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2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5.xml" ContentType="application/vnd.openxmlformats-officedocument.drawing+xml"/>
  <Override PartName="/xl/charts/chart2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6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7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8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9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20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fp\osmar.bolivar\Documents\GitHub\weebly\weebly\Files_multipliers\"/>
    </mc:Choice>
  </mc:AlternateContent>
  <xr:revisionPtr revIDLastSave="0" documentId="13_ncr:1_{E9CE72FC-1FE3-473F-9894-88837F8AB4FD}" xr6:coauthVersionLast="47" xr6:coauthVersionMax="47" xr10:uidLastSave="{00000000-0000-0000-0000-000000000000}"/>
  <bookViews>
    <workbookView xWindow="-120" yWindow="-120" windowWidth="29040" windowHeight="15840" tabRatio="842" firstSheet="7" activeTab="11" xr2:uid="{B4A4C574-A214-418C-93F6-AAB48DD94D76}"/>
  </bookViews>
  <sheets>
    <sheet name="data" sheetId="1" r:id="rId1"/>
    <sheet name="Impuestos" sheetId="8" r:id="rId2"/>
    <sheet name="Gasto Tot y Corr, Inv Pub" sheetId="7" r:id="rId3"/>
    <sheet name="Inv Prod, Infra y Social" sheetId="9" r:id="rId4"/>
    <sheet name="Inv Hidroca, Agro e Indus" sheetId="10" r:id="rId5"/>
    <sheet name="Inv Mineria, Energ, Urbanismo" sheetId="11" r:id="rId6"/>
    <sheet name="Inv Educ, Sanea y Salud" sheetId="12" r:id="rId7"/>
    <sheet name="Inv Transpor, Comunica y RRHH" sheetId="13" r:id="rId8"/>
    <sheet name="Table Fis Mults" sheetId="14" r:id="rId9"/>
    <sheet name="Recuadro Mult Activ G1" sheetId="15" r:id="rId10"/>
    <sheet name="Recuadro Mult Activ G2" sheetId="16" r:id="rId11"/>
    <sheet name="Recuadro Mult Activ G3" sheetId="17" r:id="rId12"/>
    <sheet name="share import" sheetId="18" r:id="rId13"/>
    <sheet name="PMgC" sheetId="19" r:id="rId14"/>
    <sheet name="IRF model1" sheetId="2" state="hidden" r:id="rId15"/>
    <sheet name="IRF model2" sheetId="3" state="hidden" r:id="rId16"/>
    <sheet name="IRF model soc" sheetId="4" state="hidden" r:id="rId17"/>
    <sheet name="IRF model prod (part 1)" sheetId="6" state="hidden" r:id="rId18"/>
    <sheet name="IRF model prod DLOG" sheetId="5" state="hidden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2" i="18" l="1"/>
  <c r="L41" i="18"/>
  <c r="L40" i="18"/>
  <c r="L39" i="18"/>
  <c r="L38" i="18"/>
  <c r="L37" i="18"/>
  <c r="L36" i="18"/>
  <c r="L35" i="18"/>
  <c r="L34" i="18"/>
  <c r="L33" i="18"/>
  <c r="L32" i="18"/>
  <c r="L31" i="18"/>
  <c r="L30" i="18"/>
  <c r="C30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L2" i="18"/>
  <c r="F429" i="17"/>
  <c r="F430" i="17" s="1"/>
  <c r="F431" i="17" s="1"/>
  <c r="F432" i="17" s="1"/>
  <c r="F433" i="17" s="1"/>
  <c r="F434" i="17" s="1"/>
  <c r="F435" i="17" s="1"/>
  <c r="F420" i="17"/>
  <c r="F421" i="17" s="1"/>
  <c r="F422" i="17" s="1"/>
  <c r="F423" i="17" s="1"/>
  <c r="F424" i="17" s="1"/>
  <c r="F425" i="17" s="1"/>
  <c r="F426" i="17" s="1"/>
  <c r="F411" i="17"/>
  <c r="F412" i="17" s="1"/>
  <c r="F413" i="17" s="1"/>
  <c r="F414" i="17" s="1"/>
  <c r="F415" i="17" s="1"/>
  <c r="F416" i="17" s="1"/>
  <c r="F417" i="17" s="1"/>
  <c r="F402" i="17"/>
  <c r="F403" i="17" s="1"/>
  <c r="F404" i="17" s="1"/>
  <c r="F405" i="17" s="1"/>
  <c r="F406" i="17" s="1"/>
  <c r="F407" i="17" s="1"/>
  <c r="F408" i="17" s="1"/>
  <c r="F393" i="17"/>
  <c r="F394" i="17" s="1"/>
  <c r="F395" i="17" s="1"/>
  <c r="F396" i="17" s="1"/>
  <c r="F397" i="17" s="1"/>
  <c r="F398" i="17" s="1"/>
  <c r="F399" i="17" s="1"/>
  <c r="F384" i="17"/>
  <c r="F385" i="17" s="1"/>
  <c r="F386" i="17" s="1"/>
  <c r="F387" i="17" s="1"/>
  <c r="F388" i="17" s="1"/>
  <c r="F389" i="17" s="1"/>
  <c r="F390" i="17" s="1"/>
  <c r="F375" i="17"/>
  <c r="F376" i="17" s="1"/>
  <c r="F377" i="17" s="1"/>
  <c r="F378" i="17" s="1"/>
  <c r="F379" i="17" s="1"/>
  <c r="F380" i="17" s="1"/>
  <c r="F381" i="17" s="1"/>
  <c r="F366" i="17"/>
  <c r="F367" i="17" s="1"/>
  <c r="F368" i="17" s="1"/>
  <c r="F369" i="17" s="1"/>
  <c r="F370" i="17" s="1"/>
  <c r="F371" i="17" s="1"/>
  <c r="F372" i="17" s="1"/>
  <c r="F357" i="17"/>
  <c r="F358" i="17" s="1"/>
  <c r="F359" i="17" s="1"/>
  <c r="F360" i="17" s="1"/>
  <c r="F361" i="17" s="1"/>
  <c r="F362" i="17" s="1"/>
  <c r="F363" i="17" s="1"/>
  <c r="F348" i="17"/>
  <c r="F349" i="17" s="1"/>
  <c r="F350" i="17" s="1"/>
  <c r="F351" i="17" s="1"/>
  <c r="F352" i="17" s="1"/>
  <c r="F353" i="17" s="1"/>
  <c r="F354" i="17" s="1"/>
  <c r="F339" i="17"/>
  <c r="F340" i="17" s="1"/>
  <c r="F341" i="17" s="1"/>
  <c r="F342" i="17" s="1"/>
  <c r="F343" i="17" s="1"/>
  <c r="F344" i="17" s="1"/>
  <c r="F345" i="17" s="1"/>
  <c r="F330" i="17"/>
  <c r="F331" i="17" s="1"/>
  <c r="F332" i="17" s="1"/>
  <c r="F333" i="17" s="1"/>
  <c r="F334" i="17" s="1"/>
  <c r="F335" i="17" s="1"/>
  <c r="F336" i="17" s="1"/>
  <c r="F321" i="17"/>
  <c r="F322" i="17" s="1"/>
  <c r="F323" i="17" s="1"/>
  <c r="F324" i="17" s="1"/>
  <c r="F325" i="17" s="1"/>
  <c r="F326" i="17" s="1"/>
  <c r="F327" i="17" s="1"/>
  <c r="F312" i="17"/>
  <c r="F313" i="17" s="1"/>
  <c r="F314" i="17" s="1"/>
  <c r="F315" i="17" s="1"/>
  <c r="F316" i="17" s="1"/>
  <c r="F317" i="17" s="1"/>
  <c r="F318" i="17" s="1"/>
  <c r="F303" i="17"/>
  <c r="F304" i="17" s="1"/>
  <c r="F305" i="17" s="1"/>
  <c r="F306" i="17" s="1"/>
  <c r="F307" i="17" s="1"/>
  <c r="F308" i="17" s="1"/>
  <c r="F309" i="17" s="1"/>
  <c r="F294" i="17"/>
  <c r="F295" i="17" s="1"/>
  <c r="F296" i="17" s="1"/>
  <c r="F297" i="17" s="1"/>
  <c r="F298" i="17" s="1"/>
  <c r="F299" i="17" s="1"/>
  <c r="F300" i="17" s="1"/>
  <c r="F285" i="17"/>
  <c r="F286" i="17" s="1"/>
  <c r="F287" i="17" s="1"/>
  <c r="F288" i="17" s="1"/>
  <c r="F289" i="17" s="1"/>
  <c r="F290" i="17" s="1"/>
  <c r="F291" i="17" s="1"/>
  <c r="F276" i="17"/>
  <c r="F277" i="17" s="1"/>
  <c r="F278" i="17" s="1"/>
  <c r="F279" i="17" s="1"/>
  <c r="F280" i="17" s="1"/>
  <c r="F281" i="17" s="1"/>
  <c r="F282" i="17" s="1"/>
  <c r="F267" i="17"/>
  <c r="F268" i="17" s="1"/>
  <c r="F269" i="17" s="1"/>
  <c r="F270" i="17" s="1"/>
  <c r="F271" i="17" s="1"/>
  <c r="F272" i="17" s="1"/>
  <c r="F273" i="17" s="1"/>
  <c r="F258" i="17"/>
  <c r="F259" i="17" s="1"/>
  <c r="F260" i="17" s="1"/>
  <c r="F261" i="17" s="1"/>
  <c r="F262" i="17" s="1"/>
  <c r="F263" i="17" s="1"/>
  <c r="F264" i="17" s="1"/>
  <c r="F249" i="17"/>
  <c r="F250" i="17" s="1"/>
  <c r="F251" i="17" s="1"/>
  <c r="F252" i="17" s="1"/>
  <c r="F253" i="17" s="1"/>
  <c r="F254" i="17" s="1"/>
  <c r="F255" i="17" s="1"/>
  <c r="F240" i="17"/>
  <c r="F241" i="17" s="1"/>
  <c r="F242" i="17" s="1"/>
  <c r="F243" i="17" s="1"/>
  <c r="F244" i="17" s="1"/>
  <c r="F245" i="17" s="1"/>
  <c r="F246" i="17" s="1"/>
  <c r="F231" i="17"/>
  <c r="F232" i="17" s="1"/>
  <c r="F233" i="17" s="1"/>
  <c r="F234" i="17" s="1"/>
  <c r="F235" i="17" s="1"/>
  <c r="F236" i="17" s="1"/>
  <c r="F237" i="17" s="1"/>
  <c r="F222" i="17"/>
  <c r="F223" i="17" s="1"/>
  <c r="F224" i="17" s="1"/>
  <c r="F225" i="17" s="1"/>
  <c r="F226" i="17" s="1"/>
  <c r="F227" i="17" s="1"/>
  <c r="F228" i="17" s="1"/>
  <c r="F213" i="17"/>
  <c r="F214" i="17" s="1"/>
  <c r="F215" i="17" s="1"/>
  <c r="F216" i="17" s="1"/>
  <c r="F217" i="17" s="1"/>
  <c r="F218" i="17" s="1"/>
  <c r="F219" i="17" s="1"/>
  <c r="F204" i="17"/>
  <c r="F205" i="17" s="1"/>
  <c r="F206" i="17" s="1"/>
  <c r="F207" i="17" s="1"/>
  <c r="F208" i="17" s="1"/>
  <c r="F209" i="17" s="1"/>
  <c r="F210" i="17" s="1"/>
  <c r="F195" i="17"/>
  <c r="F196" i="17" s="1"/>
  <c r="F197" i="17" s="1"/>
  <c r="F198" i="17" s="1"/>
  <c r="F199" i="17" s="1"/>
  <c r="F200" i="17" s="1"/>
  <c r="F201" i="17" s="1"/>
  <c r="F186" i="17"/>
  <c r="F187" i="17" s="1"/>
  <c r="F188" i="17" s="1"/>
  <c r="F189" i="17" s="1"/>
  <c r="F190" i="17" s="1"/>
  <c r="F191" i="17" s="1"/>
  <c r="F192" i="17" s="1"/>
  <c r="F177" i="17"/>
  <c r="F178" i="17" s="1"/>
  <c r="F179" i="17" s="1"/>
  <c r="F180" i="17" s="1"/>
  <c r="F181" i="17" s="1"/>
  <c r="F182" i="17" s="1"/>
  <c r="F183" i="17" s="1"/>
  <c r="F168" i="17"/>
  <c r="F169" i="17" s="1"/>
  <c r="F170" i="17" s="1"/>
  <c r="F171" i="17" s="1"/>
  <c r="F172" i="17" s="1"/>
  <c r="F173" i="17" s="1"/>
  <c r="F174" i="17" s="1"/>
  <c r="F159" i="17"/>
  <c r="F160" i="17" s="1"/>
  <c r="F161" i="17" s="1"/>
  <c r="F162" i="17" s="1"/>
  <c r="F163" i="17" s="1"/>
  <c r="F164" i="17" s="1"/>
  <c r="F165" i="17" s="1"/>
  <c r="F150" i="17"/>
  <c r="F151" i="17" s="1"/>
  <c r="F152" i="17" s="1"/>
  <c r="F153" i="17" s="1"/>
  <c r="F154" i="17" s="1"/>
  <c r="F155" i="17" s="1"/>
  <c r="F156" i="17" s="1"/>
  <c r="F141" i="17"/>
  <c r="F142" i="17" s="1"/>
  <c r="F143" i="17" s="1"/>
  <c r="F144" i="17" s="1"/>
  <c r="F145" i="17" s="1"/>
  <c r="F146" i="17" s="1"/>
  <c r="F147" i="17" s="1"/>
  <c r="F132" i="17"/>
  <c r="F133" i="17" s="1"/>
  <c r="F134" i="17" s="1"/>
  <c r="F135" i="17" s="1"/>
  <c r="F136" i="17" s="1"/>
  <c r="F137" i="17" s="1"/>
  <c r="F138" i="17" s="1"/>
  <c r="F123" i="17"/>
  <c r="F124" i="17" s="1"/>
  <c r="F125" i="17" s="1"/>
  <c r="F126" i="17" s="1"/>
  <c r="F127" i="17" s="1"/>
  <c r="F128" i="17" s="1"/>
  <c r="F129" i="17" s="1"/>
  <c r="F114" i="17"/>
  <c r="F115" i="17" s="1"/>
  <c r="F116" i="17" s="1"/>
  <c r="F117" i="17" s="1"/>
  <c r="F118" i="17" s="1"/>
  <c r="F119" i="17" s="1"/>
  <c r="F120" i="17" s="1"/>
  <c r="F105" i="17"/>
  <c r="F106" i="17" s="1"/>
  <c r="F107" i="17" s="1"/>
  <c r="F108" i="17" s="1"/>
  <c r="F109" i="17" s="1"/>
  <c r="F110" i="17" s="1"/>
  <c r="F111" i="17" s="1"/>
  <c r="G96" i="17"/>
  <c r="G97" i="17" s="1"/>
  <c r="G98" i="17" s="1"/>
  <c r="G99" i="17" s="1"/>
  <c r="G100" i="17" s="1"/>
  <c r="G101" i="17" s="1"/>
  <c r="G102" i="17" s="1"/>
  <c r="G103" i="17" s="1"/>
  <c r="G104" i="17" s="1"/>
  <c r="G105" i="17" s="1"/>
  <c r="G106" i="17" s="1"/>
  <c r="G107" i="17" s="1"/>
  <c r="G108" i="17" s="1"/>
  <c r="G109" i="17" s="1"/>
  <c r="G110" i="17" s="1"/>
  <c r="G111" i="17" s="1"/>
  <c r="G112" i="17" s="1"/>
  <c r="G113" i="17" s="1"/>
  <c r="G114" i="17" s="1"/>
  <c r="G115" i="17" s="1"/>
  <c r="G116" i="17" s="1"/>
  <c r="G117" i="17" s="1"/>
  <c r="G118" i="17" s="1"/>
  <c r="G119" i="17" s="1"/>
  <c r="G120" i="17" s="1"/>
  <c r="G121" i="17" s="1"/>
  <c r="G122" i="17" s="1"/>
  <c r="G123" i="17" s="1"/>
  <c r="G124" i="17" s="1"/>
  <c r="G125" i="17" s="1"/>
  <c r="G126" i="17" s="1"/>
  <c r="G127" i="17" s="1"/>
  <c r="G128" i="17" s="1"/>
  <c r="G129" i="17" s="1"/>
  <c r="G130" i="17" s="1"/>
  <c r="G131" i="17" s="1"/>
  <c r="G132" i="17" s="1"/>
  <c r="G133" i="17" s="1"/>
  <c r="G134" i="17" s="1"/>
  <c r="G135" i="17" s="1"/>
  <c r="G136" i="17" s="1"/>
  <c r="G137" i="17" s="1"/>
  <c r="G138" i="17" s="1"/>
  <c r="G139" i="17" s="1"/>
  <c r="G140" i="17" s="1"/>
  <c r="G141" i="17" s="1"/>
  <c r="G142" i="17" s="1"/>
  <c r="G143" i="17" s="1"/>
  <c r="G144" i="17" s="1"/>
  <c r="G145" i="17" s="1"/>
  <c r="G146" i="17" s="1"/>
  <c r="G147" i="17" s="1"/>
  <c r="G148" i="17" s="1"/>
  <c r="G149" i="17" s="1"/>
  <c r="G150" i="17" s="1"/>
  <c r="G151" i="17" s="1"/>
  <c r="G152" i="17" s="1"/>
  <c r="G153" i="17" s="1"/>
  <c r="G154" i="17" s="1"/>
  <c r="G155" i="17" s="1"/>
  <c r="G156" i="17" s="1"/>
  <c r="G157" i="17" s="1"/>
  <c r="G158" i="17" s="1"/>
  <c r="G159" i="17" s="1"/>
  <c r="G160" i="17" s="1"/>
  <c r="G161" i="17" s="1"/>
  <c r="G162" i="17" s="1"/>
  <c r="G163" i="17" s="1"/>
  <c r="G164" i="17" s="1"/>
  <c r="G165" i="17" s="1"/>
  <c r="G166" i="17" s="1"/>
  <c r="G167" i="17" s="1"/>
  <c r="G168" i="17" s="1"/>
  <c r="G169" i="17" s="1"/>
  <c r="G170" i="17" s="1"/>
  <c r="G171" i="17" s="1"/>
  <c r="G172" i="17" s="1"/>
  <c r="G173" i="17" s="1"/>
  <c r="G174" i="17" s="1"/>
  <c r="G175" i="17" s="1"/>
  <c r="G176" i="17" s="1"/>
  <c r="G177" i="17" s="1"/>
  <c r="G178" i="17" s="1"/>
  <c r="G179" i="17" s="1"/>
  <c r="G180" i="17" s="1"/>
  <c r="G181" i="17" s="1"/>
  <c r="G182" i="17" s="1"/>
  <c r="G183" i="17" s="1"/>
  <c r="G184" i="17" s="1"/>
  <c r="G185" i="17" s="1"/>
  <c r="G186" i="17" s="1"/>
  <c r="G187" i="17" s="1"/>
  <c r="G188" i="17" s="1"/>
  <c r="G189" i="17" s="1"/>
  <c r="G190" i="17" s="1"/>
  <c r="G191" i="17" s="1"/>
  <c r="G192" i="17" s="1"/>
  <c r="G193" i="17" s="1"/>
  <c r="G194" i="17" s="1"/>
  <c r="G195" i="17" s="1"/>
  <c r="G196" i="17" s="1"/>
  <c r="G197" i="17" s="1"/>
  <c r="G198" i="17" s="1"/>
  <c r="G199" i="17" s="1"/>
  <c r="G200" i="17" s="1"/>
  <c r="G201" i="17" s="1"/>
  <c r="G202" i="17" s="1"/>
  <c r="G203" i="17" s="1"/>
  <c r="G204" i="17" s="1"/>
  <c r="G205" i="17" s="1"/>
  <c r="G206" i="17" s="1"/>
  <c r="G207" i="17" s="1"/>
  <c r="G208" i="17" s="1"/>
  <c r="G209" i="17" s="1"/>
  <c r="G210" i="17" s="1"/>
  <c r="G211" i="17" s="1"/>
  <c r="G212" i="17" s="1"/>
  <c r="G213" i="17" s="1"/>
  <c r="G214" i="17" s="1"/>
  <c r="G215" i="17" s="1"/>
  <c r="G216" i="17" s="1"/>
  <c r="G217" i="17" s="1"/>
  <c r="G218" i="17" s="1"/>
  <c r="G219" i="17" s="1"/>
  <c r="G220" i="17" s="1"/>
  <c r="G221" i="17" s="1"/>
  <c r="G222" i="17" s="1"/>
  <c r="G223" i="17" s="1"/>
  <c r="G224" i="17" s="1"/>
  <c r="G225" i="17" s="1"/>
  <c r="G226" i="17" s="1"/>
  <c r="G227" i="17" s="1"/>
  <c r="G228" i="17" s="1"/>
  <c r="G229" i="17" s="1"/>
  <c r="G230" i="17" s="1"/>
  <c r="G231" i="17" s="1"/>
  <c r="G232" i="17" s="1"/>
  <c r="G233" i="17" s="1"/>
  <c r="G234" i="17" s="1"/>
  <c r="G235" i="17" s="1"/>
  <c r="G236" i="17" s="1"/>
  <c r="G237" i="17" s="1"/>
  <c r="G238" i="17" s="1"/>
  <c r="G239" i="17" s="1"/>
  <c r="G240" i="17" s="1"/>
  <c r="G241" i="17" s="1"/>
  <c r="G242" i="17" s="1"/>
  <c r="G243" i="17" s="1"/>
  <c r="G244" i="17" s="1"/>
  <c r="G245" i="17" s="1"/>
  <c r="G246" i="17" s="1"/>
  <c r="G247" i="17" s="1"/>
  <c r="G248" i="17" s="1"/>
  <c r="G249" i="17" s="1"/>
  <c r="G250" i="17" s="1"/>
  <c r="G251" i="17" s="1"/>
  <c r="G252" i="17" s="1"/>
  <c r="G253" i="17" s="1"/>
  <c r="G254" i="17" s="1"/>
  <c r="G255" i="17" s="1"/>
  <c r="G256" i="17" s="1"/>
  <c r="G257" i="17" s="1"/>
  <c r="G258" i="17" s="1"/>
  <c r="G259" i="17" s="1"/>
  <c r="G260" i="17" s="1"/>
  <c r="G261" i="17" s="1"/>
  <c r="G262" i="17" s="1"/>
  <c r="G263" i="17" s="1"/>
  <c r="G264" i="17" s="1"/>
  <c r="G265" i="17" s="1"/>
  <c r="G266" i="17" s="1"/>
  <c r="G267" i="17" s="1"/>
  <c r="G268" i="17" s="1"/>
  <c r="G269" i="17" s="1"/>
  <c r="G270" i="17" s="1"/>
  <c r="G271" i="17" s="1"/>
  <c r="G272" i="17" s="1"/>
  <c r="G273" i="17" s="1"/>
  <c r="G274" i="17" s="1"/>
  <c r="G275" i="17" s="1"/>
  <c r="G276" i="17" s="1"/>
  <c r="G277" i="17" s="1"/>
  <c r="G278" i="17" s="1"/>
  <c r="G279" i="17" s="1"/>
  <c r="G280" i="17" s="1"/>
  <c r="G281" i="17" s="1"/>
  <c r="G282" i="17" s="1"/>
  <c r="G283" i="17" s="1"/>
  <c r="G284" i="17" s="1"/>
  <c r="G285" i="17" s="1"/>
  <c r="G286" i="17" s="1"/>
  <c r="G287" i="17" s="1"/>
  <c r="G288" i="17" s="1"/>
  <c r="G289" i="17" s="1"/>
  <c r="G290" i="17" s="1"/>
  <c r="G291" i="17" s="1"/>
  <c r="G292" i="17" s="1"/>
  <c r="G293" i="17" s="1"/>
  <c r="G294" i="17" s="1"/>
  <c r="G295" i="17" s="1"/>
  <c r="G296" i="17" s="1"/>
  <c r="G297" i="17" s="1"/>
  <c r="G298" i="17" s="1"/>
  <c r="G299" i="17" s="1"/>
  <c r="G300" i="17" s="1"/>
  <c r="G301" i="17" s="1"/>
  <c r="G302" i="17" s="1"/>
  <c r="G303" i="17" s="1"/>
  <c r="G304" i="17" s="1"/>
  <c r="G305" i="17" s="1"/>
  <c r="G306" i="17" s="1"/>
  <c r="G307" i="17" s="1"/>
  <c r="G308" i="17" s="1"/>
  <c r="G309" i="17" s="1"/>
  <c r="G310" i="17" s="1"/>
  <c r="G311" i="17" s="1"/>
  <c r="G312" i="17" s="1"/>
  <c r="G313" i="17" s="1"/>
  <c r="G314" i="17" s="1"/>
  <c r="G315" i="17" s="1"/>
  <c r="G316" i="17" s="1"/>
  <c r="G317" i="17" s="1"/>
  <c r="G318" i="17" s="1"/>
  <c r="G319" i="17" s="1"/>
  <c r="G320" i="17" s="1"/>
  <c r="G321" i="17" s="1"/>
  <c r="G322" i="17" s="1"/>
  <c r="G323" i="17" s="1"/>
  <c r="G324" i="17" s="1"/>
  <c r="G325" i="17" s="1"/>
  <c r="G326" i="17" s="1"/>
  <c r="G327" i="17" s="1"/>
  <c r="G328" i="17" s="1"/>
  <c r="G329" i="17" s="1"/>
  <c r="G330" i="17" s="1"/>
  <c r="G331" i="17" s="1"/>
  <c r="G332" i="17" s="1"/>
  <c r="G333" i="17" s="1"/>
  <c r="G334" i="17" s="1"/>
  <c r="G335" i="17" s="1"/>
  <c r="G336" i="17" s="1"/>
  <c r="G337" i="17" s="1"/>
  <c r="G338" i="17" s="1"/>
  <c r="G339" i="17" s="1"/>
  <c r="G340" i="17" s="1"/>
  <c r="G341" i="17" s="1"/>
  <c r="G342" i="17" s="1"/>
  <c r="G343" i="17" s="1"/>
  <c r="G344" i="17" s="1"/>
  <c r="G345" i="17" s="1"/>
  <c r="G346" i="17" s="1"/>
  <c r="G347" i="17" s="1"/>
  <c r="G348" i="17" s="1"/>
  <c r="G349" i="17" s="1"/>
  <c r="G350" i="17" s="1"/>
  <c r="G351" i="17" s="1"/>
  <c r="G352" i="17" s="1"/>
  <c r="G353" i="17" s="1"/>
  <c r="G354" i="17" s="1"/>
  <c r="G355" i="17" s="1"/>
  <c r="G356" i="17" s="1"/>
  <c r="G357" i="17" s="1"/>
  <c r="G358" i="17" s="1"/>
  <c r="G359" i="17" s="1"/>
  <c r="G360" i="17" s="1"/>
  <c r="G361" i="17" s="1"/>
  <c r="G362" i="17" s="1"/>
  <c r="G363" i="17" s="1"/>
  <c r="G364" i="17" s="1"/>
  <c r="G365" i="17" s="1"/>
  <c r="G366" i="17" s="1"/>
  <c r="G367" i="17" s="1"/>
  <c r="G368" i="17" s="1"/>
  <c r="G369" i="17" s="1"/>
  <c r="G370" i="17" s="1"/>
  <c r="G371" i="17" s="1"/>
  <c r="G372" i="17" s="1"/>
  <c r="G373" i="17" s="1"/>
  <c r="G374" i="17" s="1"/>
  <c r="G375" i="17" s="1"/>
  <c r="G376" i="17" s="1"/>
  <c r="G377" i="17" s="1"/>
  <c r="G378" i="17" s="1"/>
  <c r="G379" i="17" s="1"/>
  <c r="G380" i="17" s="1"/>
  <c r="G381" i="17" s="1"/>
  <c r="G382" i="17" s="1"/>
  <c r="G383" i="17" s="1"/>
  <c r="G384" i="17" s="1"/>
  <c r="G385" i="17" s="1"/>
  <c r="G386" i="17" s="1"/>
  <c r="G387" i="17" s="1"/>
  <c r="G388" i="17" s="1"/>
  <c r="G389" i="17" s="1"/>
  <c r="G390" i="17" s="1"/>
  <c r="G391" i="17" s="1"/>
  <c r="G392" i="17" s="1"/>
  <c r="G393" i="17" s="1"/>
  <c r="G394" i="17" s="1"/>
  <c r="G395" i="17" s="1"/>
  <c r="G396" i="17" s="1"/>
  <c r="G397" i="17" s="1"/>
  <c r="G398" i="17" s="1"/>
  <c r="G399" i="17" s="1"/>
  <c r="G400" i="17" s="1"/>
  <c r="G401" i="17" s="1"/>
  <c r="G402" i="17" s="1"/>
  <c r="G403" i="17" s="1"/>
  <c r="G404" i="17" s="1"/>
  <c r="G405" i="17" s="1"/>
  <c r="G406" i="17" s="1"/>
  <c r="G407" i="17" s="1"/>
  <c r="G408" i="17" s="1"/>
  <c r="G409" i="17" s="1"/>
  <c r="G410" i="17" s="1"/>
  <c r="G411" i="17" s="1"/>
  <c r="G412" i="17" s="1"/>
  <c r="G413" i="17" s="1"/>
  <c r="G414" i="17" s="1"/>
  <c r="G415" i="17" s="1"/>
  <c r="G416" i="17" s="1"/>
  <c r="G417" i="17" s="1"/>
  <c r="G418" i="17" s="1"/>
  <c r="G419" i="17" s="1"/>
  <c r="G420" i="17" s="1"/>
  <c r="G421" i="17" s="1"/>
  <c r="G422" i="17" s="1"/>
  <c r="G423" i="17" s="1"/>
  <c r="G424" i="17" s="1"/>
  <c r="G425" i="17" s="1"/>
  <c r="G426" i="17" s="1"/>
  <c r="G427" i="17" s="1"/>
  <c r="G428" i="17" s="1"/>
  <c r="G429" i="17" s="1"/>
  <c r="G430" i="17" s="1"/>
  <c r="G431" i="17" s="1"/>
  <c r="G432" i="17" s="1"/>
  <c r="G433" i="17" s="1"/>
  <c r="G434" i="17" s="1"/>
  <c r="G435" i="17" s="1"/>
  <c r="G436" i="17" s="1"/>
  <c r="G437" i="17" s="1"/>
  <c r="G438" i="17" s="1"/>
  <c r="G439" i="17" s="1"/>
  <c r="G440" i="17" s="1"/>
  <c r="G441" i="17" s="1"/>
  <c r="G442" i="17" s="1"/>
  <c r="G443" i="17" s="1"/>
  <c r="G444" i="17" s="1"/>
  <c r="G445" i="17" s="1"/>
  <c r="G446" i="17" s="1"/>
  <c r="G447" i="17" s="1"/>
  <c r="G448" i="17" s="1"/>
  <c r="G449" i="17" s="1"/>
  <c r="G450" i="17" s="1"/>
  <c r="G451" i="17" s="1"/>
  <c r="G452" i="17" s="1"/>
  <c r="G453" i="17" s="1"/>
  <c r="F96" i="17"/>
  <c r="F97" i="17" s="1"/>
  <c r="F98" i="17" s="1"/>
  <c r="F99" i="17" s="1"/>
  <c r="F100" i="17" s="1"/>
  <c r="F101" i="17" s="1"/>
  <c r="F102" i="17" s="1"/>
  <c r="D92" i="17"/>
  <c r="G94" i="17" s="1"/>
  <c r="G95" i="17" s="1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Q65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D48" i="17"/>
  <c r="D49" i="17" s="1"/>
  <c r="E53" i="17" s="1"/>
  <c r="E54" i="17" s="1"/>
  <c r="E55" i="17" s="1"/>
  <c r="E56" i="17" s="1"/>
  <c r="E57" i="17" s="1"/>
  <c r="E58" i="17" s="1"/>
  <c r="E59" i="17" s="1"/>
  <c r="E60" i="17" s="1"/>
  <c r="E61" i="17" s="1"/>
  <c r="E62" i="17" s="1"/>
  <c r="E63" i="17" s="1"/>
  <c r="E64" i="17" s="1"/>
  <c r="E65" i="17" s="1"/>
  <c r="E66" i="17" s="1"/>
  <c r="E67" i="17" s="1"/>
  <c r="E68" i="17" s="1"/>
  <c r="E69" i="17" s="1"/>
  <c r="E70" i="17" s="1"/>
  <c r="E71" i="17" s="1"/>
  <c r="E72" i="17" s="1"/>
  <c r="E73" i="17" s="1"/>
  <c r="E74" i="17" s="1"/>
  <c r="E75" i="17" s="1"/>
  <c r="E76" i="17" s="1"/>
  <c r="E77" i="17" s="1"/>
  <c r="E78" i="17" s="1"/>
  <c r="E79" i="17" s="1"/>
  <c r="E80" i="17" s="1"/>
  <c r="E81" i="17" s="1"/>
  <c r="E82" i="17" s="1"/>
  <c r="E83" i="17" s="1"/>
  <c r="E84" i="17" s="1"/>
  <c r="E85" i="17" s="1"/>
  <c r="E86" i="17" s="1"/>
  <c r="E87" i="17" s="1"/>
  <c r="E88" i="17" s="1"/>
  <c r="E89" i="17" s="1"/>
  <c r="E90" i="17" s="1"/>
  <c r="H39" i="17"/>
  <c r="G39" i="17"/>
  <c r="F39" i="17"/>
  <c r="H38" i="17"/>
  <c r="G38" i="17"/>
  <c r="F38" i="17"/>
  <c r="H37" i="17"/>
  <c r="G37" i="17"/>
  <c r="F37" i="17"/>
  <c r="H36" i="17"/>
  <c r="G36" i="17"/>
  <c r="F36" i="17"/>
  <c r="H35" i="17"/>
  <c r="G35" i="17"/>
  <c r="F35" i="17"/>
  <c r="H34" i="17"/>
  <c r="G34" i="17"/>
  <c r="F34" i="17"/>
  <c r="H33" i="17"/>
  <c r="G33" i="17"/>
  <c r="F33" i="17"/>
  <c r="H32" i="17"/>
  <c r="G32" i="17"/>
  <c r="F32" i="17"/>
  <c r="H31" i="17"/>
  <c r="G31" i="17"/>
  <c r="F31" i="17"/>
  <c r="H30" i="17"/>
  <c r="G30" i="17"/>
  <c r="F30" i="17"/>
  <c r="H29" i="17"/>
  <c r="G29" i="17"/>
  <c r="F29" i="17"/>
  <c r="H28" i="17"/>
  <c r="G28" i="17"/>
  <c r="F28" i="17"/>
  <c r="H27" i="17"/>
  <c r="G27" i="17"/>
  <c r="F27" i="17"/>
  <c r="H26" i="17"/>
  <c r="G26" i="17"/>
  <c r="F26" i="17"/>
  <c r="H25" i="17"/>
  <c r="G25" i="17"/>
  <c r="F25" i="17"/>
  <c r="H24" i="17"/>
  <c r="G24" i="17"/>
  <c r="F24" i="17"/>
  <c r="H23" i="17"/>
  <c r="G23" i="17"/>
  <c r="F23" i="17"/>
  <c r="H22" i="17"/>
  <c r="G22" i="17"/>
  <c r="F22" i="17"/>
  <c r="H21" i="17"/>
  <c r="G21" i="17"/>
  <c r="F21" i="17"/>
  <c r="H20" i="17"/>
  <c r="G20" i="17"/>
  <c r="F20" i="17"/>
  <c r="H19" i="17"/>
  <c r="G19" i="17"/>
  <c r="F19" i="17"/>
  <c r="H18" i="17"/>
  <c r="G18" i="17"/>
  <c r="F18" i="17"/>
  <c r="H17" i="17"/>
  <c r="G17" i="17"/>
  <c r="F17" i="17"/>
  <c r="H16" i="17"/>
  <c r="G16" i="17"/>
  <c r="F16" i="17"/>
  <c r="H15" i="17"/>
  <c r="G15" i="17"/>
  <c r="F15" i="17"/>
  <c r="H14" i="17"/>
  <c r="G14" i="17"/>
  <c r="F14" i="17"/>
  <c r="H13" i="17"/>
  <c r="G13" i="17"/>
  <c r="F13" i="17"/>
  <c r="H12" i="17"/>
  <c r="G12" i="17"/>
  <c r="F12" i="17"/>
  <c r="H11" i="17"/>
  <c r="G11" i="17"/>
  <c r="F11" i="17"/>
  <c r="H10" i="17"/>
  <c r="G10" i="17"/>
  <c r="F10" i="17"/>
  <c r="H9" i="17"/>
  <c r="G9" i="17"/>
  <c r="F9" i="17"/>
  <c r="H8" i="17"/>
  <c r="G8" i="17"/>
  <c r="F8" i="17"/>
  <c r="H7" i="17"/>
  <c r="G7" i="17"/>
  <c r="F7" i="17"/>
  <c r="H6" i="17"/>
  <c r="G6" i="17"/>
  <c r="F6" i="17"/>
  <c r="H5" i="17"/>
  <c r="G5" i="17"/>
  <c r="F5" i="17"/>
  <c r="H4" i="17"/>
  <c r="G4" i="17"/>
  <c r="F4" i="17"/>
  <c r="H3" i="17"/>
  <c r="G3" i="17"/>
  <c r="F3" i="17"/>
  <c r="H2" i="17"/>
  <c r="G2" i="17"/>
  <c r="F2" i="17"/>
  <c r="H1" i="17"/>
  <c r="G1" i="17"/>
  <c r="F1" i="17"/>
  <c r="F430" i="16"/>
  <c r="F431" i="16" s="1"/>
  <c r="F432" i="16" s="1"/>
  <c r="F433" i="16" s="1"/>
  <c r="F434" i="16" s="1"/>
  <c r="F435" i="16" s="1"/>
  <c r="F429" i="16"/>
  <c r="F421" i="16"/>
  <c r="F422" i="16" s="1"/>
  <c r="F423" i="16" s="1"/>
  <c r="F424" i="16" s="1"/>
  <c r="F425" i="16" s="1"/>
  <c r="F426" i="16" s="1"/>
  <c r="F420" i="16"/>
  <c r="F411" i="16"/>
  <c r="F412" i="16" s="1"/>
  <c r="F413" i="16" s="1"/>
  <c r="F414" i="16" s="1"/>
  <c r="F415" i="16" s="1"/>
  <c r="F416" i="16" s="1"/>
  <c r="F417" i="16" s="1"/>
  <c r="F402" i="16"/>
  <c r="F403" i="16" s="1"/>
  <c r="F404" i="16" s="1"/>
  <c r="F405" i="16" s="1"/>
  <c r="F406" i="16" s="1"/>
  <c r="F407" i="16" s="1"/>
  <c r="F408" i="16" s="1"/>
  <c r="F393" i="16"/>
  <c r="F394" i="16" s="1"/>
  <c r="F395" i="16" s="1"/>
  <c r="F396" i="16" s="1"/>
  <c r="F397" i="16" s="1"/>
  <c r="F398" i="16" s="1"/>
  <c r="F399" i="16" s="1"/>
  <c r="F384" i="16"/>
  <c r="F385" i="16" s="1"/>
  <c r="F386" i="16" s="1"/>
  <c r="F387" i="16" s="1"/>
  <c r="F388" i="16" s="1"/>
  <c r="F389" i="16" s="1"/>
  <c r="F390" i="16" s="1"/>
  <c r="F375" i="16"/>
  <c r="F376" i="16" s="1"/>
  <c r="F377" i="16" s="1"/>
  <c r="F378" i="16" s="1"/>
  <c r="F379" i="16" s="1"/>
  <c r="F380" i="16" s="1"/>
  <c r="F381" i="16" s="1"/>
  <c r="F366" i="16"/>
  <c r="F367" i="16" s="1"/>
  <c r="F368" i="16" s="1"/>
  <c r="F369" i="16" s="1"/>
  <c r="F370" i="16" s="1"/>
  <c r="F371" i="16" s="1"/>
  <c r="F372" i="16" s="1"/>
  <c r="F358" i="16"/>
  <c r="F359" i="16" s="1"/>
  <c r="F360" i="16" s="1"/>
  <c r="F361" i="16" s="1"/>
  <c r="F362" i="16" s="1"/>
  <c r="F363" i="16" s="1"/>
  <c r="F357" i="16"/>
  <c r="F349" i="16"/>
  <c r="F350" i="16" s="1"/>
  <c r="F351" i="16" s="1"/>
  <c r="F352" i="16" s="1"/>
  <c r="F353" i="16" s="1"/>
  <c r="F354" i="16" s="1"/>
  <c r="F348" i="16"/>
  <c r="F342" i="16"/>
  <c r="F343" i="16" s="1"/>
  <c r="F344" i="16" s="1"/>
  <c r="F345" i="16" s="1"/>
  <c r="F340" i="16"/>
  <c r="F341" i="16" s="1"/>
  <c r="F339" i="16"/>
  <c r="F331" i="16"/>
  <c r="F332" i="16" s="1"/>
  <c r="F333" i="16" s="1"/>
  <c r="F334" i="16" s="1"/>
  <c r="F335" i="16" s="1"/>
  <c r="F336" i="16" s="1"/>
  <c r="F330" i="16"/>
  <c r="F322" i="16"/>
  <c r="F323" i="16" s="1"/>
  <c r="F324" i="16" s="1"/>
  <c r="F325" i="16" s="1"/>
  <c r="F326" i="16" s="1"/>
  <c r="F327" i="16" s="1"/>
  <c r="F321" i="16"/>
  <c r="F312" i="16"/>
  <c r="F313" i="16" s="1"/>
  <c r="F314" i="16" s="1"/>
  <c r="F315" i="16" s="1"/>
  <c r="F316" i="16" s="1"/>
  <c r="F317" i="16" s="1"/>
  <c r="F318" i="16" s="1"/>
  <c r="F303" i="16"/>
  <c r="F304" i="16" s="1"/>
  <c r="F305" i="16" s="1"/>
  <c r="F306" i="16" s="1"/>
  <c r="F307" i="16" s="1"/>
  <c r="F308" i="16" s="1"/>
  <c r="F309" i="16" s="1"/>
  <c r="F295" i="16"/>
  <c r="F296" i="16" s="1"/>
  <c r="F297" i="16" s="1"/>
  <c r="F298" i="16" s="1"/>
  <c r="F299" i="16" s="1"/>
  <c r="F300" i="16" s="1"/>
  <c r="F294" i="16"/>
  <c r="F285" i="16"/>
  <c r="F286" i="16" s="1"/>
  <c r="F287" i="16" s="1"/>
  <c r="F288" i="16" s="1"/>
  <c r="F289" i="16" s="1"/>
  <c r="F290" i="16" s="1"/>
  <c r="F291" i="16" s="1"/>
  <c r="F277" i="16"/>
  <c r="F278" i="16" s="1"/>
  <c r="F279" i="16" s="1"/>
  <c r="F280" i="16" s="1"/>
  <c r="F281" i="16" s="1"/>
  <c r="F282" i="16" s="1"/>
  <c r="F276" i="16"/>
  <c r="F268" i="16"/>
  <c r="F269" i="16" s="1"/>
  <c r="F270" i="16" s="1"/>
  <c r="F271" i="16" s="1"/>
  <c r="F272" i="16" s="1"/>
  <c r="F273" i="16" s="1"/>
  <c r="F267" i="16"/>
  <c r="F258" i="16"/>
  <c r="F259" i="16" s="1"/>
  <c r="F260" i="16" s="1"/>
  <c r="F261" i="16" s="1"/>
  <c r="F262" i="16" s="1"/>
  <c r="F263" i="16" s="1"/>
  <c r="F264" i="16" s="1"/>
  <c r="F250" i="16"/>
  <c r="F251" i="16" s="1"/>
  <c r="F252" i="16" s="1"/>
  <c r="F253" i="16" s="1"/>
  <c r="F254" i="16" s="1"/>
  <c r="F255" i="16" s="1"/>
  <c r="F249" i="16"/>
  <c r="F240" i="16"/>
  <c r="F241" i="16" s="1"/>
  <c r="F242" i="16" s="1"/>
  <c r="F243" i="16" s="1"/>
  <c r="F244" i="16" s="1"/>
  <c r="F245" i="16" s="1"/>
  <c r="F246" i="16" s="1"/>
  <c r="F232" i="16"/>
  <c r="F233" i="16" s="1"/>
  <c r="F234" i="16" s="1"/>
  <c r="F235" i="16" s="1"/>
  <c r="F236" i="16" s="1"/>
  <c r="F237" i="16" s="1"/>
  <c r="F231" i="16"/>
  <c r="F223" i="16"/>
  <c r="F224" i="16" s="1"/>
  <c r="F225" i="16" s="1"/>
  <c r="F226" i="16" s="1"/>
  <c r="F227" i="16" s="1"/>
  <c r="F228" i="16" s="1"/>
  <c r="F222" i="16"/>
  <c r="F214" i="16"/>
  <c r="F215" i="16" s="1"/>
  <c r="F216" i="16" s="1"/>
  <c r="F217" i="16" s="1"/>
  <c r="F218" i="16" s="1"/>
  <c r="F219" i="16" s="1"/>
  <c r="F213" i="16"/>
  <c r="F205" i="16"/>
  <c r="F206" i="16" s="1"/>
  <c r="F207" i="16" s="1"/>
  <c r="F208" i="16" s="1"/>
  <c r="F209" i="16" s="1"/>
  <c r="F210" i="16" s="1"/>
  <c r="F204" i="16"/>
  <c r="F195" i="16"/>
  <c r="F196" i="16" s="1"/>
  <c r="F197" i="16" s="1"/>
  <c r="F198" i="16" s="1"/>
  <c r="F199" i="16" s="1"/>
  <c r="F200" i="16" s="1"/>
  <c r="F201" i="16" s="1"/>
  <c r="F186" i="16"/>
  <c r="F187" i="16" s="1"/>
  <c r="F188" i="16" s="1"/>
  <c r="F189" i="16" s="1"/>
  <c r="F190" i="16" s="1"/>
  <c r="F191" i="16" s="1"/>
  <c r="F192" i="16" s="1"/>
  <c r="F177" i="16"/>
  <c r="F178" i="16" s="1"/>
  <c r="F179" i="16" s="1"/>
  <c r="F180" i="16" s="1"/>
  <c r="F181" i="16" s="1"/>
  <c r="F182" i="16" s="1"/>
  <c r="F183" i="16" s="1"/>
  <c r="F169" i="16"/>
  <c r="F170" i="16" s="1"/>
  <c r="F171" i="16" s="1"/>
  <c r="F172" i="16" s="1"/>
  <c r="F173" i="16" s="1"/>
  <c r="F174" i="16" s="1"/>
  <c r="F168" i="16"/>
  <c r="F164" i="16"/>
  <c r="F165" i="16" s="1"/>
  <c r="F159" i="16"/>
  <c r="F160" i="16" s="1"/>
  <c r="F161" i="16" s="1"/>
  <c r="F162" i="16" s="1"/>
  <c r="F163" i="16" s="1"/>
  <c r="F154" i="16"/>
  <c r="F155" i="16" s="1"/>
  <c r="F156" i="16" s="1"/>
  <c r="F150" i="16"/>
  <c r="F151" i="16" s="1"/>
  <c r="F152" i="16" s="1"/>
  <c r="F153" i="16" s="1"/>
  <c r="F141" i="16"/>
  <c r="F142" i="16" s="1"/>
  <c r="F143" i="16" s="1"/>
  <c r="F144" i="16" s="1"/>
  <c r="F145" i="16" s="1"/>
  <c r="F146" i="16" s="1"/>
  <c r="F147" i="16" s="1"/>
  <c r="F132" i="16"/>
  <c r="F133" i="16" s="1"/>
  <c r="F134" i="16" s="1"/>
  <c r="F135" i="16" s="1"/>
  <c r="F136" i="16" s="1"/>
  <c r="F137" i="16" s="1"/>
  <c r="F138" i="16" s="1"/>
  <c r="F123" i="16"/>
  <c r="F124" i="16" s="1"/>
  <c r="F125" i="16" s="1"/>
  <c r="F126" i="16" s="1"/>
  <c r="F127" i="16" s="1"/>
  <c r="F128" i="16" s="1"/>
  <c r="F129" i="16" s="1"/>
  <c r="F114" i="16"/>
  <c r="F115" i="16" s="1"/>
  <c r="F116" i="16" s="1"/>
  <c r="F117" i="16" s="1"/>
  <c r="F118" i="16" s="1"/>
  <c r="F119" i="16" s="1"/>
  <c r="F120" i="16" s="1"/>
  <c r="F105" i="16"/>
  <c r="F106" i="16" s="1"/>
  <c r="F107" i="16" s="1"/>
  <c r="F108" i="16" s="1"/>
  <c r="F109" i="16" s="1"/>
  <c r="F110" i="16" s="1"/>
  <c r="F111" i="16" s="1"/>
  <c r="F96" i="16"/>
  <c r="F97" i="16" s="1"/>
  <c r="F98" i="16" s="1"/>
  <c r="F99" i="16" s="1"/>
  <c r="F100" i="16" s="1"/>
  <c r="F101" i="16" s="1"/>
  <c r="F102" i="16" s="1"/>
  <c r="D92" i="16"/>
  <c r="G94" i="16" s="1"/>
  <c r="G95" i="16" s="1"/>
  <c r="G96" i="16" s="1"/>
  <c r="G97" i="16" s="1"/>
  <c r="G98" i="16" s="1"/>
  <c r="G99" i="16" s="1"/>
  <c r="G100" i="16" s="1"/>
  <c r="G101" i="16" s="1"/>
  <c r="G102" i="16" s="1"/>
  <c r="G103" i="16" s="1"/>
  <c r="G104" i="16" s="1"/>
  <c r="G105" i="16" s="1"/>
  <c r="G106" i="16" s="1"/>
  <c r="G107" i="16" s="1"/>
  <c r="G108" i="16" s="1"/>
  <c r="G109" i="16" s="1"/>
  <c r="G110" i="16" s="1"/>
  <c r="G111" i="16" s="1"/>
  <c r="G112" i="16" s="1"/>
  <c r="G113" i="16" s="1"/>
  <c r="G114" i="16" s="1"/>
  <c r="G115" i="16" s="1"/>
  <c r="G116" i="16" s="1"/>
  <c r="G117" i="16" s="1"/>
  <c r="G118" i="16" s="1"/>
  <c r="G119" i="16" s="1"/>
  <c r="G120" i="16" s="1"/>
  <c r="G121" i="16" s="1"/>
  <c r="G122" i="16" s="1"/>
  <c r="G123" i="16" s="1"/>
  <c r="G124" i="16" s="1"/>
  <c r="G125" i="16" s="1"/>
  <c r="G126" i="16" s="1"/>
  <c r="G127" i="16" s="1"/>
  <c r="G128" i="16" s="1"/>
  <c r="G129" i="16" s="1"/>
  <c r="G130" i="16" s="1"/>
  <c r="G131" i="16" s="1"/>
  <c r="G132" i="16" s="1"/>
  <c r="G133" i="16" s="1"/>
  <c r="G134" i="16" s="1"/>
  <c r="G135" i="16" s="1"/>
  <c r="G136" i="16" s="1"/>
  <c r="G137" i="16" s="1"/>
  <c r="G138" i="16" s="1"/>
  <c r="G139" i="16" s="1"/>
  <c r="G140" i="16" s="1"/>
  <c r="G141" i="16" s="1"/>
  <c r="G142" i="16" s="1"/>
  <c r="G143" i="16" s="1"/>
  <c r="G144" i="16" s="1"/>
  <c r="G145" i="16" s="1"/>
  <c r="G146" i="16" s="1"/>
  <c r="G147" i="16" s="1"/>
  <c r="G148" i="16" s="1"/>
  <c r="G149" i="16" s="1"/>
  <c r="G150" i="16" s="1"/>
  <c r="G151" i="16" s="1"/>
  <c r="G152" i="16" s="1"/>
  <c r="G153" i="16" s="1"/>
  <c r="G154" i="16" s="1"/>
  <c r="G155" i="16" s="1"/>
  <c r="G156" i="16" s="1"/>
  <c r="G157" i="16" s="1"/>
  <c r="G158" i="16" s="1"/>
  <c r="G159" i="16" s="1"/>
  <c r="G160" i="16" s="1"/>
  <c r="G161" i="16" s="1"/>
  <c r="G162" i="16" s="1"/>
  <c r="G163" i="16" s="1"/>
  <c r="G164" i="16" s="1"/>
  <c r="G165" i="16" s="1"/>
  <c r="G166" i="16" s="1"/>
  <c r="G167" i="16" s="1"/>
  <c r="G168" i="16" s="1"/>
  <c r="G169" i="16" s="1"/>
  <c r="G170" i="16" s="1"/>
  <c r="G171" i="16" s="1"/>
  <c r="G172" i="16" s="1"/>
  <c r="G173" i="16" s="1"/>
  <c r="G174" i="16" s="1"/>
  <c r="G175" i="16" s="1"/>
  <c r="G176" i="16" s="1"/>
  <c r="G177" i="16" s="1"/>
  <c r="G178" i="16" s="1"/>
  <c r="G179" i="16" s="1"/>
  <c r="G180" i="16" s="1"/>
  <c r="G181" i="16" s="1"/>
  <c r="G182" i="16" s="1"/>
  <c r="G183" i="16" s="1"/>
  <c r="G184" i="16" s="1"/>
  <c r="G185" i="16" s="1"/>
  <c r="G186" i="16" s="1"/>
  <c r="G187" i="16" s="1"/>
  <c r="G188" i="16" s="1"/>
  <c r="G189" i="16" s="1"/>
  <c r="G190" i="16" s="1"/>
  <c r="G191" i="16" s="1"/>
  <c r="G192" i="16" s="1"/>
  <c r="G193" i="16" s="1"/>
  <c r="G194" i="16" s="1"/>
  <c r="G195" i="16" s="1"/>
  <c r="G196" i="16" s="1"/>
  <c r="G197" i="16" s="1"/>
  <c r="G198" i="16" s="1"/>
  <c r="G199" i="16" s="1"/>
  <c r="G200" i="16" s="1"/>
  <c r="G201" i="16" s="1"/>
  <c r="G202" i="16" s="1"/>
  <c r="G203" i="16" s="1"/>
  <c r="G204" i="16" s="1"/>
  <c r="G205" i="16" s="1"/>
  <c r="G206" i="16" s="1"/>
  <c r="G207" i="16" s="1"/>
  <c r="G208" i="16" s="1"/>
  <c r="G209" i="16" s="1"/>
  <c r="G210" i="16" s="1"/>
  <c r="G211" i="16" s="1"/>
  <c r="G212" i="16" s="1"/>
  <c r="G213" i="16" s="1"/>
  <c r="G214" i="16" s="1"/>
  <c r="G215" i="16" s="1"/>
  <c r="G216" i="16" s="1"/>
  <c r="G217" i="16" s="1"/>
  <c r="G218" i="16" s="1"/>
  <c r="G219" i="16" s="1"/>
  <c r="G220" i="16" s="1"/>
  <c r="G221" i="16" s="1"/>
  <c r="G222" i="16" s="1"/>
  <c r="G223" i="16" s="1"/>
  <c r="G224" i="16" s="1"/>
  <c r="G225" i="16" s="1"/>
  <c r="G226" i="16" s="1"/>
  <c r="G227" i="16" s="1"/>
  <c r="G228" i="16" s="1"/>
  <c r="G229" i="16" s="1"/>
  <c r="G230" i="16" s="1"/>
  <c r="G231" i="16" s="1"/>
  <c r="G232" i="16" s="1"/>
  <c r="G233" i="16" s="1"/>
  <c r="G234" i="16" s="1"/>
  <c r="G235" i="16" s="1"/>
  <c r="G236" i="16" s="1"/>
  <c r="G237" i="16" s="1"/>
  <c r="G238" i="16" s="1"/>
  <c r="G239" i="16" s="1"/>
  <c r="G240" i="16" s="1"/>
  <c r="G241" i="16" s="1"/>
  <c r="G242" i="16" s="1"/>
  <c r="G243" i="16" s="1"/>
  <c r="G244" i="16" s="1"/>
  <c r="G245" i="16" s="1"/>
  <c r="G246" i="16" s="1"/>
  <c r="G247" i="16" s="1"/>
  <c r="G248" i="16" s="1"/>
  <c r="G249" i="16" s="1"/>
  <c r="G250" i="16" s="1"/>
  <c r="G251" i="16" s="1"/>
  <c r="G252" i="16" s="1"/>
  <c r="G253" i="16" s="1"/>
  <c r="G254" i="16" s="1"/>
  <c r="G255" i="16" s="1"/>
  <c r="G256" i="16" s="1"/>
  <c r="G257" i="16" s="1"/>
  <c r="G258" i="16" s="1"/>
  <c r="G259" i="16" s="1"/>
  <c r="G260" i="16" s="1"/>
  <c r="G261" i="16" s="1"/>
  <c r="G262" i="16" s="1"/>
  <c r="G263" i="16" s="1"/>
  <c r="G264" i="16" s="1"/>
  <c r="G265" i="16" s="1"/>
  <c r="G266" i="16" s="1"/>
  <c r="G267" i="16" s="1"/>
  <c r="G268" i="16" s="1"/>
  <c r="G269" i="16" s="1"/>
  <c r="G270" i="16" s="1"/>
  <c r="G271" i="16" s="1"/>
  <c r="G272" i="16" s="1"/>
  <c r="G273" i="16" s="1"/>
  <c r="G274" i="16" s="1"/>
  <c r="G275" i="16" s="1"/>
  <c r="G276" i="16" s="1"/>
  <c r="G277" i="16" s="1"/>
  <c r="G278" i="16" s="1"/>
  <c r="G279" i="16" s="1"/>
  <c r="G280" i="16" s="1"/>
  <c r="G281" i="16" s="1"/>
  <c r="G282" i="16" s="1"/>
  <c r="G283" i="16" s="1"/>
  <c r="G284" i="16" s="1"/>
  <c r="G285" i="16" s="1"/>
  <c r="G286" i="16" s="1"/>
  <c r="G287" i="16" s="1"/>
  <c r="G288" i="16" s="1"/>
  <c r="G289" i="16" s="1"/>
  <c r="G290" i="16" s="1"/>
  <c r="G291" i="16" s="1"/>
  <c r="G292" i="16" s="1"/>
  <c r="G293" i="16" s="1"/>
  <c r="G294" i="16" s="1"/>
  <c r="G295" i="16" s="1"/>
  <c r="G296" i="16" s="1"/>
  <c r="G297" i="16" s="1"/>
  <c r="G298" i="16" s="1"/>
  <c r="G299" i="16" s="1"/>
  <c r="G300" i="16" s="1"/>
  <c r="G301" i="16" s="1"/>
  <c r="G302" i="16" s="1"/>
  <c r="G303" i="16" s="1"/>
  <c r="G304" i="16" s="1"/>
  <c r="G305" i="16" s="1"/>
  <c r="G306" i="16" s="1"/>
  <c r="G307" i="16" s="1"/>
  <c r="G308" i="16" s="1"/>
  <c r="G309" i="16" s="1"/>
  <c r="G310" i="16" s="1"/>
  <c r="G311" i="16" s="1"/>
  <c r="G312" i="16" s="1"/>
  <c r="G313" i="16" s="1"/>
  <c r="G314" i="16" s="1"/>
  <c r="G315" i="16" s="1"/>
  <c r="G316" i="16" s="1"/>
  <c r="G317" i="16" s="1"/>
  <c r="G318" i="16" s="1"/>
  <c r="G319" i="16" s="1"/>
  <c r="G320" i="16" s="1"/>
  <c r="G321" i="16" s="1"/>
  <c r="G322" i="16" s="1"/>
  <c r="G323" i="16" s="1"/>
  <c r="G324" i="16" s="1"/>
  <c r="G325" i="16" s="1"/>
  <c r="G326" i="16" s="1"/>
  <c r="G327" i="16" s="1"/>
  <c r="G328" i="16" s="1"/>
  <c r="G329" i="16" s="1"/>
  <c r="G330" i="16" s="1"/>
  <c r="G331" i="16" s="1"/>
  <c r="G332" i="16" s="1"/>
  <c r="G333" i="16" s="1"/>
  <c r="G334" i="16" s="1"/>
  <c r="G335" i="16" s="1"/>
  <c r="G336" i="16" s="1"/>
  <c r="G337" i="16" s="1"/>
  <c r="G338" i="16" s="1"/>
  <c r="G339" i="16" s="1"/>
  <c r="G340" i="16" s="1"/>
  <c r="G341" i="16" s="1"/>
  <c r="G342" i="16" s="1"/>
  <c r="G343" i="16" s="1"/>
  <c r="G344" i="16" s="1"/>
  <c r="G345" i="16" s="1"/>
  <c r="G346" i="16" s="1"/>
  <c r="G347" i="16" s="1"/>
  <c r="G348" i="16" s="1"/>
  <c r="G349" i="16" s="1"/>
  <c r="G350" i="16" s="1"/>
  <c r="G351" i="16" s="1"/>
  <c r="G352" i="16" s="1"/>
  <c r="G353" i="16" s="1"/>
  <c r="G354" i="16" s="1"/>
  <c r="G355" i="16" s="1"/>
  <c r="G356" i="16" s="1"/>
  <c r="G357" i="16" s="1"/>
  <c r="G358" i="16" s="1"/>
  <c r="G359" i="16" s="1"/>
  <c r="G360" i="16" s="1"/>
  <c r="G361" i="16" s="1"/>
  <c r="G362" i="16" s="1"/>
  <c r="G363" i="16" s="1"/>
  <c r="G364" i="16" s="1"/>
  <c r="G365" i="16" s="1"/>
  <c r="G366" i="16" s="1"/>
  <c r="G367" i="16" s="1"/>
  <c r="G368" i="16" s="1"/>
  <c r="G369" i="16" s="1"/>
  <c r="G370" i="16" s="1"/>
  <c r="G371" i="16" s="1"/>
  <c r="G372" i="16" s="1"/>
  <c r="G373" i="16" s="1"/>
  <c r="G374" i="16" s="1"/>
  <c r="G375" i="16" s="1"/>
  <c r="G376" i="16" s="1"/>
  <c r="G377" i="16" s="1"/>
  <c r="G378" i="16" s="1"/>
  <c r="G379" i="16" s="1"/>
  <c r="G380" i="16" s="1"/>
  <c r="G381" i="16" s="1"/>
  <c r="G382" i="16" s="1"/>
  <c r="G383" i="16" s="1"/>
  <c r="G384" i="16" s="1"/>
  <c r="G385" i="16" s="1"/>
  <c r="G386" i="16" s="1"/>
  <c r="G387" i="16" s="1"/>
  <c r="G388" i="16" s="1"/>
  <c r="G389" i="16" s="1"/>
  <c r="G390" i="16" s="1"/>
  <c r="G391" i="16" s="1"/>
  <c r="G392" i="16" s="1"/>
  <c r="G393" i="16" s="1"/>
  <c r="G394" i="16" s="1"/>
  <c r="G395" i="16" s="1"/>
  <c r="G396" i="16" s="1"/>
  <c r="G397" i="16" s="1"/>
  <c r="G398" i="16" s="1"/>
  <c r="G399" i="16" s="1"/>
  <c r="G400" i="16" s="1"/>
  <c r="G401" i="16" s="1"/>
  <c r="G402" i="16" s="1"/>
  <c r="G403" i="16" s="1"/>
  <c r="G404" i="16" s="1"/>
  <c r="G405" i="16" s="1"/>
  <c r="G406" i="16" s="1"/>
  <c r="G407" i="16" s="1"/>
  <c r="G408" i="16" s="1"/>
  <c r="G409" i="16" s="1"/>
  <c r="G410" i="16" s="1"/>
  <c r="G411" i="16" s="1"/>
  <c r="G412" i="16" s="1"/>
  <c r="G413" i="16" s="1"/>
  <c r="G414" i="16" s="1"/>
  <c r="G415" i="16" s="1"/>
  <c r="G416" i="16" s="1"/>
  <c r="G417" i="16" s="1"/>
  <c r="G418" i="16" s="1"/>
  <c r="G419" i="16" s="1"/>
  <c r="G420" i="16" s="1"/>
  <c r="G421" i="16" s="1"/>
  <c r="G422" i="16" s="1"/>
  <c r="G423" i="16" s="1"/>
  <c r="G424" i="16" s="1"/>
  <c r="G425" i="16" s="1"/>
  <c r="G426" i="16" s="1"/>
  <c r="G427" i="16" s="1"/>
  <c r="G428" i="16" s="1"/>
  <c r="G429" i="16" s="1"/>
  <c r="G430" i="16" s="1"/>
  <c r="G431" i="16" s="1"/>
  <c r="G432" i="16" s="1"/>
  <c r="G433" i="16" s="1"/>
  <c r="G434" i="16" s="1"/>
  <c r="G435" i="16" s="1"/>
  <c r="G436" i="16" s="1"/>
  <c r="G437" i="16" s="1"/>
  <c r="G438" i="16" s="1"/>
  <c r="G439" i="16" s="1"/>
  <c r="G440" i="16" s="1"/>
  <c r="G441" i="16" s="1"/>
  <c r="G442" i="16" s="1"/>
  <c r="G443" i="16" s="1"/>
  <c r="G444" i="16" s="1"/>
  <c r="G445" i="16" s="1"/>
  <c r="G446" i="16" s="1"/>
  <c r="G447" i="16" s="1"/>
  <c r="G448" i="16" s="1"/>
  <c r="G449" i="16" s="1"/>
  <c r="G450" i="16" s="1"/>
  <c r="G451" i="16" s="1"/>
  <c r="G452" i="16" s="1"/>
  <c r="G453" i="16" s="1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D48" i="16"/>
  <c r="D49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E72" i="16" s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 s="1"/>
  <c r="E84" i="16" s="1"/>
  <c r="E85" i="16" s="1"/>
  <c r="E86" i="16" s="1"/>
  <c r="E87" i="16" s="1"/>
  <c r="E88" i="16" s="1"/>
  <c r="E89" i="16" s="1"/>
  <c r="E90" i="16" s="1"/>
  <c r="H39" i="16"/>
  <c r="G39" i="16"/>
  <c r="F39" i="16"/>
  <c r="H38" i="16"/>
  <c r="G38" i="16"/>
  <c r="F38" i="16"/>
  <c r="H37" i="16"/>
  <c r="G37" i="16"/>
  <c r="F37" i="16"/>
  <c r="H36" i="16"/>
  <c r="G36" i="16"/>
  <c r="F36" i="16"/>
  <c r="H35" i="16"/>
  <c r="G35" i="16"/>
  <c r="F35" i="16"/>
  <c r="H34" i="16"/>
  <c r="G34" i="16"/>
  <c r="F34" i="16"/>
  <c r="H33" i="16"/>
  <c r="G33" i="16"/>
  <c r="F33" i="16"/>
  <c r="H32" i="16"/>
  <c r="G32" i="16"/>
  <c r="F32" i="16"/>
  <c r="H31" i="16"/>
  <c r="G31" i="16"/>
  <c r="F31" i="16"/>
  <c r="H30" i="16"/>
  <c r="G30" i="16"/>
  <c r="F30" i="16"/>
  <c r="H29" i="16"/>
  <c r="G29" i="16"/>
  <c r="F29" i="16"/>
  <c r="H28" i="16"/>
  <c r="G28" i="16"/>
  <c r="F28" i="16"/>
  <c r="H27" i="16"/>
  <c r="G27" i="16"/>
  <c r="F27" i="16"/>
  <c r="H26" i="16"/>
  <c r="G26" i="16"/>
  <c r="F26" i="16"/>
  <c r="H25" i="16"/>
  <c r="G25" i="16"/>
  <c r="F25" i="16"/>
  <c r="H24" i="16"/>
  <c r="G24" i="16"/>
  <c r="F24" i="16"/>
  <c r="H23" i="16"/>
  <c r="G23" i="16"/>
  <c r="F23" i="16"/>
  <c r="H22" i="16"/>
  <c r="G22" i="16"/>
  <c r="F22" i="16"/>
  <c r="H21" i="16"/>
  <c r="G21" i="16"/>
  <c r="F21" i="16"/>
  <c r="H20" i="16"/>
  <c r="G20" i="16"/>
  <c r="F20" i="16"/>
  <c r="H19" i="16"/>
  <c r="G19" i="16"/>
  <c r="F19" i="16"/>
  <c r="H18" i="16"/>
  <c r="G18" i="16"/>
  <c r="F18" i="16"/>
  <c r="H17" i="16"/>
  <c r="G17" i="16"/>
  <c r="F17" i="16"/>
  <c r="H16" i="16"/>
  <c r="G16" i="16"/>
  <c r="F16" i="16"/>
  <c r="H15" i="16"/>
  <c r="G15" i="16"/>
  <c r="F15" i="16"/>
  <c r="H14" i="16"/>
  <c r="G14" i="16"/>
  <c r="F14" i="16"/>
  <c r="H13" i="16"/>
  <c r="G13" i="16"/>
  <c r="F13" i="16"/>
  <c r="H12" i="16"/>
  <c r="G12" i="16"/>
  <c r="F12" i="16"/>
  <c r="H11" i="16"/>
  <c r="G11" i="16"/>
  <c r="F11" i="16"/>
  <c r="H10" i="16"/>
  <c r="G10" i="16"/>
  <c r="F10" i="16"/>
  <c r="H9" i="16"/>
  <c r="G9" i="16"/>
  <c r="F9" i="16"/>
  <c r="H8" i="16"/>
  <c r="G8" i="16"/>
  <c r="F8" i="16"/>
  <c r="H7" i="16"/>
  <c r="G7" i="16"/>
  <c r="F7" i="16"/>
  <c r="H6" i="16"/>
  <c r="G6" i="16"/>
  <c r="F6" i="16"/>
  <c r="H5" i="16"/>
  <c r="G5" i="16"/>
  <c r="F5" i="16"/>
  <c r="H4" i="16"/>
  <c r="G4" i="16"/>
  <c r="F4" i="16"/>
  <c r="H3" i="16"/>
  <c r="G3" i="16"/>
  <c r="F3" i="16"/>
  <c r="H2" i="16"/>
  <c r="G2" i="16"/>
  <c r="F2" i="16"/>
  <c r="H1" i="16"/>
  <c r="G1" i="16"/>
  <c r="F1" i="16"/>
  <c r="F435" i="15"/>
  <c r="F429" i="15"/>
  <c r="F430" i="15" s="1"/>
  <c r="F431" i="15" s="1"/>
  <c r="F432" i="15" s="1"/>
  <c r="F433" i="15" s="1"/>
  <c r="F434" i="15" s="1"/>
  <c r="F423" i="15"/>
  <c r="F424" i="15" s="1"/>
  <c r="F425" i="15" s="1"/>
  <c r="F426" i="15" s="1"/>
  <c r="F422" i="15"/>
  <c r="F420" i="15"/>
  <c r="F421" i="15" s="1"/>
  <c r="F411" i="15"/>
  <c r="F412" i="15" s="1"/>
  <c r="F413" i="15" s="1"/>
  <c r="F414" i="15" s="1"/>
  <c r="F415" i="15" s="1"/>
  <c r="F416" i="15" s="1"/>
  <c r="F417" i="15" s="1"/>
  <c r="F402" i="15"/>
  <c r="F403" i="15" s="1"/>
  <c r="F404" i="15" s="1"/>
  <c r="F405" i="15" s="1"/>
  <c r="F406" i="15" s="1"/>
  <c r="F407" i="15" s="1"/>
  <c r="F408" i="15" s="1"/>
  <c r="F395" i="15"/>
  <c r="F396" i="15" s="1"/>
  <c r="F397" i="15" s="1"/>
  <c r="F398" i="15" s="1"/>
  <c r="F399" i="15" s="1"/>
  <c r="F393" i="15"/>
  <c r="F394" i="15" s="1"/>
  <c r="F384" i="15"/>
  <c r="F385" i="15" s="1"/>
  <c r="F386" i="15" s="1"/>
  <c r="F387" i="15" s="1"/>
  <c r="F388" i="15" s="1"/>
  <c r="F389" i="15" s="1"/>
  <c r="F390" i="15" s="1"/>
  <c r="F378" i="15"/>
  <c r="F379" i="15" s="1"/>
  <c r="F380" i="15" s="1"/>
  <c r="F381" i="15" s="1"/>
  <c r="F375" i="15"/>
  <c r="F376" i="15" s="1"/>
  <c r="F377" i="15" s="1"/>
  <c r="F366" i="15"/>
  <c r="F367" i="15" s="1"/>
  <c r="F368" i="15" s="1"/>
  <c r="F369" i="15" s="1"/>
  <c r="F370" i="15" s="1"/>
  <c r="F371" i="15" s="1"/>
  <c r="F372" i="15" s="1"/>
  <c r="F360" i="15"/>
  <c r="F361" i="15" s="1"/>
  <c r="F362" i="15" s="1"/>
  <c r="F363" i="15" s="1"/>
  <c r="F357" i="15"/>
  <c r="F358" i="15" s="1"/>
  <c r="F359" i="15" s="1"/>
  <c r="F348" i="15"/>
  <c r="F349" i="15" s="1"/>
  <c r="F350" i="15" s="1"/>
  <c r="F351" i="15" s="1"/>
  <c r="F352" i="15" s="1"/>
  <c r="F353" i="15" s="1"/>
  <c r="F354" i="15" s="1"/>
  <c r="F339" i="15"/>
  <c r="F340" i="15" s="1"/>
  <c r="F341" i="15" s="1"/>
  <c r="F342" i="15" s="1"/>
  <c r="F343" i="15" s="1"/>
  <c r="F344" i="15" s="1"/>
  <c r="F345" i="15" s="1"/>
  <c r="F333" i="15"/>
  <c r="F334" i="15" s="1"/>
  <c r="F335" i="15" s="1"/>
  <c r="F336" i="15" s="1"/>
  <c r="F330" i="15"/>
  <c r="F331" i="15" s="1"/>
  <c r="F332" i="15" s="1"/>
  <c r="F321" i="15"/>
  <c r="F322" i="15" s="1"/>
  <c r="F323" i="15" s="1"/>
  <c r="F324" i="15" s="1"/>
  <c r="F325" i="15" s="1"/>
  <c r="F326" i="15" s="1"/>
  <c r="F327" i="15" s="1"/>
  <c r="F312" i="15"/>
  <c r="F313" i="15" s="1"/>
  <c r="F314" i="15" s="1"/>
  <c r="F315" i="15" s="1"/>
  <c r="F316" i="15" s="1"/>
  <c r="F317" i="15" s="1"/>
  <c r="F318" i="15" s="1"/>
  <c r="F303" i="15"/>
  <c r="F304" i="15" s="1"/>
  <c r="F305" i="15" s="1"/>
  <c r="F306" i="15" s="1"/>
  <c r="F307" i="15" s="1"/>
  <c r="F308" i="15" s="1"/>
  <c r="F309" i="15" s="1"/>
  <c r="F294" i="15"/>
  <c r="F295" i="15" s="1"/>
  <c r="F296" i="15" s="1"/>
  <c r="F297" i="15" s="1"/>
  <c r="F298" i="15" s="1"/>
  <c r="F299" i="15" s="1"/>
  <c r="F300" i="15" s="1"/>
  <c r="F285" i="15"/>
  <c r="F286" i="15" s="1"/>
  <c r="F287" i="15" s="1"/>
  <c r="F288" i="15" s="1"/>
  <c r="F289" i="15" s="1"/>
  <c r="F290" i="15" s="1"/>
  <c r="F291" i="15" s="1"/>
  <c r="F276" i="15"/>
  <c r="F277" i="15" s="1"/>
  <c r="F278" i="15" s="1"/>
  <c r="F279" i="15" s="1"/>
  <c r="F280" i="15" s="1"/>
  <c r="F281" i="15" s="1"/>
  <c r="F282" i="15" s="1"/>
  <c r="F267" i="15"/>
  <c r="F268" i="15" s="1"/>
  <c r="F269" i="15" s="1"/>
  <c r="F270" i="15" s="1"/>
  <c r="F271" i="15" s="1"/>
  <c r="F272" i="15" s="1"/>
  <c r="F273" i="15" s="1"/>
  <c r="F258" i="15"/>
  <c r="F259" i="15" s="1"/>
  <c r="F260" i="15" s="1"/>
  <c r="F261" i="15" s="1"/>
  <c r="F262" i="15" s="1"/>
  <c r="F263" i="15" s="1"/>
  <c r="F264" i="15" s="1"/>
  <c r="F249" i="15"/>
  <c r="F250" i="15" s="1"/>
  <c r="F251" i="15" s="1"/>
  <c r="F252" i="15" s="1"/>
  <c r="F253" i="15" s="1"/>
  <c r="F254" i="15" s="1"/>
  <c r="F255" i="15" s="1"/>
  <c r="F240" i="15"/>
  <c r="F241" i="15" s="1"/>
  <c r="F242" i="15" s="1"/>
  <c r="F243" i="15" s="1"/>
  <c r="F244" i="15" s="1"/>
  <c r="F245" i="15" s="1"/>
  <c r="F246" i="15" s="1"/>
  <c r="F231" i="15"/>
  <c r="F232" i="15" s="1"/>
  <c r="F233" i="15" s="1"/>
  <c r="F234" i="15" s="1"/>
  <c r="F235" i="15" s="1"/>
  <c r="F236" i="15" s="1"/>
  <c r="F237" i="15" s="1"/>
  <c r="F222" i="15"/>
  <c r="F223" i="15" s="1"/>
  <c r="F224" i="15" s="1"/>
  <c r="F225" i="15" s="1"/>
  <c r="F226" i="15" s="1"/>
  <c r="F227" i="15" s="1"/>
  <c r="F228" i="15" s="1"/>
  <c r="F216" i="15"/>
  <c r="F217" i="15" s="1"/>
  <c r="F218" i="15" s="1"/>
  <c r="F219" i="15" s="1"/>
  <c r="F213" i="15"/>
  <c r="F214" i="15" s="1"/>
  <c r="F215" i="15" s="1"/>
  <c r="F204" i="15"/>
  <c r="F205" i="15" s="1"/>
  <c r="F206" i="15" s="1"/>
  <c r="F207" i="15" s="1"/>
  <c r="F208" i="15" s="1"/>
  <c r="F209" i="15" s="1"/>
  <c r="F210" i="15" s="1"/>
  <c r="F195" i="15"/>
  <c r="F196" i="15" s="1"/>
  <c r="F197" i="15" s="1"/>
  <c r="F198" i="15" s="1"/>
  <c r="F199" i="15" s="1"/>
  <c r="F200" i="15" s="1"/>
  <c r="F201" i="15" s="1"/>
  <c r="F188" i="15"/>
  <c r="F189" i="15" s="1"/>
  <c r="F190" i="15" s="1"/>
  <c r="F191" i="15" s="1"/>
  <c r="F192" i="15" s="1"/>
  <c r="F186" i="15"/>
  <c r="F187" i="15" s="1"/>
  <c r="F177" i="15"/>
  <c r="F178" i="15" s="1"/>
  <c r="F179" i="15" s="1"/>
  <c r="F180" i="15" s="1"/>
  <c r="F181" i="15" s="1"/>
  <c r="F182" i="15" s="1"/>
  <c r="F183" i="15" s="1"/>
  <c r="F170" i="15"/>
  <c r="F171" i="15" s="1"/>
  <c r="F172" i="15" s="1"/>
  <c r="F173" i="15" s="1"/>
  <c r="F174" i="15" s="1"/>
  <c r="F168" i="15"/>
  <c r="F169" i="15" s="1"/>
  <c r="F163" i="15"/>
  <c r="F164" i="15" s="1"/>
  <c r="F165" i="15" s="1"/>
  <c r="F161" i="15"/>
  <c r="F162" i="15" s="1"/>
  <c r="F159" i="15"/>
  <c r="F160" i="15" s="1"/>
  <c r="F152" i="15"/>
  <c r="F153" i="15" s="1"/>
  <c r="F154" i="15" s="1"/>
  <c r="F155" i="15" s="1"/>
  <c r="F156" i="15" s="1"/>
  <c r="F150" i="15"/>
  <c r="F151" i="15" s="1"/>
  <c r="F141" i="15"/>
  <c r="F142" i="15" s="1"/>
  <c r="F143" i="15" s="1"/>
  <c r="F144" i="15" s="1"/>
  <c r="F145" i="15" s="1"/>
  <c r="F146" i="15" s="1"/>
  <c r="F147" i="15" s="1"/>
  <c r="F132" i="15"/>
  <c r="F133" i="15" s="1"/>
  <c r="F134" i="15" s="1"/>
  <c r="F135" i="15" s="1"/>
  <c r="F136" i="15" s="1"/>
  <c r="F137" i="15" s="1"/>
  <c r="F138" i="15" s="1"/>
  <c r="F123" i="15"/>
  <c r="F124" i="15" s="1"/>
  <c r="F125" i="15" s="1"/>
  <c r="F126" i="15" s="1"/>
  <c r="F127" i="15" s="1"/>
  <c r="F128" i="15" s="1"/>
  <c r="F129" i="15" s="1"/>
  <c r="F115" i="15"/>
  <c r="F116" i="15" s="1"/>
  <c r="F117" i="15" s="1"/>
  <c r="F118" i="15" s="1"/>
  <c r="F119" i="15" s="1"/>
  <c r="F120" i="15" s="1"/>
  <c r="F114" i="15"/>
  <c r="F106" i="15"/>
  <c r="F107" i="15" s="1"/>
  <c r="F108" i="15" s="1"/>
  <c r="F109" i="15" s="1"/>
  <c r="F110" i="15" s="1"/>
  <c r="F111" i="15" s="1"/>
  <c r="F105" i="15"/>
  <c r="F96" i="15"/>
  <c r="F97" i="15" s="1"/>
  <c r="F98" i="15" s="1"/>
  <c r="F99" i="15" s="1"/>
  <c r="F100" i="15" s="1"/>
  <c r="F101" i="15" s="1"/>
  <c r="F102" i="15" s="1"/>
  <c r="D92" i="15"/>
  <c r="G94" i="15" s="1"/>
  <c r="G95" i="15" s="1"/>
  <c r="G96" i="15" s="1"/>
  <c r="G97" i="15" s="1"/>
  <c r="G98" i="15" s="1"/>
  <c r="G99" i="15" s="1"/>
  <c r="G100" i="15" s="1"/>
  <c r="G101" i="15" s="1"/>
  <c r="G102" i="15" s="1"/>
  <c r="G103" i="15" s="1"/>
  <c r="G104" i="15" s="1"/>
  <c r="G105" i="15" s="1"/>
  <c r="G106" i="15" s="1"/>
  <c r="G107" i="15" s="1"/>
  <c r="G108" i="15" s="1"/>
  <c r="G109" i="15" s="1"/>
  <c r="G110" i="15" s="1"/>
  <c r="G111" i="15" s="1"/>
  <c r="G112" i="15" s="1"/>
  <c r="G113" i="15" s="1"/>
  <c r="G114" i="15" s="1"/>
  <c r="G115" i="15" s="1"/>
  <c r="G116" i="15" s="1"/>
  <c r="G117" i="15" s="1"/>
  <c r="G118" i="15" s="1"/>
  <c r="G119" i="15" s="1"/>
  <c r="G120" i="15" s="1"/>
  <c r="G121" i="15" s="1"/>
  <c r="G122" i="15" s="1"/>
  <c r="G123" i="15" s="1"/>
  <c r="G124" i="15" s="1"/>
  <c r="G125" i="15" s="1"/>
  <c r="G126" i="15" s="1"/>
  <c r="G127" i="15" s="1"/>
  <c r="G128" i="15" s="1"/>
  <c r="G129" i="15" s="1"/>
  <c r="G130" i="15" s="1"/>
  <c r="G131" i="15" s="1"/>
  <c r="G132" i="15" s="1"/>
  <c r="G133" i="15" s="1"/>
  <c r="G134" i="15" s="1"/>
  <c r="G135" i="15" s="1"/>
  <c r="G136" i="15" s="1"/>
  <c r="G137" i="15" s="1"/>
  <c r="G138" i="15" s="1"/>
  <c r="G139" i="15" s="1"/>
  <c r="G140" i="15" s="1"/>
  <c r="G141" i="15" s="1"/>
  <c r="G142" i="15" s="1"/>
  <c r="G143" i="15" s="1"/>
  <c r="G144" i="15" s="1"/>
  <c r="G145" i="15" s="1"/>
  <c r="G146" i="15" s="1"/>
  <c r="G147" i="15" s="1"/>
  <c r="G148" i="15" s="1"/>
  <c r="G149" i="15" s="1"/>
  <c r="G150" i="15" s="1"/>
  <c r="G151" i="15" s="1"/>
  <c r="G152" i="15" s="1"/>
  <c r="G153" i="15" s="1"/>
  <c r="G154" i="15" s="1"/>
  <c r="G155" i="15" s="1"/>
  <c r="G156" i="15" s="1"/>
  <c r="G157" i="15" s="1"/>
  <c r="G158" i="15" s="1"/>
  <c r="G159" i="15" s="1"/>
  <c r="G160" i="15" s="1"/>
  <c r="G161" i="15" s="1"/>
  <c r="G162" i="15" s="1"/>
  <c r="G163" i="15" s="1"/>
  <c r="G164" i="15" s="1"/>
  <c r="G165" i="15" s="1"/>
  <c r="G166" i="15" s="1"/>
  <c r="G167" i="15" s="1"/>
  <c r="G168" i="15" s="1"/>
  <c r="G169" i="15" s="1"/>
  <c r="G170" i="15" s="1"/>
  <c r="G171" i="15" s="1"/>
  <c r="G172" i="15" s="1"/>
  <c r="G173" i="15" s="1"/>
  <c r="G174" i="15" s="1"/>
  <c r="G175" i="15" s="1"/>
  <c r="G176" i="15" s="1"/>
  <c r="G177" i="15" s="1"/>
  <c r="G178" i="15" s="1"/>
  <c r="G179" i="15" s="1"/>
  <c r="G180" i="15" s="1"/>
  <c r="G181" i="15" s="1"/>
  <c r="G182" i="15" s="1"/>
  <c r="G183" i="15" s="1"/>
  <c r="G184" i="15" s="1"/>
  <c r="G185" i="15" s="1"/>
  <c r="G186" i="15" s="1"/>
  <c r="G187" i="15" s="1"/>
  <c r="G188" i="15" s="1"/>
  <c r="G189" i="15" s="1"/>
  <c r="G190" i="15" s="1"/>
  <c r="G191" i="15" s="1"/>
  <c r="G192" i="15" s="1"/>
  <c r="G193" i="15" s="1"/>
  <c r="G194" i="15" s="1"/>
  <c r="G195" i="15" s="1"/>
  <c r="G196" i="15" s="1"/>
  <c r="G197" i="15" s="1"/>
  <c r="G198" i="15" s="1"/>
  <c r="G199" i="15" s="1"/>
  <c r="G200" i="15" s="1"/>
  <c r="G201" i="15" s="1"/>
  <c r="G202" i="15" s="1"/>
  <c r="G203" i="15" s="1"/>
  <c r="G204" i="15" s="1"/>
  <c r="G205" i="15" s="1"/>
  <c r="G206" i="15" s="1"/>
  <c r="G207" i="15" s="1"/>
  <c r="G208" i="15" s="1"/>
  <c r="G209" i="15" s="1"/>
  <c r="G210" i="15" s="1"/>
  <c r="G211" i="15" s="1"/>
  <c r="G212" i="15" s="1"/>
  <c r="G213" i="15" s="1"/>
  <c r="G214" i="15" s="1"/>
  <c r="G215" i="15" s="1"/>
  <c r="G216" i="15" s="1"/>
  <c r="G217" i="15" s="1"/>
  <c r="G218" i="15" s="1"/>
  <c r="G219" i="15" s="1"/>
  <c r="G220" i="15" s="1"/>
  <c r="G221" i="15" s="1"/>
  <c r="G222" i="15" s="1"/>
  <c r="G223" i="15" s="1"/>
  <c r="G224" i="15" s="1"/>
  <c r="G225" i="15" s="1"/>
  <c r="G226" i="15" s="1"/>
  <c r="G227" i="15" s="1"/>
  <c r="G228" i="15" s="1"/>
  <c r="G229" i="15" s="1"/>
  <c r="G230" i="15" s="1"/>
  <c r="G231" i="15" s="1"/>
  <c r="G232" i="15" s="1"/>
  <c r="G233" i="15" s="1"/>
  <c r="G234" i="15" s="1"/>
  <c r="G235" i="15" s="1"/>
  <c r="G236" i="15" s="1"/>
  <c r="G237" i="15" s="1"/>
  <c r="G238" i="15" s="1"/>
  <c r="G239" i="15" s="1"/>
  <c r="G240" i="15" s="1"/>
  <c r="G241" i="15" s="1"/>
  <c r="G242" i="15" s="1"/>
  <c r="G243" i="15" s="1"/>
  <c r="G244" i="15" s="1"/>
  <c r="G245" i="15" s="1"/>
  <c r="G246" i="15" s="1"/>
  <c r="G247" i="15" s="1"/>
  <c r="G248" i="15" s="1"/>
  <c r="G249" i="15" s="1"/>
  <c r="G250" i="15" s="1"/>
  <c r="G251" i="15" s="1"/>
  <c r="G252" i="15" s="1"/>
  <c r="G253" i="15" s="1"/>
  <c r="G254" i="15" s="1"/>
  <c r="G255" i="15" s="1"/>
  <c r="G256" i="15" s="1"/>
  <c r="G257" i="15" s="1"/>
  <c r="G258" i="15" s="1"/>
  <c r="G259" i="15" s="1"/>
  <c r="G260" i="15" s="1"/>
  <c r="G261" i="15" s="1"/>
  <c r="G262" i="15" s="1"/>
  <c r="G263" i="15" s="1"/>
  <c r="G264" i="15" s="1"/>
  <c r="G265" i="15" s="1"/>
  <c r="G266" i="15" s="1"/>
  <c r="G267" i="15" s="1"/>
  <c r="G268" i="15" s="1"/>
  <c r="G269" i="15" s="1"/>
  <c r="G270" i="15" s="1"/>
  <c r="G271" i="15" s="1"/>
  <c r="G272" i="15" s="1"/>
  <c r="G273" i="15" s="1"/>
  <c r="G274" i="15" s="1"/>
  <c r="G275" i="15" s="1"/>
  <c r="G276" i="15" s="1"/>
  <c r="G277" i="15" s="1"/>
  <c r="G278" i="15" s="1"/>
  <c r="G279" i="15" s="1"/>
  <c r="G280" i="15" s="1"/>
  <c r="G281" i="15" s="1"/>
  <c r="G282" i="15" s="1"/>
  <c r="G283" i="15" s="1"/>
  <c r="G284" i="15" s="1"/>
  <c r="G285" i="15" s="1"/>
  <c r="G286" i="15" s="1"/>
  <c r="G287" i="15" s="1"/>
  <c r="G288" i="15" s="1"/>
  <c r="G289" i="15" s="1"/>
  <c r="G290" i="15" s="1"/>
  <c r="G291" i="15" s="1"/>
  <c r="G292" i="15" s="1"/>
  <c r="G293" i="15" s="1"/>
  <c r="G294" i="15" s="1"/>
  <c r="G295" i="15" s="1"/>
  <c r="G296" i="15" s="1"/>
  <c r="G297" i="15" s="1"/>
  <c r="G298" i="15" s="1"/>
  <c r="G299" i="15" s="1"/>
  <c r="G300" i="15" s="1"/>
  <c r="G301" i="15" s="1"/>
  <c r="G302" i="15" s="1"/>
  <c r="G303" i="15" s="1"/>
  <c r="G304" i="15" s="1"/>
  <c r="G305" i="15" s="1"/>
  <c r="G306" i="15" s="1"/>
  <c r="G307" i="15" s="1"/>
  <c r="G308" i="15" s="1"/>
  <c r="G309" i="15" s="1"/>
  <c r="G310" i="15" s="1"/>
  <c r="G311" i="15" s="1"/>
  <c r="G312" i="15" s="1"/>
  <c r="G313" i="15" s="1"/>
  <c r="G314" i="15" s="1"/>
  <c r="G315" i="15" s="1"/>
  <c r="G316" i="15" s="1"/>
  <c r="G317" i="15" s="1"/>
  <c r="G318" i="15" s="1"/>
  <c r="G319" i="15" s="1"/>
  <c r="G320" i="15" s="1"/>
  <c r="G321" i="15" s="1"/>
  <c r="G322" i="15" s="1"/>
  <c r="G323" i="15" s="1"/>
  <c r="G324" i="15" s="1"/>
  <c r="G325" i="15" s="1"/>
  <c r="G326" i="15" s="1"/>
  <c r="G327" i="15" s="1"/>
  <c r="G328" i="15" s="1"/>
  <c r="G329" i="15" s="1"/>
  <c r="G330" i="15" s="1"/>
  <c r="G331" i="15" s="1"/>
  <c r="G332" i="15" s="1"/>
  <c r="G333" i="15" s="1"/>
  <c r="G334" i="15" s="1"/>
  <c r="G335" i="15" s="1"/>
  <c r="G336" i="15" s="1"/>
  <c r="G337" i="15" s="1"/>
  <c r="G338" i="15" s="1"/>
  <c r="G339" i="15" s="1"/>
  <c r="G340" i="15" s="1"/>
  <c r="G341" i="15" s="1"/>
  <c r="G342" i="15" s="1"/>
  <c r="G343" i="15" s="1"/>
  <c r="G344" i="15" s="1"/>
  <c r="G345" i="15" s="1"/>
  <c r="G346" i="15" s="1"/>
  <c r="G347" i="15" s="1"/>
  <c r="G348" i="15" s="1"/>
  <c r="G349" i="15" s="1"/>
  <c r="G350" i="15" s="1"/>
  <c r="G351" i="15" s="1"/>
  <c r="G352" i="15" s="1"/>
  <c r="G353" i="15" s="1"/>
  <c r="G354" i="15" s="1"/>
  <c r="G355" i="15" s="1"/>
  <c r="G356" i="15" s="1"/>
  <c r="G357" i="15" s="1"/>
  <c r="G358" i="15" s="1"/>
  <c r="G359" i="15" s="1"/>
  <c r="G360" i="15" s="1"/>
  <c r="G361" i="15" s="1"/>
  <c r="G362" i="15" s="1"/>
  <c r="G363" i="15" s="1"/>
  <c r="G364" i="15" s="1"/>
  <c r="G365" i="15" s="1"/>
  <c r="G366" i="15" s="1"/>
  <c r="G367" i="15" s="1"/>
  <c r="G368" i="15" s="1"/>
  <c r="G369" i="15" s="1"/>
  <c r="G370" i="15" s="1"/>
  <c r="G371" i="15" s="1"/>
  <c r="G372" i="15" s="1"/>
  <c r="G373" i="15" s="1"/>
  <c r="G374" i="15" s="1"/>
  <c r="G375" i="15" s="1"/>
  <c r="G376" i="15" s="1"/>
  <c r="G377" i="15" s="1"/>
  <c r="G378" i="15" s="1"/>
  <c r="G379" i="15" s="1"/>
  <c r="G380" i="15" s="1"/>
  <c r="G381" i="15" s="1"/>
  <c r="G382" i="15" s="1"/>
  <c r="G383" i="15" s="1"/>
  <c r="G384" i="15" s="1"/>
  <c r="G385" i="15" s="1"/>
  <c r="G386" i="15" s="1"/>
  <c r="G387" i="15" s="1"/>
  <c r="G388" i="15" s="1"/>
  <c r="G389" i="15" s="1"/>
  <c r="G390" i="15" s="1"/>
  <c r="G391" i="15" s="1"/>
  <c r="G392" i="15" s="1"/>
  <c r="G393" i="15" s="1"/>
  <c r="G394" i="15" s="1"/>
  <c r="G395" i="15" s="1"/>
  <c r="G396" i="15" s="1"/>
  <c r="G397" i="15" s="1"/>
  <c r="G398" i="15" s="1"/>
  <c r="G399" i="15" s="1"/>
  <c r="G400" i="15" s="1"/>
  <c r="G401" i="15" s="1"/>
  <c r="G402" i="15" s="1"/>
  <c r="G403" i="15" s="1"/>
  <c r="G404" i="15" s="1"/>
  <c r="G405" i="15" s="1"/>
  <c r="G406" i="15" s="1"/>
  <c r="G407" i="15" s="1"/>
  <c r="G408" i="15" s="1"/>
  <c r="G409" i="15" s="1"/>
  <c r="G410" i="15" s="1"/>
  <c r="G411" i="15" s="1"/>
  <c r="G412" i="15" s="1"/>
  <c r="G413" i="15" s="1"/>
  <c r="G414" i="15" s="1"/>
  <c r="G415" i="15" s="1"/>
  <c r="G416" i="15" s="1"/>
  <c r="G417" i="15" s="1"/>
  <c r="G418" i="15" s="1"/>
  <c r="G419" i="15" s="1"/>
  <c r="G420" i="15" s="1"/>
  <c r="G421" i="15" s="1"/>
  <c r="G422" i="15" s="1"/>
  <c r="G423" i="15" s="1"/>
  <c r="G424" i="15" s="1"/>
  <c r="G425" i="15" s="1"/>
  <c r="G426" i="15" s="1"/>
  <c r="G427" i="15" s="1"/>
  <c r="G428" i="15" s="1"/>
  <c r="G429" i="15" s="1"/>
  <c r="G430" i="15" s="1"/>
  <c r="G431" i="15" s="1"/>
  <c r="G432" i="15" s="1"/>
  <c r="G433" i="15" s="1"/>
  <c r="G434" i="15" s="1"/>
  <c r="G435" i="15" s="1"/>
  <c r="G436" i="15" s="1"/>
  <c r="G437" i="15" s="1"/>
  <c r="G438" i="15" s="1"/>
  <c r="G439" i="15" s="1"/>
  <c r="G440" i="15" s="1"/>
  <c r="G441" i="15" s="1"/>
  <c r="G442" i="15" s="1"/>
  <c r="G443" i="15" s="1"/>
  <c r="G444" i="15" s="1"/>
  <c r="G445" i="15" s="1"/>
  <c r="G446" i="15" s="1"/>
  <c r="G447" i="15" s="1"/>
  <c r="G448" i="15" s="1"/>
  <c r="G449" i="15" s="1"/>
  <c r="G450" i="15" s="1"/>
  <c r="G451" i="15" s="1"/>
  <c r="G452" i="15" s="1"/>
  <c r="G453" i="15" s="1"/>
  <c r="A90" i="15"/>
  <c r="A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D48" i="15"/>
  <c r="D49" i="15" s="1"/>
  <c r="E53" i="15" s="1"/>
  <c r="E54" i="15" s="1"/>
  <c r="E55" i="15" s="1"/>
  <c r="E56" i="15" s="1"/>
  <c r="E57" i="15" s="1"/>
  <c r="E58" i="15" s="1"/>
  <c r="E59" i="15" s="1"/>
  <c r="E60" i="15" s="1"/>
  <c r="E61" i="15" s="1"/>
  <c r="E62" i="15" s="1"/>
  <c r="E63" i="15" s="1"/>
  <c r="E64" i="15" s="1"/>
  <c r="E65" i="15" s="1"/>
  <c r="E66" i="15" s="1"/>
  <c r="E67" i="15" s="1"/>
  <c r="E68" i="15" s="1"/>
  <c r="E69" i="15" s="1"/>
  <c r="E70" i="15" s="1"/>
  <c r="E71" i="15" s="1"/>
  <c r="E72" i="15" s="1"/>
  <c r="E73" i="15" s="1"/>
  <c r="E74" i="15" s="1"/>
  <c r="E75" i="15" s="1"/>
  <c r="E76" i="15" s="1"/>
  <c r="E77" i="15" s="1"/>
  <c r="E78" i="15" s="1"/>
  <c r="E79" i="15" s="1"/>
  <c r="E80" i="15" s="1"/>
  <c r="E81" i="15" s="1"/>
  <c r="E82" i="15" s="1"/>
  <c r="E83" i="15" s="1"/>
  <c r="E84" i="15" s="1"/>
  <c r="E85" i="15" s="1"/>
  <c r="E86" i="15" s="1"/>
  <c r="E87" i="15" s="1"/>
  <c r="E88" i="15" s="1"/>
  <c r="E89" i="15" s="1"/>
  <c r="E90" i="15" s="1"/>
  <c r="H39" i="15"/>
  <c r="G39" i="15"/>
  <c r="F39" i="15"/>
  <c r="H38" i="15"/>
  <c r="G38" i="15"/>
  <c r="F38" i="15"/>
  <c r="H37" i="15"/>
  <c r="G37" i="15"/>
  <c r="F37" i="15"/>
  <c r="H36" i="15"/>
  <c r="G36" i="15"/>
  <c r="F36" i="15"/>
  <c r="H35" i="15"/>
  <c r="G35" i="15"/>
  <c r="F35" i="15"/>
  <c r="H34" i="15"/>
  <c r="G34" i="15"/>
  <c r="F34" i="15"/>
  <c r="H33" i="15"/>
  <c r="G33" i="15"/>
  <c r="F33" i="15"/>
  <c r="H32" i="15"/>
  <c r="G32" i="15"/>
  <c r="F32" i="15"/>
  <c r="H31" i="15"/>
  <c r="G31" i="15"/>
  <c r="F31" i="15"/>
  <c r="H30" i="15"/>
  <c r="G30" i="15"/>
  <c r="F30" i="15"/>
  <c r="H29" i="15"/>
  <c r="G29" i="15"/>
  <c r="F29" i="15"/>
  <c r="H28" i="15"/>
  <c r="G28" i="15"/>
  <c r="F28" i="15"/>
  <c r="H27" i="15"/>
  <c r="G27" i="15"/>
  <c r="F27" i="15"/>
  <c r="H26" i="15"/>
  <c r="G26" i="15"/>
  <c r="F26" i="15"/>
  <c r="H25" i="15"/>
  <c r="G25" i="15"/>
  <c r="F25" i="15"/>
  <c r="H24" i="15"/>
  <c r="G24" i="15"/>
  <c r="F24" i="15"/>
  <c r="H23" i="15"/>
  <c r="G23" i="15"/>
  <c r="F23" i="15"/>
  <c r="H22" i="15"/>
  <c r="G22" i="15"/>
  <c r="F22" i="15"/>
  <c r="H21" i="15"/>
  <c r="G21" i="15"/>
  <c r="F21" i="15"/>
  <c r="H20" i="15"/>
  <c r="G20" i="15"/>
  <c r="F20" i="15"/>
  <c r="H19" i="15"/>
  <c r="G19" i="15"/>
  <c r="F19" i="15"/>
  <c r="H18" i="15"/>
  <c r="G18" i="15"/>
  <c r="F18" i="15"/>
  <c r="H17" i="15"/>
  <c r="G17" i="15"/>
  <c r="F17" i="15"/>
  <c r="H16" i="15"/>
  <c r="G16" i="15"/>
  <c r="F16" i="15"/>
  <c r="H15" i="15"/>
  <c r="G15" i="15"/>
  <c r="F15" i="15"/>
  <c r="H14" i="15"/>
  <c r="G14" i="15"/>
  <c r="F14" i="15"/>
  <c r="H13" i="15"/>
  <c r="G13" i="15"/>
  <c r="F13" i="15"/>
  <c r="H12" i="15"/>
  <c r="G12" i="15"/>
  <c r="F12" i="15"/>
  <c r="H11" i="15"/>
  <c r="G11" i="15"/>
  <c r="F11" i="15"/>
  <c r="H10" i="15"/>
  <c r="G10" i="15"/>
  <c r="F10" i="15"/>
  <c r="H9" i="15"/>
  <c r="G9" i="15"/>
  <c r="F9" i="15"/>
  <c r="H8" i="15"/>
  <c r="G8" i="15"/>
  <c r="F8" i="15"/>
  <c r="H7" i="15"/>
  <c r="G7" i="15"/>
  <c r="F7" i="15"/>
  <c r="H6" i="15"/>
  <c r="G6" i="15"/>
  <c r="F6" i="15"/>
  <c r="H5" i="15"/>
  <c r="G5" i="15"/>
  <c r="F5" i="15"/>
  <c r="H4" i="15"/>
  <c r="G4" i="15"/>
  <c r="F4" i="15"/>
  <c r="H3" i="15"/>
  <c r="G3" i="15"/>
  <c r="F3" i="15"/>
  <c r="H2" i="15"/>
  <c r="G2" i="15"/>
  <c r="F2" i="15"/>
  <c r="H1" i="15"/>
  <c r="G1" i="15"/>
  <c r="F1" i="15"/>
  <c r="H59" i="13" l="1"/>
  <c r="E59" i="13"/>
  <c r="B59" i="13"/>
  <c r="J54" i="13"/>
  <c r="I54" i="13"/>
  <c r="H54" i="13"/>
  <c r="G54" i="13"/>
  <c r="F54" i="13"/>
  <c r="E54" i="13"/>
  <c r="D54" i="13"/>
  <c r="C54" i="13"/>
  <c r="B54" i="13"/>
  <c r="J53" i="13"/>
  <c r="I53" i="13"/>
  <c r="H53" i="13"/>
  <c r="G53" i="13"/>
  <c r="F53" i="13"/>
  <c r="E53" i="13"/>
  <c r="D53" i="13"/>
  <c r="C53" i="13"/>
  <c r="B53" i="13"/>
  <c r="J52" i="13"/>
  <c r="I52" i="13"/>
  <c r="H52" i="13"/>
  <c r="G52" i="13"/>
  <c r="F52" i="13"/>
  <c r="E52" i="13"/>
  <c r="D52" i="13"/>
  <c r="C52" i="13"/>
  <c r="B52" i="13"/>
  <c r="J51" i="13"/>
  <c r="I51" i="13"/>
  <c r="H51" i="13"/>
  <c r="G51" i="13"/>
  <c r="F51" i="13"/>
  <c r="E51" i="13"/>
  <c r="D51" i="13"/>
  <c r="C51" i="13"/>
  <c r="B51" i="13"/>
  <c r="J50" i="13"/>
  <c r="I50" i="13"/>
  <c r="H50" i="13"/>
  <c r="G50" i="13"/>
  <c r="F50" i="13"/>
  <c r="E50" i="13"/>
  <c r="D50" i="13"/>
  <c r="C50" i="13"/>
  <c r="B50" i="13"/>
  <c r="J49" i="13"/>
  <c r="I49" i="13"/>
  <c r="H49" i="13"/>
  <c r="G49" i="13"/>
  <c r="F49" i="13"/>
  <c r="E49" i="13"/>
  <c r="D49" i="13"/>
  <c r="C49" i="13"/>
  <c r="B49" i="13"/>
  <c r="J48" i="13"/>
  <c r="I48" i="13"/>
  <c r="H48" i="13"/>
  <c r="G48" i="13"/>
  <c r="F48" i="13"/>
  <c r="E48" i="13"/>
  <c r="D48" i="13"/>
  <c r="C48" i="13"/>
  <c r="B48" i="13"/>
  <c r="J47" i="13"/>
  <c r="I47" i="13"/>
  <c r="H47" i="13"/>
  <c r="G47" i="13"/>
  <c r="F47" i="13"/>
  <c r="E47" i="13"/>
  <c r="D47" i="13"/>
  <c r="C47" i="13"/>
  <c r="B47" i="13"/>
  <c r="J46" i="13"/>
  <c r="I46" i="13"/>
  <c r="H46" i="13"/>
  <c r="G46" i="13"/>
  <c r="F46" i="13"/>
  <c r="E46" i="13"/>
  <c r="D46" i="13"/>
  <c r="C46" i="13"/>
  <c r="B46" i="13"/>
  <c r="J45" i="13"/>
  <c r="I45" i="13"/>
  <c r="H45" i="13"/>
  <c r="G45" i="13"/>
  <c r="F45" i="13"/>
  <c r="E45" i="13"/>
  <c r="D45" i="13"/>
  <c r="C45" i="13"/>
  <c r="B45" i="13"/>
  <c r="J44" i="13"/>
  <c r="I44" i="13"/>
  <c r="H44" i="13"/>
  <c r="G44" i="13"/>
  <c r="F44" i="13"/>
  <c r="E44" i="13"/>
  <c r="D44" i="13"/>
  <c r="C44" i="13"/>
  <c r="B44" i="13"/>
  <c r="J43" i="13"/>
  <c r="I43" i="13"/>
  <c r="H43" i="13"/>
  <c r="G43" i="13"/>
  <c r="F43" i="13"/>
  <c r="E43" i="13"/>
  <c r="D43" i="13"/>
  <c r="C43" i="13"/>
  <c r="B43" i="13"/>
  <c r="J42" i="13"/>
  <c r="I42" i="13"/>
  <c r="H42" i="13"/>
  <c r="G42" i="13"/>
  <c r="F42" i="13"/>
  <c r="E42" i="13"/>
  <c r="D42" i="13"/>
  <c r="C42" i="13"/>
  <c r="B42" i="13"/>
  <c r="J41" i="13"/>
  <c r="I41" i="13"/>
  <c r="H41" i="13"/>
  <c r="G41" i="13"/>
  <c r="F41" i="13"/>
  <c r="E41" i="13"/>
  <c r="D41" i="13"/>
  <c r="C41" i="13"/>
  <c r="B41" i="13"/>
  <c r="J40" i="13"/>
  <c r="I40" i="13"/>
  <c r="H40" i="13"/>
  <c r="G40" i="13"/>
  <c r="F40" i="13"/>
  <c r="E40" i="13"/>
  <c r="D40" i="13"/>
  <c r="C40" i="13"/>
  <c r="B40" i="13"/>
  <c r="J39" i="13"/>
  <c r="I39" i="13"/>
  <c r="H39" i="13"/>
  <c r="G39" i="13"/>
  <c r="F39" i="13"/>
  <c r="E39" i="13"/>
  <c r="D39" i="13"/>
  <c r="C39" i="13"/>
  <c r="B39" i="13"/>
  <c r="J38" i="13"/>
  <c r="I38" i="13"/>
  <c r="H38" i="13"/>
  <c r="G38" i="13"/>
  <c r="F38" i="13"/>
  <c r="E38" i="13"/>
  <c r="D38" i="13"/>
  <c r="C38" i="13"/>
  <c r="B38" i="13"/>
  <c r="J37" i="13"/>
  <c r="I37" i="13"/>
  <c r="H37" i="13"/>
  <c r="G37" i="13"/>
  <c r="F37" i="13"/>
  <c r="E37" i="13"/>
  <c r="D37" i="13"/>
  <c r="C37" i="13"/>
  <c r="B37" i="13"/>
  <c r="J36" i="13"/>
  <c r="I36" i="13"/>
  <c r="H36" i="13"/>
  <c r="G36" i="13"/>
  <c r="F36" i="13"/>
  <c r="E36" i="13"/>
  <c r="D36" i="13"/>
  <c r="C36" i="13"/>
  <c r="B36" i="13"/>
  <c r="J35" i="13"/>
  <c r="I35" i="13"/>
  <c r="H35" i="13"/>
  <c r="G35" i="13"/>
  <c r="F35" i="13"/>
  <c r="E35" i="13"/>
  <c r="D35" i="13"/>
  <c r="C35" i="13"/>
  <c r="B35" i="13"/>
  <c r="Q33" i="13"/>
  <c r="Z33" i="13" s="1"/>
  <c r="N33" i="13"/>
  <c r="W33" i="13" s="1"/>
  <c r="K33" i="13"/>
  <c r="T33" i="13" s="1"/>
  <c r="J29" i="13"/>
  <c r="I29" i="13"/>
  <c r="H29" i="13"/>
  <c r="G29" i="13"/>
  <c r="F29" i="13"/>
  <c r="E29" i="13"/>
  <c r="D29" i="13"/>
  <c r="C29" i="13"/>
  <c r="B29" i="13"/>
  <c r="J28" i="13"/>
  <c r="I28" i="13"/>
  <c r="H28" i="13"/>
  <c r="G28" i="13"/>
  <c r="F28" i="13"/>
  <c r="E28" i="13"/>
  <c r="D28" i="13"/>
  <c r="C28" i="13"/>
  <c r="B28" i="13"/>
  <c r="J27" i="13"/>
  <c r="I27" i="13"/>
  <c r="H27" i="13"/>
  <c r="G27" i="13"/>
  <c r="F27" i="13"/>
  <c r="E27" i="13"/>
  <c r="D27" i="13"/>
  <c r="C27" i="13"/>
  <c r="B27" i="13"/>
  <c r="J26" i="13"/>
  <c r="I26" i="13"/>
  <c r="H26" i="13"/>
  <c r="G26" i="13"/>
  <c r="F26" i="13"/>
  <c r="E26" i="13"/>
  <c r="D26" i="13"/>
  <c r="C26" i="13"/>
  <c r="B26" i="13"/>
  <c r="J25" i="13"/>
  <c r="I25" i="13"/>
  <c r="H25" i="13"/>
  <c r="G25" i="13"/>
  <c r="F25" i="13"/>
  <c r="E25" i="13"/>
  <c r="D25" i="13"/>
  <c r="C25" i="13"/>
  <c r="B25" i="13"/>
  <c r="J24" i="13"/>
  <c r="I24" i="13"/>
  <c r="H24" i="13"/>
  <c r="G24" i="13"/>
  <c r="F24" i="13"/>
  <c r="E24" i="13"/>
  <c r="D24" i="13"/>
  <c r="C24" i="13"/>
  <c r="B24" i="13"/>
  <c r="J23" i="13"/>
  <c r="I23" i="13"/>
  <c r="H23" i="13"/>
  <c r="G23" i="13"/>
  <c r="F23" i="13"/>
  <c r="E23" i="13"/>
  <c r="D23" i="13"/>
  <c r="C23" i="13"/>
  <c r="B23" i="13"/>
  <c r="J22" i="13"/>
  <c r="I22" i="13"/>
  <c r="H22" i="13"/>
  <c r="G22" i="13"/>
  <c r="F22" i="13"/>
  <c r="E22" i="13"/>
  <c r="D22" i="13"/>
  <c r="C22" i="13"/>
  <c r="B22" i="13"/>
  <c r="J21" i="13"/>
  <c r="I21" i="13"/>
  <c r="H21" i="13"/>
  <c r="G21" i="13"/>
  <c r="F21" i="13"/>
  <c r="E21" i="13"/>
  <c r="D21" i="13"/>
  <c r="C21" i="13"/>
  <c r="B21" i="13"/>
  <c r="J20" i="13"/>
  <c r="I20" i="13"/>
  <c r="H20" i="13"/>
  <c r="G20" i="13"/>
  <c r="F20" i="13"/>
  <c r="E20" i="13"/>
  <c r="D20" i="13"/>
  <c r="C20" i="13"/>
  <c r="B20" i="13"/>
  <c r="J19" i="13"/>
  <c r="I19" i="13"/>
  <c r="H19" i="13"/>
  <c r="G19" i="13"/>
  <c r="F19" i="13"/>
  <c r="E19" i="13"/>
  <c r="D19" i="13"/>
  <c r="C19" i="13"/>
  <c r="B19" i="13"/>
  <c r="J18" i="13"/>
  <c r="I18" i="13"/>
  <c r="H18" i="13"/>
  <c r="G18" i="13"/>
  <c r="F18" i="13"/>
  <c r="E18" i="13"/>
  <c r="D18" i="13"/>
  <c r="C18" i="13"/>
  <c r="B18" i="13"/>
  <c r="J17" i="13"/>
  <c r="I17" i="13"/>
  <c r="H17" i="13"/>
  <c r="G17" i="13"/>
  <c r="F17" i="13"/>
  <c r="E17" i="13"/>
  <c r="D17" i="13"/>
  <c r="C17" i="13"/>
  <c r="B17" i="13"/>
  <c r="J16" i="13"/>
  <c r="I16" i="13"/>
  <c r="H16" i="13"/>
  <c r="G16" i="13"/>
  <c r="F16" i="13"/>
  <c r="E16" i="13"/>
  <c r="D16" i="13"/>
  <c r="C16" i="13"/>
  <c r="B16" i="13"/>
  <c r="J15" i="13"/>
  <c r="I15" i="13"/>
  <c r="H15" i="13"/>
  <c r="G15" i="13"/>
  <c r="F15" i="13"/>
  <c r="E15" i="13"/>
  <c r="D15" i="13"/>
  <c r="C15" i="13"/>
  <c r="B15" i="13"/>
  <c r="J14" i="13"/>
  <c r="I14" i="13"/>
  <c r="H14" i="13"/>
  <c r="G14" i="13"/>
  <c r="F14" i="13"/>
  <c r="E14" i="13"/>
  <c r="D14" i="13"/>
  <c r="C14" i="13"/>
  <c r="B14" i="13"/>
  <c r="J13" i="13"/>
  <c r="I13" i="13"/>
  <c r="H13" i="13"/>
  <c r="G13" i="13"/>
  <c r="F13" i="13"/>
  <c r="E13" i="13"/>
  <c r="D13" i="13"/>
  <c r="C13" i="13"/>
  <c r="B13" i="13"/>
  <c r="J12" i="13"/>
  <c r="I12" i="13"/>
  <c r="H12" i="13"/>
  <c r="G12" i="13"/>
  <c r="F12" i="13"/>
  <c r="E12" i="13"/>
  <c r="D12" i="13"/>
  <c r="C12" i="13"/>
  <c r="B12" i="13"/>
  <c r="J11" i="13"/>
  <c r="I11" i="13"/>
  <c r="H11" i="13"/>
  <c r="G11" i="13"/>
  <c r="F11" i="13"/>
  <c r="E11" i="13"/>
  <c r="D11" i="13"/>
  <c r="C11" i="13"/>
  <c r="B11" i="13"/>
  <c r="J10" i="13"/>
  <c r="I10" i="13"/>
  <c r="H10" i="13"/>
  <c r="G10" i="13"/>
  <c r="F10" i="13"/>
  <c r="E10" i="13"/>
  <c r="D10" i="13"/>
  <c r="C10" i="13"/>
  <c r="B10" i="13"/>
  <c r="Q8" i="13"/>
  <c r="Z8" i="13" s="1"/>
  <c r="N8" i="13"/>
  <c r="W8" i="13" s="1"/>
  <c r="K8" i="13"/>
  <c r="T8" i="13" s="1"/>
  <c r="Z8" i="12" l="1"/>
  <c r="Q8" i="12"/>
  <c r="Q8" i="11" l="1"/>
  <c r="H59" i="12"/>
  <c r="E59" i="12"/>
  <c r="B59" i="12"/>
  <c r="J54" i="12"/>
  <c r="I54" i="12"/>
  <c r="H54" i="12"/>
  <c r="G54" i="12"/>
  <c r="F54" i="12"/>
  <c r="E54" i="12"/>
  <c r="D54" i="12"/>
  <c r="C54" i="12"/>
  <c r="B54" i="12"/>
  <c r="J53" i="12"/>
  <c r="I53" i="12"/>
  <c r="H53" i="12"/>
  <c r="G53" i="12"/>
  <c r="F53" i="12"/>
  <c r="E53" i="12"/>
  <c r="D53" i="12"/>
  <c r="C53" i="12"/>
  <c r="B53" i="12"/>
  <c r="J52" i="12"/>
  <c r="I52" i="12"/>
  <c r="H52" i="12"/>
  <c r="G52" i="12"/>
  <c r="F52" i="12"/>
  <c r="E52" i="12"/>
  <c r="D52" i="12"/>
  <c r="C52" i="12"/>
  <c r="B52" i="12"/>
  <c r="J51" i="12"/>
  <c r="I51" i="12"/>
  <c r="H51" i="12"/>
  <c r="G51" i="12"/>
  <c r="F51" i="12"/>
  <c r="E51" i="12"/>
  <c r="D51" i="12"/>
  <c r="C51" i="12"/>
  <c r="B51" i="12"/>
  <c r="J50" i="12"/>
  <c r="I50" i="12"/>
  <c r="H50" i="12"/>
  <c r="G50" i="12"/>
  <c r="F50" i="12"/>
  <c r="E50" i="12"/>
  <c r="D50" i="12"/>
  <c r="C50" i="12"/>
  <c r="B50" i="12"/>
  <c r="J49" i="12"/>
  <c r="I49" i="12"/>
  <c r="H49" i="12"/>
  <c r="G49" i="12"/>
  <c r="F49" i="12"/>
  <c r="E49" i="12"/>
  <c r="D49" i="12"/>
  <c r="C49" i="12"/>
  <c r="B49" i="12"/>
  <c r="J48" i="12"/>
  <c r="I48" i="12"/>
  <c r="H48" i="12"/>
  <c r="G48" i="12"/>
  <c r="F48" i="12"/>
  <c r="E48" i="12"/>
  <c r="D48" i="12"/>
  <c r="C48" i="12"/>
  <c r="B48" i="12"/>
  <c r="J47" i="12"/>
  <c r="I47" i="12"/>
  <c r="H47" i="12"/>
  <c r="G47" i="12"/>
  <c r="F47" i="12"/>
  <c r="E47" i="12"/>
  <c r="D47" i="12"/>
  <c r="C47" i="12"/>
  <c r="B47" i="12"/>
  <c r="J46" i="12"/>
  <c r="I46" i="12"/>
  <c r="H46" i="12"/>
  <c r="G46" i="12"/>
  <c r="F46" i="12"/>
  <c r="E46" i="12"/>
  <c r="D46" i="12"/>
  <c r="C46" i="12"/>
  <c r="B46" i="12"/>
  <c r="J45" i="12"/>
  <c r="I45" i="12"/>
  <c r="H45" i="12"/>
  <c r="G45" i="12"/>
  <c r="F45" i="12"/>
  <c r="E45" i="12"/>
  <c r="D45" i="12"/>
  <c r="C45" i="12"/>
  <c r="B45" i="12"/>
  <c r="J44" i="12"/>
  <c r="I44" i="12"/>
  <c r="H44" i="12"/>
  <c r="G44" i="12"/>
  <c r="F44" i="12"/>
  <c r="E44" i="12"/>
  <c r="D44" i="12"/>
  <c r="C44" i="12"/>
  <c r="B44" i="12"/>
  <c r="J43" i="12"/>
  <c r="I43" i="12"/>
  <c r="H43" i="12"/>
  <c r="G43" i="12"/>
  <c r="F43" i="12"/>
  <c r="E43" i="12"/>
  <c r="D43" i="12"/>
  <c r="C43" i="12"/>
  <c r="B43" i="12"/>
  <c r="J42" i="12"/>
  <c r="I42" i="12"/>
  <c r="H42" i="12"/>
  <c r="G42" i="12"/>
  <c r="F42" i="12"/>
  <c r="E42" i="12"/>
  <c r="D42" i="12"/>
  <c r="C42" i="12"/>
  <c r="B42" i="12"/>
  <c r="J41" i="12"/>
  <c r="I41" i="12"/>
  <c r="H41" i="12"/>
  <c r="G41" i="12"/>
  <c r="F41" i="12"/>
  <c r="E41" i="12"/>
  <c r="D41" i="12"/>
  <c r="C41" i="12"/>
  <c r="B41" i="12"/>
  <c r="J40" i="12"/>
  <c r="I40" i="12"/>
  <c r="H40" i="12"/>
  <c r="G40" i="12"/>
  <c r="F40" i="12"/>
  <c r="E40" i="12"/>
  <c r="D40" i="12"/>
  <c r="C40" i="12"/>
  <c r="B40" i="12"/>
  <c r="J39" i="12"/>
  <c r="I39" i="12"/>
  <c r="H39" i="12"/>
  <c r="G39" i="12"/>
  <c r="F39" i="12"/>
  <c r="E39" i="12"/>
  <c r="D39" i="12"/>
  <c r="C39" i="12"/>
  <c r="B39" i="12"/>
  <c r="J38" i="12"/>
  <c r="I38" i="12"/>
  <c r="H38" i="12"/>
  <c r="G38" i="12"/>
  <c r="F38" i="12"/>
  <c r="E38" i="12"/>
  <c r="D38" i="12"/>
  <c r="C38" i="12"/>
  <c r="B38" i="12"/>
  <c r="J37" i="12"/>
  <c r="I37" i="12"/>
  <c r="H37" i="12"/>
  <c r="G37" i="12"/>
  <c r="F37" i="12"/>
  <c r="E37" i="12"/>
  <c r="D37" i="12"/>
  <c r="C37" i="12"/>
  <c r="B37" i="12"/>
  <c r="J36" i="12"/>
  <c r="I36" i="12"/>
  <c r="H36" i="12"/>
  <c r="G36" i="12"/>
  <c r="F36" i="12"/>
  <c r="E36" i="12"/>
  <c r="D36" i="12"/>
  <c r="C36" i="12"/>
  <c r="B36" i="12"/>
  <c r="J35" i="12"/>
  <c r="I35" i="12"/>
  <c r="H35" i="12"/>
  <c r="G35" i="12"/>
  <c r="F35" i="12"/>
  <c r="E35" i="12"/>
  <c r="D35" i="12"/>
  <c r="C35" i="12"/>
  <c r="B35" i="12"/>
  <c r="Q33" i="12"/>
  <c r="Z33" i="12" s="1"/>
  <c r="N33" i="12"/>
  <c r="W33" i="12" s="1"/>
  <c r="K33" i="12"/>
  <c r="T33" i="12" s="1"/>
  <c r="J29" i="12"/>
  <c r="I29" i="12"/>
  <c r="H29" i="12"/>
  <c r="G29" i="12"/>
  <c r="F29" i="12"/>
  <c r="E29" i="12"/>
  <c r="D29" i="12"/>
  <c r="C29" i="12"/>
  <c r="B29" i="12"/>
  <c r="J28" i="12"/>
  <c r="I28" i="12"/>
  <c r="H28" i="12"/>
  <c r="G28" i="12"/>
  <c r="F28" i="12"/>
  <c r="E28" i="12"/>
  <c r="D28" i="12"/>
  <c r="C28" i="12"/>
  <c r="B28" i="12"/>
  <c r="J27" i="12"/>
  <c r="I27" i="12"/>
  <c r="H27" i="12"/>
  <c r="G27" i="12"/>
  <c r="F27" i="12"/>
  <c r="E27" i="12"/>
  <c r="D27" i="12"/>
  <c r="C27" i="12"/>
  <c r="B27" i="12"/>
  <c r="J26" i="12"/>
  <c r="I26" i="12"/>
  <c r="H26" i="12"/>
  <c r="G26" i="12"/>
  <c r="F26" i="12"/>
  <c r="E26" i="12"/>
  <c r="D26" i="12"/>
  <c r="C26" i="12"/>
  <c r="B26" i="12"/>
  <c r="J25" i="12"/>
  <c r="I25" i="12"/>
  <c r="H25" i="12"/>
  <c r="G25" i="12"/>
  <c r="F25" i="12"/>
  <c r="E25" i="12"/>
  <c r="D25" i="12"/>
  <c r="C25" i="12"/>
  <c r="B25" i="12"/>
  <c r="J24" i="12"/>
  <c r="I24" i="12"/>
  <c r="H24" i="12"/>
  <c r="G24" i="12"/>
  <c r="F24" i="12"/>
  <c r="E24" i="12"/>
  <c r="D24" i="12"/>
  <c r="C24" i="12"/>
  <c r="B24" i="12"/>
  <c r="J23" i="12"/>
  <c r="I23" i="12"/>
  <c r="H23" i="12"/>
  <c r="G23" i="12"/>
  <c r="F23" i="12"/>
  <c r="E23" i="12"/>
  <c r="D23" i="12"/>
  <c r="C23" i="12"/>
  <c r="B23" i="12"/>
  <c r="J22" i="12"/>
  <c r="I22" i="12"/>
  <c r="H22" i="12"/>
  <c r="G22" i="12"/>
  <c r="F22" i="12"/>
  <c r="E22" i="12"/>
  <c r="D22" i="12"/>
  <c r="C22" i="12"/>
  <c r="B22" i="12"/>
  <c r="J21" i="12"/>
  <c r="I21" i="12"/>
  <c r="H21" i="12"/>
  <c r="G21" i="12"/>
  <c r="F21" i="12"/>
  <c r="E21" i="12"/>
  <c r="D21" i="12"/>
  <c r="C21" i="12"/>
  <c r="B21" i="12"/>
  <c r="J20" i="12"/>
  <c r="I20" i="12"/>
  <c r="H20" i="12"/>
  <c r="G20" i="12"/>
  <c r="F20" i="12"/>
  <c r="E20" i="12"/>
  <c r="D20" i="12"/>
  <c r="C20" i="12"/>
  <c r="B20" i="12"/>
  <c r="J19" i="12"/>
  <c r="I19" i="12"/>
  <c r="H19" i="12"/>
  <c r="G19" i="12"/>
  <c r="F19" i="12"/>
  <c r="E19" i="12"/>
  <c r="D19" i="12"/>
  <c r="C19" i="12"/>
  <c r="B19" i="12"/>
  <c r="J18" i="12"/>
  <c r="I18" i="12"/>
  <c r="H18" i="12"/>
  <c r="G18" i="12"/>
  <c r="F18" i="12"/>
  <c r="E18" i="12"/>
  <c r="D18" i="12"/>
  <c r="C18" i="12"/>
  <c r="B18" i="12"/>
  <c r="J17" i="12"/>
  <c r="I17" i="12"/>
  <c r="H17" i="12"/>
  <c r="G17" i="12"/>
  <c r="F17" i="12"/>
  <c r="E17" i="12"/>
  <c r="D17" i="12"/>
  <c r="C17" i="12"/>
  <c r="B17" i="12"/>
  <c r="J16" i="12"/>
  <c r="I16" i="12"/>
  <c r="H16" i="12"/>
  <c r="G16" i="12"/>
  <c r="F16" i="12"/>
  <c r="E16" i="12"/>
  <c r="D16" i="12"/>
  <c r="C16" i="12"/>
  <c r="B16" i="12"/>
  <c r="J15" i="12"/>
  <c r="I15" i="12"/>
  <c r="H15" i="12"/>
  <c r="G15" i="12"/>
  <c r="F15" i="12"/>
  <c r="E15" i="12"/>
  <c r="D15" i="12"/>
  <c r="C15" i="12"/>
  <c r="B15" i="12"/>
  <c r="J14" i="12"/>
  <c r="I14" i="12"/>
  <c r="H14" i="12"/>
  <c r="G14" i="12"/>
  <c r="F14" i="12"/>
  <c r="E14" i="12"/>
  <c r="D14" i="12"/>
  <c r="C14" i="12"/>
  <c r="B14" i="12"/>
  <c r="J13" i="12"/>
  <c r="I13" i="12"/>
  <c r="H13" i="12"/>
  <c r="G13" i="12"/>
  <c r="F13" i="12"/>
  <c r="E13" i="12"/>
  <c r="D13" i="12"/>
  <c r="C13" i="12"/>
  <c r="B13" i="12"/>
  <c r="J12" i="12"/>
  <c r="I12" i="12"/>
  <c r="H12" i="12"/>
  <c r="G12" i="12"/>
  <c r="F12" i="12"/>
  <c r="E12" i="12"/>
  <c r="D12" i="12"/>
  <c r="C12" i="12"/>
  <c r="B12" i="12"/>
  <c r="J11" i="12"/>
  <c r="I11" i="12"/>
  <c r="H11" i="12"/>
  <c r="G11" i="12"/>
  <c r="F11" i="12"/>
  <c r="E11" i="12"/>
  <c r="D11" i="12"/>
  <c r="C11" i="12"/>
  <c r="B11" i="12"/>
  <c r="J10" i="12"/>
  <c r="I10" i="12"/>
  <c r="H10" i="12"/>
  <c r="G10" i="12"/>
  <c r="F10" i="12"/>
  <c r="E10" i="12"/>
  <c r="D10" i="12"/>
  <c r="C10" i="12"/>
  <c r="B10" i="12"/>
  <c r="N8" i="12"/>
  <c r="W8" i="12" s="1"/>
  <c r="K8" i="12"/>
  <c r="T8" i="12" s="1"/>
  <c r="H59" i="11" l="1"/>
  <c r="E59" i="11"/>
  <c r="B59" i="11"/>
  <c r="J54" i="11"/>
  <c r="I54" i="11"/>
  <c r="H54" i="11"/>
  <c r="G54" i="11"/>
  <c r="F54" i="11"/>
  <c r="E54" i="11"/>
  <c r="D54" i="11"/>
  <c r="C54" i="11"/>
  <c r="B54" i="11"/>
  <c r="J53" i="11"/>
  <c r="I53" i="11"/>
  <c r="H53" i="11"/>
  <c r="G53" i="11"/>
  <c r="F53" i="11"/>
  <c r="E53" i="11"/>
  <c r="D53" i="11"/>
  <c r="C53" i="11"/>
  <c r="B53" i="11"/>
  <c r="J52" i="11"/>
  <c r="I52" i="11"/>
  <c r="H52" i="11"/>
  <c r="G52" i="11"/>
  <c r="F52" i="11"/>
  <c r="E52" i="11"/>
  <c r="D52" i="11"/>
  <c r="C52" i="11"/>
  <c r="B52" i="11"/>
  <c r="J51" i="11"/>
  <c r="I51" i="11"/>
  <c r="H51" i="11"/>
  <c r="G51" i="11"/>
  <c r="F51" i="11"/>
  <c r="E51" i="11"/>
  <c r="D51" i="11"/>
  <c r="C51" i="11"/>
  <c r="B51" i="11"/>
  <c r="J50" i="11"/>
  <c r="I50" i="11"/>
  <c r="H50" i="11"/>
  <c r="G50" i="11"/>
  <c r="F50" i="11"/>
  <c r="E50" i="11"/>
  <c r="D50" i="11"/>
  <c r="C50" i="11"/>
  <c r="B50" i="11"/>
  <c r="J49" i="11"/>
  <c r="I49" i="11"/>
  <c r="H49" i="11"/>
  <c r="G49" i="11"/>
  <c r="F49" i="11"/>
  <c r="E49" i="11"/>
  <c r="D49" i="11"/>
  <c r="C49" i="11"/>
  <c r="B49" i="11"/>
  <c r="J48" i="11"/>
  <c r="I48" i="11"/>
  <c r="H48" i="11"/>
  <c r="G48" i="11"/>
  <c r="F48" i="11"/>
  <c r="E48" i="11"/>
  <c r="D48" i="11"/>
  <c r="C48" i="11"/>
  <c r="B48" i="11"/>
  <c r="J47" i="11"/>
  <c r="I47" i="11"/>
  <c r="H47" i="11"/>
  <c r="G47" i="11"/>
  <c r="F47" i="11"/>
  <c r="E47" i="11"/>
  <c r="D47" i="11"/>
  <c r="C47" i="11"/>
  <c r="B47" i="11"/>
  <c r="J46" i="11"/>
  <c r="I46" i="11"/>
  <c r="H46" i="11"/>
  <c r="G46" i="11"/>
  <c r="F46" i="11"/>
  <c r="E46" i="11"/>
  <c r="D46" i="11"/>
  <c r="C46" i="11"/>
  <c r="B46" i="11"/>
  <c r="J45" i="11"/>
  <c r="I45" i="11"/>
  <c r="H45" i="11"/>
  <c r="G45" i="11"/>
  <c r="F45" i="11"/>
  <c r="E45" i="11"/>
  <c r="D45" i="11"/>
  <c r="C45" i="11"/>
  <c r="B45" i="11"/>
  <c r="J44" i="11"/>
  <c r="I44" i="11"/>
  <c r="H44" i="11"/>
  <c r="G44" i="11"/>
  <c r="F44" i="11"/>
  <c r="E44" i="11"/>
  <c r="D44" i="11"/>
  <c r="C44" i="11"/>
  <c r="B44" i="11"/>
  <c r="J43" i="11"/>
  <c r="I43" i="11"/>
  <c r="H43" i="11"/>
  <c r="G43" i="11"/>
  <c r="F43" i="11"/>
  <c r="E43" i="11"/>
  <c r="D43" i="11"/>
  <c r="C43" i="11"/>
  <c r="B43" i="11"/>
  <c r="J42" i="11"/>
  <c r="I42" i="11"/>
  <c r="H42" i="11"/>
  <c r="G42" i="11"/>
  <c r="F42" i="11"/>
  <c r="E42" i="11"/>
  <c r="D42" i="11"/>
  <c r="C42" i="11"/>
  <c r="B42" i="11"/>
  <c r="J41" i="11"/>
  <c r="I41" i="11"/>
  <c r="H41" i="11"/>
  <c r="G41" i="11"/>
  <c r="F41" i="11"/>
  <c r="E41" i="11"/>
  <c r="D41" i="11"/>
  <c r="C41" i="11"/>
  <c r="B41" i="11"/>
  <c r="J40" i="11"/>
  <c r="I40" i="11"/>
  <c r="H40" i="11"/>
  <c r="G40" i="11"/>
  <c r="F40" i="11"/>
  <c r="E40" i="11"/>
  <c r="D40" i="11"/>
  <c r="C40" i="11"/>
  <c r="B40" i="11"/>
  <c r="J39" i="11"/>
  <c r="I39" i="11"/>
  <c r="H39" i="11"/>
  <c r="G39" i="11"/>
  <c r="F39" i="11"/>
  <c r="E39" i="11"/>
  <c r="D39" i="11"/>
  <c r="C39" i="11"/>
  <c r="B39" i="11"/>
  <c r="J38" i="11"/>
  <c r="I38" i="11"/>
  <c r="H38" i="11"/>
  <c r="G38" i="11"/>
  <c r="F38" i="11"/>
  <c r="E38" i="11"/>
  <c r="D38" i="11"/>
  <c r="C38" i="11"/>
  <c r="B38" i="11"/>
  <c r="J37" i="11"/>
  <c r="I37" i="11"/>
  <c r="H37" i="11"/>
  <c r="G37" i="11"/>
  <c r="F37" i="11"/>
  <c r="E37" i="11"/>
  <c r="D37" i="11"/>
  <c r="C37" i="11"/>
  <c r="B37" i="11"/>
  <c r="J36" i="11"/>
  <c r="I36" i="11"/>
  <c r="H36" i="11"/>
  <c r="G36" i="11"/>
  <c r="F36" i="11"/>
  <c r="E36" i="11"/>
  <c r="D36" i="11"/>
  <c r="C36" i="11"/>
  <c r="B36" i="11"/>
  <c r="J35" i="11"/>
  <c r="I35" i="11"/>
  <c r="H35" i="11"/>
  <c r="G35" i="11"/>
  <c r="F35" i="11"/>
  <c r="E35" i="11"/>
  <c r="D35" i="11"/>
  <c r="C35" i="11"/>
  <c r="B35" i="11"/>
  <c r="Q33" i="11"/>
  <c r="Z33" i="11" s="1"/>
  <c r="N33" i="11"/>
  <c r="W33" i="11" s="1"/>
  <c r="K33" i="11"/>
  <c r="T33" i="11" s="1"/>
  <c r="J29" i="11"/>
  <c r="I29" i="11"/>
  <c r="H29" i="11"/>
  <c r="G29" i="11"/>
  <c r="F29" i="11"/>
  <c r="E29" i="11"/>
  <c r="D29" i="11"/>
  <c r="C29" i="11"/>
  <c r="B29" i="11"/>
  <c r="J28" i="11"/>
  <c r="I28" i="11"/>
  <c r="H28" i="11"/>
  <c r="G28" i="11"/>
  <c r="F28" i="11"/>
  <c r="E28" i="11"/>
  <c r="D28" i="11"/>
  <c r="C28" i="11"/>
  <c r="B28" i="11"/>
  <c r="J27" i="11"/>
  <c r="I27" i="11"/>
  <c r="H27" i="11"/>
  <c r="G27" i="11"/>
  <c r="F27" i="11"/>
  <c r="E27" i="11"/>
  <c r="D27" i="11"/>
  <c r="C27" i="11"/>
  <c r="B27" i="11"/>
  <c r="J26" i="11"/>
  <c r="I26" i="11"/>
  <c r="H26" i="11"/>
  <c r="G26" i="11"/>
  <c r="F26" i="11"/>
  <c r="E26" i="11"/>
  <c r="D26" i="11"/>
  <c r="C26" i="11"/>
  <c r="B26" i="11"/>
  <c r="J25" i="11"/>
  <c r="I25" i="11"/>
  <c r="H25" i="11"/>
  <c r="G25" i="11"/>
  <c r="F25" i="11"/>
  <c r="E25" i="11"/>
  <c r="D25" i="11"/>
  <c r="C25" i="11"/>
  <c r="B25" i="11"/>
  <c r="J24" i="11"/>
  <c r="I24" i="11"/>
  <c r="H24" i="11"/>
  <c r="G24" i="11"/>
  <c r="F24" i="11"/>
  <c r="E24" i="11"/>
  <c r="D24" i="11"/>
  <c r="C24" i="11"/>
  <c r="B24" i="11"/>
  <c r="J23" i="11"/>
  <c r="I23" i="11"/>
  <c r="H23" i="11"/>
  <c r="G23" i="11"/>
  <c r="F23" i="11"/>
  <c r="E23" i="11"/>
  <c r="D23" i="11"/>
  <c r="C23" i="11"/>
  <c r="B23" i="11"/>
  <c r="J22" i="11"/>
  <c r="I22" i="11"/>
  <c r="H22" i="11"/>
  <c r="G22" i="11"/>
  <c r="F22" i="11"/>
  <c r="E22" i="11"/>
  <c r="D22" i="11"/>
  <c r="C22" i="11"/>
  <c r="B22" i="11"/>
  <c r="J21" i="11"/>
  <c r="I21" i="11"/>
  <c r="H21" i="11"/>
  <c r="G21" i="11"/>
  <c r="F21" i="11"/>
  <c r="E21" i="11"/>
  <c r="D21" i="11"/>
  <c r="C21" i="11"/>
  <c r="B21" i="11"/>
  <c r="J20" i="11"/>
  <c r="I20" i="11"/>
  <c r="H20" i="11"/>
  <c r="G20" i="11"/>
  <c r="F20" i="11"/>
  <c r="E20" i="11"/>
  <c r="D20" i="11"/>
  <c r="C20" i="11"/>
  <c r="B20" i="11"/>
  <c r="J19" i="11"/>
  <c r="I19" i="11"/>
  <c r="H19" i="11"/>
  <c r="G19" i="11"/>
  <c r="F19" i="11"/>
  <c r="E19" i="11"/>
  <c r="D19" i="11"/>
  <c r="C19" i="11"/>
  <c r="B19" i="11"/>
  <c r="J18" i="11"/>
  <c r="I18" i="11"/>
  <c r="H18" i="11"/>
  <c r="G18" i="11"/>
  <c r="F18" i="11"/>
  <c r="E18" i="11"/>
  <c r="D18" i="11"/>
  <c r="C18" i="11"/>
  <c r="B18" i="11"/>
  <c r="J17" i="11"/>
  <c r="I17" i="11"/>
  <c r="H17" i="11"/>
  <c r="G17" i="11"/>
  <c r="F17" i="11"/>
  <c r="E17" i="11"/>
  <c r="D17" i="11"/>
  <c r="C17" i="11"/>
  <c r="B17" i="11"/>
  <c r="J16" i="11"/>
  <c r="I16" i="11"/>
  <c r="H16" i="11"/>
  <c r="G16" i="11"/>
  <c r="F16" i="11"/>
  <c r="E16" i="11"/>
  <c r="D16" i="11"/>
  <c r="C16" i="11"/>
  <c r="B16" i="11"/>
  <c r="J15" i="11"/>
  <c r="I15" i="11"/>
  <c r="H15" i="11"/>
  <c r="G15" i="11"/>
  <c r="F15" i="11"/>
  <c r="E15" i="11"/>
  <c r="D15" i="11"/>
  <c r="C15" i="11"/>
  <c r="B15" i="11"/>
  <c r="J14" i="11"/>
  <c r="I14" i="11"/>
  <c r="H14" i="11"/>
  <c r="G14" i="11"/>
  <c r="F14" i="11"/>
  <c r="E14" i="11"/>
  <c r="D14" i="11"/>
  <c r="C14" i="11"/>
  <c r="B14" i="11"/>
  <c r="J13" i="11"/>
  <c r="I13" i="11"/>
  <c r="H13" i="11"/>
  <c r="G13" i="11"/>
  <c r="F13" i="11"/>
  <c r="E13" i="11"/>
  <c r="D13" i="11"/>
  <c r="C13" i="11"/>
  <c r="B13" i="11"/>
  <c r="J12" i="11"/>
  <c r="I12" i="11"/>
  <c r="H12" i="11"/>
  <c r="G12" i="11"/>
  <c r="F12" i="11"/>
  <c r="E12" i="11"/>
  <c r="D12" i="11"/>
  <c r="C12" i="11"/>
  <c r="B12" i="11"/>
  <c r="J11" i="11"/>
  <c r="I11" i="11"/>
  <c r="H11" i="11"/>
  <c r="G11" i="11"/>
  <c r="F11" i="11"/>
  <c r="E11" i="11"/>
  <c r="D11" i="11"/>
  <c r="C11" i="11"/>
  <c r="B11" i="11"/>
  <c r="J10" i="11"/>
  <c r="I10" i="11"/>
  <c r="H10" i="11"/>
  <c r="G10" i="11"/>
  <c r="F10" i="11"/>
  <c r="E10" i="11"/>
  <c r="D10" i="11"/>
  <c r="C10" i="11"/>
  <c r="B10" i="11"/>
  <c r="N8" i="11"/>
  <c r="W8" i="11" s="1"/>
  <c r="K8" i="11"/>
  <c r="T8" i="11" s="1"/>
  <c r="H59" i="10" l="1"/>
  <c r="E59" i="10"/>
  <c r="B59" i="10"/>
  <c r="J54" i="10"/>
  <c r="I54" i="10"/>
  <c r="H54" i="10"/>
  <c r="G54" i="10"/>
  <c r="F54" i="10"/>
  <c r="E54" i="10"/>
  <c r="D54" i="10"/>
  <c r="C54" i="10"/>
  <c r="B54" i="10"/>
  <c r="J53" i="10"/>
  <c r="I53" i="10"/>
  <c r="H53" i="10"/>
  <c r="G53" i="10"/>
  <c r="F53" i="10"/>
  <c r="E53" i="10"/>
  <c r="D53" i="10"/>
  <c r="C53" i="10"/>
  <c r="B53" i="10"/>
  <c r="J52" i="10"/>
  <c r="I52" i="10"/>
  <c r="H52" i="10"/>
  <c r="G52" i="10"/>
  <c r="F52" i="10"/>
  <c r="E52" i="10"/>
  <c r="D52" i="10"/>
  <c r="C52" i="10"/>
  <c r="B52" i="10"/>
  <c r="J51" i="10"/>
  <c r="I51" i="10"/>
  <c r="H51" i="10"/>
  <c r="G51" i="10"/>
  <c r="F51" i="10"/>
  <c r="E51" i="10"/>
  <c r="D51" i="10"/>
  <c r="C51" i="10"/>
  <c r="B51" i="10"/>
  <c r="J50" i="10"/>
  <c r="I50" i="10"/>
  <c r="H50" i="10"/>
  <c r="G50" i="10"/>
  <c r="F50" i="10"/>
  <c r="E50" i="10"/>
  <c r="D50" i="10"/>
  <c r="C50" i="10"/>
  <c r="B50" i="10"/>
  <c r="J49" i="10"/>
  <c r="I49" i="10"/>
  <c r="H49" i="10"/>
  <c r="G49" i="10"/>
  <c r="F49" i="10"/>
  <c r="E49" i="10"/>
  <c r="D49" i="10"/>
  <c r="C49" i="10"/>
  <c r="B49" i="10"/>
  <c r="J48" i="10"/>
  <c r="I48" i="10"/>
  <c r="H48" i="10"/>
  <c r="G48" i="10"/>
  <c r="F48" i="10"/>
  <c r="E48" i="10"/>
  <c r="D48" i="10"/>
  <c r="C48" i="10"/>
  <c r="B48" i="10"/>
  <c r="J47" i="10"/>
  <c r="I47" i="10"/>
  <c r="H47" i="10"/>
  <c r="G47" i="10"/>
  <c r="F47" i="10"/>
  <c r="E47" i="10"/>
  <c r="D47" i="10"/>
  <c r="C47" i="10"/>
  <c r="B47" i="10"/>
  <c r="J46" i="10"/>
  <c r="I46" i="10"/>
  <c r="H46" i="10"/>
  <c r="G46" i="10"/>
  <c r="F46" i="10"/>
  <c r="E46" i="10"/>
  <c r="D46" i="10"/>
  <c r="C46" i="10"/>
  <c r="B46" i="10"/>
  <c r="J45" i="10"/>
  <c r="I45" i="10"/>
  <c r="H45" i="10"/>
  <c r="G45" i="10"/>
  <c r="F45" i="10"/>
  <c r="E45" i="10"/>
  <c r="D45" i="10"/>
  <c r="C45" i="10"/>
  <c r="B45" i="10"/>
  <c r="J44" i="10"/>
  <c r="I44" i="10"/>
  <c r="H44" i="10"/>
  <c r="G44" i="10"/>
  <c r="F44" i="10"/>
  <c r="E44" i="10"/>
  <c r="D44" i="10"/>
  <c r="C44" i="10"/>
  <c r="B44" i="10"/>
  <c r="J43" i="10"/>
  <c r="I43" i="10"/>
  <c r="H43" i="10"/>
  <c r="G43" i="10"/>
  <c r="F43" i="10"/>
  <c r="E43" i="10"/>
  <c r="D43" i="10"/>
  <c r="C43" i="10"/>
  <c r="B43" i="10"/>
  <c r="J42" i="10"/>
  <c r="I42" i="10"/>
  <c r="H42" i="10"/>
  <c r="G42" i="10"/>
  <c r="F42" i="10"/>
  <c r="E42" i="10"/>
  <c r="D42" i="10"/>
  <c r="C42" i="10"/>
  <c r="B42" i="10"/>
  <c r="J41" i="10"/>
  <c r="I41" i="10"/>
  <c r="H41" i="10"/>
  <c r="G41" i="10"/>
  <c r="F41" i="10"/>
  <c r="E41" i="10"/>
  <c r="D41" i="10"/>
  <c r="C41" i="10"/>
  <c r="B41" i="10"/>
  <c r="J40" i="10"/>
  <c r="I40" i="10"/>
  <c r="H40" i="10"/>
  <c r="G40" i="10"/>
  <c r="F40" i="10"/>
  <c r="E40" i="10"/>
  <c r="D40" i="10"/>
  <c r="C40" i="10"/>
  <c r="B40" i="10"/>
  <c r="J39" i="10"/>
  <c r="I39" i="10"/>
  <c r="H39" i="10"/>
  <c r="G39" i="10"/>
  <c r="F39" i="10"/>
  <c r="E39" i="10"/>
  <c r="D39" i="10"/>
  <c r="C39" i="10"/>
  <c r="B39" i="10"/>
  <c r="J38" i="10"/>
  <c r="I38" i="10"/>
  <c r="H38" i="10"/>
  <c r="G38" i="10"/>
  <c r="F38" i="10"/>
  <c r="E38" i="10"/>
  <c r="D38" i="10"/>
  <c r="C38" i="10"/>
  <c r="B38" i="10"/>
  <c r="J37" i="10"/>
  <c r="I37" i="10"/>
  <c r="H37" i="10"/>
  <c r="G37" i="10"/>
  <c r="F37" i="10"/>
  <c r="E37" i="10"/>
  <c r="D37" i="10"/>
  <c r="C37" i="10"/>
  <c r="B37" i="10"/>
  <c r="J36" i="10"/>
  <c r="I36" i="10"/>
  <c r="H36" i="10"/>
  <c r="G36" i="10"/>
  <c r="F36" i="10"/>
  <c r="E36" i="10"/>
  <c r="D36" i="10"/>
  <c r="C36" i="10"/>
  <c r="B36" i="10"/>
  <c r="J35" i="10"/>
  <c r="I35" i="10"/>
  <c r="H35" i="10"/>
  <c r="G35" i="10"/>
  <c r="F35" i="10"/>
  <c r="E35" i="10"/>
  <c r="D35" i="10"/>
  <c r="C35" i="10"/>
  <c r="B35" i="10"/>
  <c r="Q33" i="10"/>
  <c r="Z33" i="10" s="1"/>
  <c r="N33" i="10"/>
  <c r="W33" i="10" s="1"/>
  <c r="K33" i="10"/>
  <c r="T33" i="10" s="1"/>
  <c r="J29" i="10"/>
  <c r="I29" i="10"/>
  <c r="H29" i="10"/>
  <c r="G29" i="10"/>
  <c r="F29" i="10"/>
  <c r="E29" i="10"/>
  <c r="D29" i="10"/>
  <c r="C29" i="10"/>
  <c r="B29" i="10"/>
  <c r="J28" i="10"/>
  <c r="I28" i="10"/>
  <c r="H28" i="10"/>
  <c r="G28" i="10"/>
  <c r="F28" i="10"/>
  <c r="E28" i="10"/>
  <c r="D28" i="10"/>
  <c r="C28" i="10"/>
  <c r="B28" i="10"/>
  <c r="J27" i="10"/>
  <c r="I27" i="10"/>
  <c r="H27" i="10"/>
  <c r="G27" i="10"/>
  <c r="F27" i="10"/>
  <c r="E27" i="10"/>
  <c r="D27" i="10"/>
  <c r="C27" i="10"/>
  <c r="B27" i="10"/>
  <c r="J26" i="10"/>
  <c r="I26" i="10"/>
  <c r="H26" i="10"/>
  <c r="G26" i="10"/>
  <c r="F26" i="10"/>
  <c r="E26" i="10"/>
  <c r="D26" i="10"/>
  <c r="C26" i="10"/>
  <c r="B26" i="10"/>
  <c r="J25" i="10"/>
  <c r="I25" i="10"/>
  <c r="H25" i="10"/>
  <c r="G25" i="10"/>
  <c r="F25" i="10"/>
  <c r="E25" i="10"/>
  <c r="D25" i="10"/>
  <c r="C25" i="10"/>
  <c r="B25" i="10"/>
  <c r="J24" i="10"/>
  <c r="I24" i="10"/>
  <c r="H24" i="10"/>
  <c r="G24" i="10"/>
  <c r="F24" i="10"/>
  <c r="E24" i="10"/>
  <c r="D24" i="10"/>
  <c r="C24" i="10"/>
  <c r="B24" i="10"/>
  <c r="J23" i="10"/>
  <c r="I23" i="10"/>
  <c r="H23" i="10"/>
  <c r="G23" i="10"/>
  <c r="F23" i="10"/>
  <c r="E23" i="10"/>
  <c r="D23" i="10"/>
  <c r="C23" i="10"/>
  <c r="B23" i="10"/>
  <c r="J22" i="10"/>
  <c r="I22" i="10"/>
  <c r="H22" i="10"/>
  <c r="G22" i="10"/>
  <c r="F22" i="10"/>
  <c r="E22" i="10"/>
  <c r="D22" i="10"/>
  <c r="C22" i="10"/>
  <c r="B22" i="10"/>
  <c r="J21" i="10"/>
  <c r="I21" i="10"/>
  <c r="H21" i="10"/>
  <c r="G21" i="10"/>
  <c r="F21" i="10"/>
  <c r="E21" i="10"/>
  <c r="D21" i="10"/>
  <c r="C21" i="10"/>
  <c r="B21" i="10"/>
  <c r="J20" i="10"/>
  <c r="I20" i="10"/>
  <c r="H20" i="10"/>
  <c r="G20" i="10"/>
  <c r="F20" i="10"/>
  <c r="E20" i="10"/>
  <c r="D20" i="10"/>
  <c r="C20" i="10"/>
  <c r="B20" i="10"/>
  <c r="J19" i="10"/>
  <c r="I19" i="10"/>
  <c r="H19" i="10"/>
  <c r="G19" i="10"/>
  <c r="F19" i="10"/>
  <c r="E19" i="10"/>
  <c r="D19" i="10"/>
  <c r="C19" i="10"/>
  <c r="B19" i="10"/>
  <c r="J18" i="10"/>
  <c r="I18" i="10"/>
  <c r="H18" i="10"/>
  <c r="G18" i="10"/>
  <c r="F18" i="10"/>
  <c r="E18" i="10"/>
  <c r="D18" i="10"/>
  <c r="C18" i="10"/>
  <c r="B18" i="10"/>
  <c r="J17" i="10"/>
  <c r="I17" i="10"/>
  <c r="H17" i="10"/>
  <c r="G17" i="10"/>
  <c r="F17" i="10"/>
  <c r="E17" i="10"/>
  <c r="D17" i="10"/>
  <c r="C17" i="10"/>
  <c r="B17" i="10"/>
  <c r="J16" i="10"/>
  <c r="I16" i="10"/>
  <c r="H16" i="10"/>
  <c r="G16" i="10"/>
  <c r="F16" i="10"/>
  <c r="E16" i="10"/>
  <c r="D16" i="10"/>
  <c r="C16" i="10"/>
  <c r="B16" i="10"/>
  <c r="J15" i="10"/>
  <c r="I15" i="10"/>
  <c r="H15" i="10"/>
  <c r="G15" i="10"/>
  <c r="F15" i="10"/>
  <c r="E15" i="10"/>
  <c r="D15" i="10"/>
  <c r="C15" i="10"/>
  <c r="B15" i="10"/>
  <c r="J14" i="10"/>
  <c r="I14" i="10"/>
  <c r="H14" i="10"/>
  <c r="G14" i="10"/>
  <c r="F14" i="10"/>
  <c r="E14" i="10"/>
  <c r="D14" i="10"/>
  <c r="C14" i="10"/>
  <c r="B14" i="10"/>
  <c r="J13" i="10"/>
  <c r="I13" i="10"/>
  <c r="H13" i="10"/>
  <c r="G13" i="10"/>
  <c r="F13" i="10"/>
  <c r="E13" i="10"/>
  <c r="D13" i="10"/>
  <c r="C13" i="10"/>
  <c r="B13" i="10"/>
  <c r="J12" i="10"/>
  <c r="I12" i="10"/>
  <c r="H12" i="10"/>
  <c r="G12" i="10"/>
  <c r="F12" i="10"/>
  <c r="E12" i="10"/>
  <c r="D12" i="10"/>
  <c r="C12" i="10"/>
  <c r="B12" i="10"/>
  <c r="J11" i="10"/>
  <c r="I11" i="10"/>
  <c r="H11" i="10"/>
  <c r="G11" i="10"/>
  <c r="F11" i="10"/>
  <c r="E11" i="10"/>
  <c r="D11" i="10"/>
  <c r="C11" i="10"/>
  <c r="B11" i="10"/>
  <c r="J10" i="10"/>
  <c r="I10" i="10"/>
  <c r="H10" i="10"/>
  <c r="G10" i="10"/>
  <c r="F10" i="10"/>
  <c r="E10" i="10"/>
  <c r="D10" i="10"/>
  <c r="C10" i="10"/>
  <c r="B10" i="10"/>
  <c r="N8" i="10"/>
  <c r="W8" i="10" s="1"/>
  <c r="K8" i="10"/>
  <c r="T8" i="10" s="1"/>
  <c r="H59" i="9" l="1"/>
  <c r="E59" i="9"/>
  <c r="B59" i="9"/>
  <c r="J54" i="9"/>
  <c r="I54" i="9"/>
  <c r="H54" i="9"/>
  <c r="G54" i="9"/>
  <c r="F54" i="9"/>
  <c r="E54" i="9"/>
  <c r="D54" i="9"/>
  <c r="C54" i="9"/>
  <c r="B54" i="9"/>
  <c r="J53" i="9"/>
  <c r="I53" i="9"/>
  <c r="H53" i="9"/>
  <c r="G53" i="9"/>
  <c r="F53" i="9"/>
  <c r="E53" i="9"/>
  <c r="D53" i="9"/>
  <c r="C53" i="9"/>
  <c r="B53" i="9"/>
  <c r="J52" i="9"/>
  <c r="I52" i="9"/>
  <c r="H52" i="9"/>
  <c r="G52" i="9"/>
  <c r="F52" i="9"/>
  <c r="E52" i="9"/>
  <c r="D52" i="9"/>
  <c r="C52" i="9"/>
  <c r="B52" i="9"/>
  <c r="J51" i="9"/>
  <c r="I51" i="9"/>
  <c r="H51" i="9"/>
  <c r="G51" i="9"/>
  <c r="F51" i="9"/>
  <c r="E51" i="9"/>
  <c r="D51" i="9"/>
  <c r="C51" i="9"/>
  <c r="B51" i="9"/>
  <c r="J50" i="9"/>
  <c r="I50" i="9"/>
  <c r="H50" i="9"/>
  <c r="G50" i="9"/>
  <c r="F50" i="9"/>
  <c r="E50" i="9"/>
  <c r="D50" i="9"/>
  <c r="C50" i="9"/>
  <c r="B50" i="9"/>
  <c r="J49" i="9"/>
  <c r="I49" i="9"/>
  <c r="H49" i="9"/>
  <c r="G49" i="9"/>
  <c r="F49" i="9"/>
  <c r="E49" i="9"/>
  <c r="D49" i="9"/>
  <c r="C49" i="9"/>
  <c r="B49" i="9"/>
  <c r="J48" i="9"/>
  <c r="I48" i="9"/>
  <c r="H48" i="9"/>
  <c r="G48" i="9"/>
  <c r="F48" i="9"/>
  <c r="E48" i="9"/>
  <c r="D48" i="9"/>
  <c r="C48" i="9"/>
  <c r="B48" i="9"/>
  <c r="J47" i="9"/>
  <c r="I47" i="9"/>
  <c r="H47" i="9"/>
  <c r="G47" i="9"/>
  <c r="F47" i="9"/>
  <c r="E47" i="9"/>
  <c r="D47" i="9"/>
  <c r="C47" i="9"/>
  <c r="B47" i="9"/>
  <c r="J46" i="9"/>
  <c r="I46" i="9"/>
  <c r="H46" i="9"/>
  <c r="G46" i="9"/>
  <c r="F46" i="9"/>
  <c r="E46" i="9"/>
  <c r="D46" i="9"/>
  <c r="C46" i="9"/>
  <c r="B46" i="9"/>
  <c r="J45" i="9"/>
  <c r="I45" i="9"/>
  <c r="H45" i="9"/>
  <c r="G45" i="9"/>
  <c r="F45" i="9"/>
  <c r="E45" i="9"/>
  <c r="D45" i="9"/>
  <c r="C45" i="9"/>
  <c r="B45" i="9"/>
  <c r="J44" i="9"/>
  <c r="I44" i="9"/>
  <c r="H44" i="9"/>
  <c r="G44" i="9"/>
  <c r="F44" i="9"/>
  <c r="E44" i="9"/>
  <c r="D44" i="9"/>
  <c r="C44" i="9"/>
  <c r="B44" i="9"/>
  <c r="J43" i="9"/>
  <c r="I43" i="9"/>
  <c r="H43" i="9"/>
  <c r="G43" i="9"/>
  <c r="F43" i="9"/>
  <c r="E43" i="9"/>
  <c r="D43" i="9"/>
  <c r="C43" i="9"/>
  <c r="B43" i="9"/>
  <c r="J42" i="9"/>
  <c r="I42" i="9"/>
  <c r="H42" i="9"/>
  <c r="G42" i="9"/>
  <c r="F42" i="9"/>
  <c r="E42" i="9"/>
  <c r="D42" i="9"/>
  <c r="C42" i="9"/>
  <c r="B42" i="9"/>
  <c r="J41" i="9"/>
  <c r="I41" i="9"/>
  <c r="H41" i="9"/>
  <c r="G41" i="9"/>
  <c r="F41" i="9"/>
  <c r="E41" i="9"/>
  <c r="D41" i="9"/>
  <c r="C41" i="9"/>
  <c r="B41" i="9"/>
  <c r="J40" i="9"/>
  <c r="I40" i="9"/>
  <c r="H40" i="9"/>
  <c r="G40" i="9"/>
  <c r="F40" i="9"/>
  <c r="E40" i="9"/>
  <c r="D40" i="9"/>
  <c r="C40" i="9"/>
  <c r="B40" i="9"/>
  <c r="J39" i="9"/>
  <c r="I39" i="9"/>
  <c r="H39" i="9"/>
  <c r="G39" i="9"/>
  <c r="F39" i="9"/>
  <c r="E39" i="9"/>
  <c r="D39" i="9"/>
  <c r="C39" i="9"/>
  <c r="B39" i="9"/>
  <c r="J38" i="9"/>
  <c r="I38" i="9"/>
  <c r="H38" i="9"/>
  <c r="G38" i="9"/>
  <c r="F38" i="9"/>
  <c r="E38" i="9"/>
  <c r="D38" i="9"/>
  <c r="C38" i="9"/>
  <c r="B38" i="9"/>
  <c r="J37" i="9"/>
  <c r="I37" i="9"/>
  <c r="H37" i="9"/>
  <c r="G37" i="9"/>
  <c r="F37" i="9"/>
  <c r="E37" i="9"/>
  <c r="D37" i="9"/>
  <c r="C37" i="9"/>
  <c r="B37" i="9"/>
  <c r="J36" i="9"/>
  <c r="I36" i="9"/>
  <c r="H36" i="9"/>
  <c r="G36" i="9"/>
  <c r="F36" i="9"/>
  <c r="E36" i="9"/>
  <c r="D36" i="9"/>
  <c r="C36" i="9"/>
  <c r="B36" i="9"/>
  <c r="J35" i="9"/>
  <c r="I35" i="9"/>
  <c r="H35" i="9"/>
  <c r="G35" i="9"/>
  <c r="F35" i="9"/>
  <c r="E35" i="9"/>
  <c r="D35" i="9"/>
  <c r="C35" i="9"/>
  <c r="B35" i="9"/>
  <c r="Q33" i="9"/>
  <c r="Z33" i="9" s="1"/>
  <c r="N33" i="9"/>
  <c r="W33" i="9" s="1"/>
  <c r="K33" i="9"/>
  <c r="T33" i="9" s="1"/>
  <c r="J29" i="9"/>
  <c r="I29" i="9"/>
  <c r="H29" i="9"/>
  <c r="G29" i="9"/>
  <c r="F29" i="9"/>
  <c r="E29" i="9"/>
  <c r="D29" i="9"/>
  <c r="C29" i="9"/>
  <c r="B29" i="9"/>
  <c r="J28" i="9"/>
  <c r="I28" i="9"/>
  <c r="H28" i="9"/>
  <c r="G28" i="9"/>
  <c r="F28" i="9"/>
  <c r="E28" i="9"/>
  <c r="D28" i="9"/>
  <c r="C28" i="9"/>
  <c r="B28" i="9"/>
  <c r="J27" i="9"/>
  <c r="I27" i="9"/>
  <c r="H27" i="9"/>
  <c r="G27" i="9"/>
  <c r="F27" i="9"/>
  <c r="E27" i="9"/>
  <c r="D27" i="9"/>
  <c r="C27" i="9"/>
  <c r="B27" i="9"/>
  <c r="J26" i="9"/>
  <c r="I26" i="9"/>
  <c r="H26" i="9"/>
  <c r="G26" i="9"/>
  <c r="F26" i="9"/>
  <c r="E26" i="9"/>
  <c r="D26" i="9"/>
  <c r="C26" i="9"/>
  <c r="B26" i="9"/>
  <c r="J25" i="9"/>
  <c r="I25" i="9"/>
  <c r="H25" i="9"/>
  <c r="G25" i="9"/>
  <c r="F25" i="9"/>
  <c r="E25" i="9"/>
  <c r="D25" i="9"/>
  <c r="C25" i="9"/>
  <c r="B25" i="9"/>
  <c r="J24" i="9"/>
  <c r="I24" i="9"/>
  <c r="H24" i="9"/>
  <c r="G24" i="9"/>
  <c r="F24" i="9"/>
  <c r="E24" i="9"/>
  <c r="D24" i="9"/>
  <c r="C24" i="9"/>
  <c r="B24" i="9"/>
  <c r="J23" i="9"/>
  <c r="I23" i="9"/>
  <c r="H23" i="9"/>
  <c r="G23" i="9"/>
  <c r="F23" i="9"/>
  <c r="E23" i="9"/>
  <c r="D23" i="9"/>
  <c r="C23" i="9"/>
  <c r="B23" i="9"/>
  <c r="J22" i="9"/>
  <c r="I22" i="9"/>
  <c r="H22" i="9"/>
  <c r="G22" i="9"/>
  <c r="F22" i="9"/>
  <c r="E22" i="9"/>
  <c r="D22" i="9"/>
  <c r="C22" i="9"/>
  <c r="B22" i="9"/>
  <c r="J21" i="9"/>
  <c r="I21" i="9"/>
  <c r="H21" i="9"/>
  <c r="G21" i="9"/>
  <c r="F21" i="9"/>
  <c r="E21" i="9"/>
  <c r="D21" i="9"/>
  <c r="C21" i="9"/>
  <c r="B21" i="9"/>
  <c r="J20" i="9"/>
  <c r="I20" i="9"/>
  <c r="H20" i="9"/>
  <c r="G20" i="9"/>
  <c r="F20" i="9"/>
  <c r="E20" i="9"/>
  <c r="D20" i="9"/>
  <c r="C20" i="9"/>
  <c r="B20" i="9"/>
  <c r="J19" i="9"/>
  <c r="I19" i="9"/>
  <c r="H19" i="9"/>
  <c r="G19" i="9"/>
  <c r="F19" i="9"/>
  <c r="E19" i="9"/>
  <c r="D19" i="9"/>
  <c r="C19" i="9"/>
  <c r="B19" i="9"/>
  <c r="J18" i="9"/>
  <c r="I18" i="9"/>
  <c r="H18" i="9"/>
  <c r="G18" i="9"/>
  <c r="F18" i="9"/>
  <c r="E18" i="9"/>
  <c r="D18" i="9"/>
  <c r="C18" i="9"/>
  <c r="B18" i="9"/>
  <c r="J17" i="9"/>
  <c r="I17" i="9"/>
  <c r="H17" i="9"/>
  <c r="G17" i="9"/>
  <c r="F17" i="9"/>
  <c r="E17" i="9"/>
  <c r="D17" i="9"/>
  <c r="C17" i="9"/>
  <c r="B17" i="9"/>
  <c r="J16" i="9"/>
  <c r="I16" i="9"/>
  <c r="H16" i="9"/>
  <c r="G16" i="9"/>
  <c r="F16" i="9"/>
  <c r="E16" i="9"/>
  <c r="D16" i="9"/>
  <c r="C16" i="9"/>
  <c r="B16" i="9"/>
  <c r="J15" i="9"/>
  <c r="I15" i="9"/>
  <c r="H15" i="9"/>
  <c r="G15" i="9"/>
  <c r="F15" i="9"/>
  <c r="E15" i="9"/>
  <c r="D15" i="9"/>
  <c r="C15" i="9"/>
  <c r="B15" i="9"/>
  <c r="J14" i="9"/>
  <c r="I14" i="9"/>
  <c r="H14" i="9"/>
  <c r="G14" i="9"/>
  <c r="F14" i="9"/>
  <c r="E14" i="9"/>
  <c r="D14" i="9"/>
  <c r="C14" i="9"/>
  <c r="B14" i="9"/>
  <c r="J13" i="9"/>
  <c r="I13" i="9"/>
  <c r="H13" i="9"/>
  <c r="G13" i="9"/>
  <c r="F13" i="9"/>
  <c r="E13" i="9"/>
  <c r="D13" i="9"/>
  <c r="C13" i="9"/>
  <c r="B13" i="9"/>
  <c r="J12" i="9"/>
  <c r="I12" i="9"/>
  <c r="H12" i="9"/>
  <c r="G12" i="9"/>
  <c r="F12" i="9"/>
  <c r="E12" i="9"/>
  <c r="D12" i="9"/>
  <c r="C12" i="9"/>
  <c r="B12" i="9"/>
  <c r="J11" i="9"/>
  <c r="I11" i="9"/>
  <c r="H11" i="9"/>
  <c r="G11" i="9"/>
  <c r="F11" i="9"/>
  <c r="E11" i="9"/>
  <c r="D11" i="9"/>
  <c r="C11" i="9"/>
  <c r="B11" i="9"/>
  <c r="J10" i="9"/>
  <c r="I10" i="9"/>
  <c r="H10" i="9"/>
  <c r="G10" i="9"/>
  <c r="F10" i="9"/>
  <c r="E10" i="9"/>
  <c r="D10" i="9"/>
  <c r="C10" i="9"/>
  <c r="B10" i="9"/>
  <c r="N8" i="9"/>
  <c r="W8" i="9" s="1"/>
  <c r="K8" i="9"/>
  <c r="T8" i="9" s="1"/>
  <c r="H59" i="8" l="1"/>
  <c r="E59" i="8"/>
  <c r="B59" i="8"/>
  <c r="J54" i="8"/>
  <c r="I54" i="8"/>
  <c r="H54" i="8"/>
  <c r="G54" i="8"/>
  <c r="F54" i="8"/>
  <c r="E54" i="8"/>
  <c r="D54" i="8"/>
  <c r="C54" i="8"/>
  <c r="B54" i="8"/>
  <c r="J53" i="8"/>
  <c r="I53" i="8"/>
  <c r="H53" i="8"/>
  <c r="G53" i="8"/>
  <c r="F53" i="8"/>
  <c r="E53" i="8"/>
  <c r="D53" i="8"/>
  <c r="C53" i="8"/>
  <c r="B53" i="8"/>
  <c r="J52" i="8"/>
  <c r="I52" i="8"/>
  <c r="H52" i="8"/>
  <c r="G52" i="8"/>
  <c r="F52" i="8"/>
  <c r="E52" i="8"/>
  <c r="D52" i="8"/>
  <c r="C52" i="8"/>
  <c r="B52" i="8"/>
  <c r="J51" i="8"/>
  <c r="I51" i="8"/>
  <c r="H51" i="8"/>
  <c r="G51" i="8"/>
  <c r="F51" i="8"/>
  <c r="E51" i="8"/>
  <c r="D51" i="8"/>
  <c r="C51" i="8"/>
  <c r="B51" i="8"/>
  <c r="J50" i="8"/>
  <c r="I50" i="8"/>
  <c r="H50" i="8"/>
  <c r="G50" i="8"/>
  <c r="F50" i="8"/>
  <c r="E50" i="8"/>
  <c r="D50" i="8"/>
  <c r="C50" i="8"/>
  <c r="B50" i="8"/>
  <c r="J49" i="8"/>
  <c r="I49" i="8"/>
  <c r="H49" i="8"/>
  <c r="G49" i="8"/>
  <c r="F49" i="8"/>
  <c r="E49" i="8"/>
  <c r="D49" i="8"/>
  <c r="C49" i="8"/>
  <c r="B49" i="8"/>
  <c r="J48" i="8"/>
  <c r="I48" i="8"/>
  <c r="H48" i="8"/>
  <c r="G48" i="8"/>
  <c r="F48" i="8"/>
  <c r="E48" i="8"/>
  <c r="D48" i="8"/>
  <c r="C48" i="8"/>
  <c r="B48" i="8"/>
  <c r="J47" i="8"/>
  <c r="I47" i="8"/>
  <c r="H47" i="8"/>
  <c r="G47" i="8"/>
  <c r="F47" i="8"/>
  <c r="E47" i="8"/>
  <c r="D47" i="8"/>
  <c r="C47" i="8"/>
  <c r="B47" i="8"/>
  <c r="J46" i="8"/>
  <c r="I46" i="8"/>
  <c r="H46" i="8"/>
  <c r="G46" i="8"/>
  <c r="F46" i="8"/>
  <c r="E46" i="8"/>
  <c r="D46" i="8"/>
  <c r="C46" i="8"/>
  <c r="B46" i="8"/>
  <c r="J45" i="8"/>
  <c r="I45" i="8"/>
  <c r="H45" i="8"/>
  <c r="G45" i="8"/>
  <c r="F45" i="8"/>
  <c r="E45" i="8"/>
  <c r="D45" i="8"/>
  <c r="C45" i="8"/>
  <c r="B45" i="8"/>
  <c r="J44" i="8"/>
  <c r="I44" i="8"/>
  <c r="H44" i="8"/>
  <c r="G44" i="8"/>
  <c r="F44" i="8"/>
  <c r="E44" i="8"/>
  <c r="D44" i="8"/>
  <c r="C44" i="8"/>
  <c r="B44" i="8"/>
  <c r="J43" i="8"/>
  <c r="I43" i="8"/>
  <c r="H43" i="8"/>
  <c r="G43" i="8"/>
  <c r="F43" i="8"/>
  <c r="E43" i="8"/>
  <c r="D43" i="8"/>
  <c r="C43" i="8"/>
  <c r="B43" i="8"/>
  <c r="J42" i="8"/>
  <c r="I42" i="8"/>
  <c r="H42" i="8"/>
  <c r="G42" i="8"/>
  <c r="F42" i="8"/>
  <c r="E42" i="8"/>
  <c r="D42" i="8"/>
  <c r="C42" i="8"/>
  <c r="B42" i="8"/>
  <c r="J41" i="8"/>
  <c r="I41" i="8"/>
  <c r="H41" i="8"/>
  <c r="G41" i="8"/>
  <c r="F41" i="8"/>
  <c r="E41" i="8"/>
  <c r="D41" i="8"/>
  <c r="C41" i="8"/>
  <c r="B41" i="8"/>
  <c r="J40" i="8"/>
  <c r="I40" i="8"/>
  <c r="H40" i="8"/>
  <c r="G40" i="8"/>
  <c r="F40" i="8"/>
  <c r="E40" i="8"/>
  <c r="D40" i="8"/>
  <c r="C40" i="8"/>
  <c r="B40" i="8"/>
  <c r="J39" i="8"/>
  <c r="I39" i="8"/>
  <c r="H39" i="8"/>
  <c r="G39" i="8"/>
  <c r="F39" i="8"/>
  <c r="E39" i="8"/>
  <c r="D39" i="8"/>
  <c r="C39" i="8"/>
  <c r="B39" i="8"/>
  <c r="J38" i="8"/>
  <c r="I38" i="8"/>
  <c r="H38" i="8"/>
  <c r="G38" i="8"/>
  <c r="F38" i="8"/>
  <c r="E38" i="8"/>
  <c r="D38" i="8"/>
  <c r="C38" i="8"/>
  <c r="B38" i="8"/>
  <c r="J37" i="8"/>
  <c r="I37" i="8"/>
  <c r="H37" i="8"/>
  <c r="G37" i="8"/>
  <c r="F37" i="8"/>
  <c r="E37" i="8"/>
  <c r="D37" i="8"/>
  <c r="C37" i="8"/>
  <c r="B37" i="8"/>
  <c r="J36" i="8"/>
  <c r="I36" i="8"/>
  <c r="H36" i="8"/>
  <c r="G36" i="8"/>
  <c r="F36" i="8"/>
  <c r="E36" i="8"/>
  <c r="D36" i="8"/>
  <c r="C36" i="8"/>
  <c r="B36" i="8"/>
  <c r="J35" i="8"/>
  <c r="I35" i="8"/>
  <c r="H35" i="8"/>
  <c r="G35" i="8"/>
  <c r="F35" i="8"/>
  <c r="E35" i="8"/>
  <c r="D35" i="8"/>
  <c r="C35" i="8"/>
  <c r="B35" i="8"/>
  <c r="T33" i="8"/>
  <c r="Q33" i="8"/>
  <c r="Z33" i="8" s="1"/>
  <c r="N33" i="8"/>
  <c r="W33" i="8" s="1"/>
  <c r="K33" i="8"/>
  <c r="J29" i="8"/>
  <c r="I29" i="8"/>
  <c r="H29" i="8"/>
  <c r="G29" i="8"/>
  <c r="F29" i="8"/>
  <c r="E29" i="8"/>
  <c r="D29" i="8"/>
  <c r="C29" i="8"/>
  <c r="B29" i="8"/>
  <c r="J28" i="8"/>
  <c r="I28" i="8"/>
  <c r="H28" i="8"/>
  <c r="G28" i="8"/>
  <c r="F28" i="8"/>
  <c r="E28" i="8"/>
  <c r="D28" i="8"/>
  <c r="C28" i="8"/>
  <c r="B28" i="8"/>
  <c r="J27" i="8"/>
  <c r="I27" i="8"/>
  <c r="H27" i="8"/>
  <c r="G27" i="8"/>
  <c r="F27" i="8"/>
  <c r="E27" i="8"/>
  <c r="D27" i="8"/>
  <c r="C27" i="8"/>
  <c r="B27" i="8"/>
  <c r="J26" i="8"/>
  <c r="I26" i="8"/>
  <c r="H26" i="8"/>
  <c r="G26" i="8"/>
  <c r="F26" i="8"/>
  <c r="E26" i="8"/>
  <c r="D26" i="8"/>
  <c r="C26" i="8"/>
  <c r="B26" i="8"/>
  <c r="J25" i="8"/>
  <c r="I25" i="8"/>
  <c r="H25" i="8"/>
  <c r="G25" i="8"/>
  <c r="F25" i="8"/>
  <c r="E25" i="8"/>
  <c r="D25" i="8"/>
  <c r="C25" i="8"/>
  <c r="B25" i="8"/>
  <c r="J24" i="8"/>
  <c r="I24" i="8"/>
  <c r="H24" i="8"/>
  <c r="G24" i="8"/>
  <c r="F24" i="8"/>
  <c r="E24" i="8"/>
  <c r="D24" i="8"/>
  <c r="C24" i="8"/>
  <c r="B24" i="8"/>
  <c r="J23" i="8"/>
  <c r="I23" i="8"/>
  <c r="H23" i="8"/>
  <c r="G23" i="8"/>
  <c r="F23" i="8"/>
  <c r="E23" i="8"/>
  <c r="D23" i="8"/>
  <c r="C23" i="8"/>
  <c r="B23" i="8"/>
  <c r="J22" i="8"/>
  <c r="I22" i="8"/>
  <c r="H22" i="8"/>
  <c r="G22" i="8"/>
  <c r="F22" i="8"/>
  <c r="E22" i="8"/>
  <c r="D22" i="8"/>
  <c r="C22" i="8"/>
  <c r="B22" i="8"/>
  <c r="J21" i="8"/>
  <c r="I21" i="8"/>
  <c r="H21" i="8"/>
  <c r="G21" i="8"/>
  <c r="F21" i="8"/>
  <c r="E21" i="8"/>
  <c r="D21" i="8"/>
  <c r="C21" i="8"/>
  <c r="B21" i="8"/>
  <c r="J20" i="8"/>
  <c r="I20" i="8"/>
  <c r="H20" i="8"/>
  <c r="G20" i="8"/>
  <c r="F20" i="8"/>
  <c r="E20" i="8"/>
  <c r="D20" i="8"/>
  <c r="C20" i="8"/>
  <c r="B20" i="8"/>
  <c r="J19" i="8"/>
  <c r="I19" i="8"/>
  <c r="H19" i="8"/>
  <c r="G19" i="8"/>
  <c r="F19" i="8"/>
  <c r="E19" i="8"/>
  <c r="D19" i="8"/>
  <c r="C19" i="8"/>
  <c r="B19" i="8"/>
  <c r="J18" i="8"/>
  <c r="I18" i="8"/>
  <c r="H18" i="8"/>
  <c r="G18" i="8"/>
  <c r="F18" i="8"/>
  <c r="E18" i="8"/>
  <c r="D18" i="8"/>
  <c r="C18" i="8"/>
  <c r="B18" i="8"/>
  <c r="J17" i="8"/>
  <c r="I17" i="8"/>
  <c r="H17" i="8"/>
  <c r="G17" i="8"/>
  <c r="F17" i="8"/>
  <c r="E17" i="8"/>
  <c r="D17" i="8"/>
  <c r="C17" i="8"/>
  <c r="B17" i="8"/>
  <c r="J16" i="8"/>
  <c r="I16" i="8"/>
  <c r="H16" i="8"/>
  <c r="G16" i="8"/>
  <c r="F16" i="8"/>
  <c r="E16" i="8"/>
  <c r="D16" i="8"/>
  <c r="C16" i="8"/>
  <c r="B16" i="8"/>
  <c r="J15" i="8"/>
  <c r="I15" i="8"/>
  <c r="H15" i="8"/>
  <c r="G15" i="8"/>
  <c r="F15" i="8"/>
  <c r="E15" i="8"/>
  <c r="D15" i="8"/>
  <c r="C15" i="8"/>
  <c r="B15" i="8"/>
  <c r="J14" i="8"/>
  <c r="I14" i="8"/>
  <c r="H14" i="8"/>
  <c r="G14" i="8"/>
  <c r="F14" i="8"/>
  <c r="E14" i="8"/>
  <c r="D14" i="8"/>
  <c r="C14" i="8"/>
  <c r="B14" i="8"/>
  <c r="J13" i="8"/>
  <c r="I13" i="8"/>
  <c r="H13" i="8"/>
  <c r="G13" i="8"/>
  <c r="F13" i="8"/>
  <c r="E13" i="8"/>
  <c r="D13" i="8"/>
  <c r="C13" i="8"/>
  <c r="B13" i="8"/>
  <c r="J12" i="8"/>
  <c r="I12" i="8"/>
  <c r="H12" i="8"/>
  <c r="G12" i="8"/>
  <c r="F12" i="8"/>
  <c r="E12" i="8"/>
  <c r="D12" i="8"/>
  <c r="C12" i="8"/>
  <c r="B12" i="8"/>
  <c r="J11" i="8"/>
  <c r="I11" i="8"/>
  <c r="H11" i="8"/>
  <c r="G11" i="8"/>
  <c r="F11" i="8"/>
  <c r="E11" i="8"/>
  <c r="D11" i="8"/>
  <c r="C11" i="8"/>
  <c r="B11" i="8"/>
  <c r="J10" i="8"/>
  <c r="I10" i="8"/>
  <c r="H10" i="8"/>
  <c r="G10" i="8"/>
  <c r="F10" i="8"/>
  <c r="E10" i="8"/>
  <c r="D10" i="8"/>
  <c r="C10" i="8"/>
  <c r="B10" i="8"/>
  <c r="N8" i="8"/>
  <c r="W8" i="8" s="1"/>
  <c r="K8" i="8"/>
  <c r="T8" i="8" s="1"/>
  <c r="D4" i="8"/>
  <c r="AA42" i="8" s="1"/>
  <c r="C4" i="8"/>
  <c r="X51" i="8" s="1"/>
  <c r="Y40" i="8" l="1"/>
  <c r="W49" i="8"/>
  <c r="AA35" i="8"/>
  <c r="AA47" i="8"/>
  <c r="X52" i="8"/>
  <c r="Y39" i="8"/>
  <c r="Y52" i="8"/>
  <c r="X36" i="8"/>
  <c r="X41" i="8"/>
  <c r="Y36" i="8"/>
  <c r="X49" i="8"/>
  <c r="W44" i="8"/>
  <c r="Y35" i="8"/>
  <c r="Y43" i="8"/>
  <c r="X44" i="8"/>
  <c r="W45" i="8"/>
  <c r="W52" i="8"/>
  <c r="Z35" i="8"/>
  <c r="W37" i="8"/>
  <c r="X37" i="8"/>
  <c r="Y44" i="8"/>
  <c r="X45" i="8"/>
  <c r="Y48" i="8"/>
  <c r="Y51" i="8"/>
  <c r="AA38" i="8"/>
  <c r="W36" i="8"/>
  <c r="X39" i="8"/>
  <c r="Z51" i="8"/>
  <c r="X35" i="8"/>
  <c r="W40" i="8"/>
  <c r="W48" i="8"/>
  <c r="W53" i="8"/>
  <c r="AB38" i="8"/>
  <c r="Z39" i="8"/>
  <c r="X40" i="8"/>
  <c r="W41" i="8"/>
  <c r="Y47" i="8"/>
  <c r="X48" i="8"/>
  <c r="X53" i="8"/>
  <c r="AB50" i="8"/>
  <c r="AA54" i="8"/>
  <c r="AA39" i="8"/>
  <c r="Z43" i="8"/>
  <c r="AB54" i="8"/>
  <c r="AA43" i="8"/>
  <c r="Z47" i="8"/>
  <c r="AA51" i="8"/>
  <c r="AB35" i="8"/>
  <c r="Z54" i="8"/>
  <c r="AB53" i="8"/>
  <c r="Z50" i="8"/>
  <c r="AB49" i="8"/>
  <c r="Z46" i="8"/>
  <c r="AB45" i="8"/>
  <c r="Z42" i="8"/>
  <c r="AB41" i="8"/>
  <c r="Z38" i="8"/>
  <c r="AB37" i="8"/>
  <c r="AA53" i="8"/>
  <c r="AA49" i="8"/>
  <c r="AA45" i="8"/>
  <c r="AA41" i="8"/>
  <c r="AA37" i="8"/>
  <c r="AB51" i="8"/>
  <c r="Z48" i="8"/>
  <c r="AB47" i="8"/>
  <c r="Z44" i="8"/>
  <c r="Z36" i="8"/>
  <c r="Z53" i="8"/>
  <c r="AB52" i="8"/>
  <c r="Z49" i="8"/>
  <c r="AB48" i="8"/>
  <c r="Z45" i="8"/>
  <c r="AB44" i="8"/>
  <c r="Z41" i="8"/>
  <c r="AB40" i="8"/>
  <c r="Z37" i="8"/>
  <c r="AB36" i="8"/>
  <c r="Z40" i="8"/>
  <c r="AA52" i="8"/>
  <c r="AA48" i="8"/>
  <c r="AA44" i="8"/>
  <c r="AA40" i="8"/>
  <c r="AA36" i="8"/>
  <c r="Z52" i="8"/>
  <c r="AB43" i="8"/>
  <c r="AB39" i="8"/>
  <c r="AB42" i="8"/>
  <c r="AA46" i="8"/>
  <c r="AB46" i="8"/>
  <c r="AA50" i="8"/>
  <c r="Y37" i="8"/>
  <c r="W38" i="8"/>
  <c r="Y41" i="8"/>
  <c r="W42" i="8"/>
  <c r="Y45" i="8"/>
  <c r="W46" i="8"/>
  <c r="Y49" i="8"/>
  <c r="W50" i="8"/>
  <c r="Y53" i="8"/>
  <c r="W54" i="8"/>
  <c r="X38" i="8"/>
  <c r="X42" i="8"/>
  <c r="X46" i="8"/>
  <c r="X50" i="8"/>
  <c r="X54" i="8"/>
  <c r="W35" i="8"/>
  <c r="Y38" i="8"/>
  <c r="W39" i="8"/>
  <c r="Y42" i="8"/>
  <c r="W43" i="8"/>
  <c r="Y46" i="8"/>
  <c r="W47" i="8"/>
  <c r="Y50" i="8"/>
  <c r="W51" i="8"/>
  <c r="Y54" i="8"/>
  <c r="X43" i="8"/>
  <c r="X47" i="8"/>
  <c r="H59" i="7"/>
  <c r="E59" i="7"/>
  <c r="B59" i="7"/>
  <c r="T33" i="7" l="1"/>
  <c r="Q33" i="7"/>
  <c r="Z33" i="7" s="1"/>
  <c r="N33" i="7"/>
  <c r="W33" i="7" s="1"/>
  <c r="K33" i="7"/>
  <c r="N8" i="7"/>
  <c r="W8" i="7" s="1"/>
  <c r="K8" i="7" l="1"/>
  <c r="T8" i="7" s="1"/>
  <c r="J54" i="7"/>
  <c r="I54" i="7"/>
  <c r="H54" i="7"/>
  <c r="G54" i="7"/>
  <c r="F54" i="7"/>
  <c r="E54" i="7"/>
  <c r="D54" i="7"/>
  <c r="C54" i="7"/>
  <c r="B54" i="7"/>
  <c r="J53" i="7"/>
  <c r="I53" i="7"/>
  <c r="H53" i="7"/>
  <c r="G53" i="7"/>
  <c r="F53" i="7"/>
  <c r="E53" i="7"/>
  <c r="D53" i="7"/>
  <c r="C53" i="7"/>
  <c r="B53" i="7"/>
  <c r="J52" i="7"/>
  <c r="I52" i="7"/>
  <c r="H52" i="7"/>
  <c r="G52" i="7"/>
  <c r="F52" i="7"/>
  <c r="E52" i="7"/>
  <c r="D52" i="7"/>
  <c r="C52" i="7"/>
  <c r="B52" i="7"/>
  <c r="J51" i="7"/>
  <c r="I51" i="7"/>
  <c r="H51" i="7"/>
  <c r="G51" i="7"/>
  <c r="F51" i="7"/>
  <c r="E51" i="7"/>
  <c r="D51" i="7"/>
  <c r="C51" i="7"/>
  <c r="B51" i="7"/>
  <c r="J50" i="7"/>
  <c r="I50" i="7"/>
  <c r="H50" i="7"/>
  <c r="G50" i="7"/>
  <c r="F50" i="7"/>
  <c r="E50" i="7"/>
  <c r="D50" i="7"/>
  <c r="C50" i="7"/>
  <c r="B50" i="7"/>
  <c r="J49" i="7"/>
  <c r="I49" i="7"/>
  <c r="H49" i="7"/>
  <c r="G49" i="7"/>
  <c r="F49" i="7"/>
  <c r="E49" i="7"/>
  <c r="D49" i="7"/>
  <c r="C49" i="7"/>
  <c r="B49" i="7"/>
  <c r="J48" i="7"/>
  <c r="I48" i="7"/>
  <c r="H48" i="7"/>
  <c r="G48" i="7"/>
  <c r="F48" i="7"/>
  <c r="E48" i="7"/>
  <c r="D48" i="7"/>
  <c r="C48" i="7"/>
  <c r="B48" i="7"/>
  <c r="J47" i="7"/>
  <c r="I47" i="7"/>
  <c r="H47" i="7"/>
  <c r="G47" i="7"/>
  <c r="F47" i="7"/>
  <c r="E47" i="7"/>
  <c r="D47" i="7"/>
  <c r="C47" i="7"/>
  <c r="B47" i="7"/>
  <c r="J46" i="7"/>
  <c r="I46" i="7"/>
  <c r="H46" i="7"/>
  <c r="G46" i="7"/>
  <c r="F46" i="7"/>
  <c r="E46" i="7"/>
  <c r="D46" i="7"/>
  <c r="C46" i="7"/>
  <c r="B46" i="7"/>
  <c r="J45" i="7"/>
  <c r="I45" i="7"/>
  <c r="H45" i="7"/>
  <c r="G45" i="7"/>
  <c r="F45" i="7"/>
  <c r="E45" i="7"/>
  <c r="D45" i="7"/>
  <c r="C45" i="7"/>
  <c r="B45" i="7"/>
  <c r="J44" i="7"/>
  <c r="I44" i="7"/>
  <c r="H44" i="7"/>
  <c r="G44" i="7"/>
  <c r="F44" i="7"/>
  <c r="E44" i="7"/>
  <c r="D44" i="7"/>
  <c r="C44" i="7"/>
  <c r="B44" i="7"/>
  <c r="J43" i="7"/>
  <c r="I43" i="7"/>
  <c r="H43" i="7"/>
  <c r="G43" i="7"/>
  <c r="F43" i="7"/>
  <c r="E43" i="7"/>
  <c r="D43" i="7"/>
  <c r="C43" i="7"/>
  <c r="B43" i="7"/>
  <c r="J42" i="7"/>
  <c r="I42" i="7"/>
  <c r="H42" i="7"/>
  <c r="G42" i="7"/>
  <c r="F42" i="7"/>
  <c r="E42" i="7"/>
  <c r="D42" i="7"/>
  <c r="C42" i="7"/>
  <c r="B42" i="7"/>
  <c r="J41" i="7"/>
  <c r="I41" i="7"/>
  <c r="H41" i="7"/>
  <c r="G41" i="7"/>
  <c r="F41" i="7"/>
  <c r="E41" i="7"/>
  <c r="D41" i="7"/>
  <c r="C41" i="7"/>
  <c r="B41" i="7"/>
  <c r="J40" i="7"/>
  <c r="I40" i="7"/>
  <c r="H40" i="7"/>
  <c r="G40" i="7"/>
  <c r="F40" i="7"/>
  <c r="E40" i="7"/>
  <c r="D40" i="7"/>
  <c r="C40" i="7"/>
  <c r="B40" i="7"/>
  <c r="J39" i="7"/>
  <c r="I39" i="7"/>
  <c r="H39" i="7"/>
  <c r="G39" i="7"/>
  <c r="F39" i="7"/>
  <c r="E39" i="7"/>
  <c r="D39" i="7"/>
  <c r="C39" i="7"/>
  <c r="B39" i="7"/>
  <c r="J38" i="7"/>
  <c r="I38" i="7"/>
  <c r="H38" i="7"/>
  <c r="G38" i="7"/>
  <c r="F38" i="7"/>
  <c r="E38" i="7"/>
  <c r="D38" i="7"/>
  <c r="C38" i="7"/>
  <c r="B38" i="7"/>
  <c r="J37" i="7"/>
  <c r="I37" i="7"/>
  <c r="H37" i="7"/>
  <c r="G37" i="7"/>
  <c r="F37" i="7"/>
  <c r="E37" i="7"/>
  <c r="D37" i="7"/>
  <c r="C37" i="7"/>
  <c r="B37" i="7"/>
  <c r="J36" i="7"/>
  <c r="I36" i="7"/>
  <c r="H36" i="7"/>
  <c r="G36" i="7"/>
  <c r="F36" i="7"/>
  <c r="E36" i="7"/>
  <c r="D36" i="7"/>
  <c r="C36" i="7"/>
  <c r="B36" i="7"/>
  <c r="J35" i="7"/>
  <c r="I35" i="7"/>
  <c r="H35" i="7"/>
  <c r="G35" i="7"/>
  <c r="F35" i="7"/>
  <c r="E35" i="7"/>
  <c r="D35" i="7"/>
  <c r="C35" i="7"/>
  <c r="B35" i="7"/>
  <c r="J29" i="7"/>
  <c r="I29" i="7"/>
  <c r="H29" i="7"/>
  <c r="G29" i="7"/>
  <c r="F29" i="7"/>
  <c r="E29" i="7"/>
  <c r="D29" i="7"/>
  <c r="C29" i="7"/>
  <c r="B29" i="7"/>
  <c r="J28" i="7"/>
  <c r="I28" i="7"/>
  <c r="H28" i="7"/>
  <c r="G28" i="7"/>
  <c r="F28" i="7"/>
  <c r="E28" i="7"/>
  <c r="D28" i="7"/>
  <c r="C28" i="7"/>
  <c r="B28" i="7"/>
  <c r="J27" i="7"/>
  <c r="I27" i="7"/>
  <c r="H27" i="7"/>
  <c r="G27" i="7"/>
  <c r="F27" i="7"/>
  <c r="E27" i="7"/>
  <c r="D27" i="7"/>
  <c r="C27" i="7"/>
  <c r="B27" i="7"/>
  <c r="J26" i="7"/>
  <c r="I26" i="7"/>
  <c r="H26" i="7"/>
  <c r="G26" i="7"/>
  <c r="F26" i="7"/>
  <c r="E26" i="7"/>
  <c r="D26" i="7"/>
  <c r="C26" i="7"/>
  <c r="B26" i="7"/>
  <c r="J25" i="7"/>
  <c r="I25" i="7"/>
  <c r="H25" i="7"/>
  <c r="G25" i="7"/>
  <c r="F25" i="7"/>
  <c r="E25" i="7"/>
  <c r="D25" i="7"/>
  <c r="C25" i="7"/>
  <c r="B25" i="7"/>
  <c r="J24" i="7"/>
  <c r="I24" i="7"/>
  <c r="H24" i="7"/>
  <c r="G24" i="7"/>
  <c r="F24" i="7"/>
  <c r="E24" i="7"/>
  <c r="D24" i="7"/>
  <c r="C24" i="7"/>
  <c r="B24" i="7"/>
  <c r="J23" i="7"/>
  <c r="I23" i="7"/>
  <c r="H23" i="7"/>
  <c r="G23" i="7"/>
  <c r="F23" i="7"/>
  <c r="E23" i="7"/>
  <c r="D23" i="7"/>
  <c r="C23" i="7"/>
  <c r="B23" i="7"/>
  <c r="J22" i="7"/>
  <c r="I22" i="7"/>
  <c r="H22" i="7"/>
  <c r="G22" i="7"/>
  <c r="F22" i="7"/>
  <c r="E22" i="7"/>
  <c r="D22" i="7"/>
  <c r="C22" i="7"/>
  <c r="B22" i="7"/>
  <c r="J21" i="7"/>
  <c r="I21" i="7"/>
  <c r="H21" i="7"/>
  <c r="G21" i="7"/>
  <c r="F21" i="7"/>
  <c r="E21" i="7"/>
  <c r="D21" i="7"/>
  <c r="C21" i="7"/>
  <c r="B21" i="7"/>
  <c r="J20" i="7"/>
  <c r="I20" i="7"/>
  <c r="H20" i="7"/>
  <c r="G20" i="7"/>
  <c r="F20" i="7"/>
  <c r="E20" i="7"/>
  <c r="D20" i="7"/>
  <c r="C20" i="7"/>
  <c r="B20" i="7"/>
  <c r="J19" i="7"/>
  <c r="I19" i="7"/>
  <c r="H19" i="7"/>
  <c r="G19" i="7"/>
  <c r="F19" i="7"/>
  <c r="E19" i="7"/>
  <c r="D19" i="7"/>
  <c r="C19" i="7"/>
  <c r="B19" i="7"/>
  <c r="J18" i="7"/>
  <c r="I18" i="7"/>
  <c r="H18" i="7"/>
  <c r="G18" i="7"/>
  <c r="F18" i="7"/>
  <c r="E18" i="7"/>
  <c r="D18" i="7"/>
  <c r="C18" i="7"/>
  <c r="B18" i="7"/>
  <c r="J17" i="7"/>
  <c r="I17" i="7"/>
  <c r="H17" i="7"/>
  <c r="G17" i="7"/>
  <c r="F17" i="7"/>
  <c r="E17" i="7"/>
  <c r="D17" i="7"/>
  <c r="C17" i="7"/>
  <c r="B17" i="7"/>
  <c r="J16" i="7"/>
  <c r="I16" i="7"/>
  <c r="H16" i="7"/>
  <c r="G16" i="7"/>
  <c r="F16" i="7"/>
  <c r="E16" i="7"/>
  <c r="D16" i="7"/>
  <c r="C16" i="7"/>
  <c r="B16" i="7"/>
  <c r="J15" i="7"/>
  <c r="I15" i="7"/>
  <c r="H15" i="7"/>
  <c r="G15" i="7"/>
  <c r="F15" i="7"/>
  <c r="E15" i="7"/>
  <c r="D15" i="7"/>
  <c r="C15" i="7"/>
  <c r="B15" i="7"/>
  <c r="J14" i="7"/>
  <c r="I14" i="7"/>
  <c r="H14" i="7"/>
  <c r="G14" i="7"/>
  <c r="F14" i="7"/>
  <c r="E14" i="7"/>
  <c r="D14" i="7"/>
  <c r="C14" i="7"/>
  <c r="B14" i="7"/>
  <c r="J13" i="7"/>
  <c r="I13" i="7"/>
  <c r="H13" i="7"/>
  <c r="G13" i="7"/>
  <c r="F13" i="7"/>
  <c r="E13" i="7"/>
  <c r="D13" i="7"/>
  <c r="C13" i="7"/>
  <c r="B13" i="7"/>
  <c r="J12" i="7"/>
  <c r="I12" i="7"/>
  <c r="H12" i="7"/>
  <c r="G12" i="7"/>
  <c r="F12" i="7"/>
  <c r="E12" i="7"/>
  <c r="D12" i="7"/>
  <c r="C12" i="7"/>
  <c r="B12" i="7"/>
  <c r="J11" i="7"/>
  <c r="I11" i="7"/>
  <c r="H11" i="7"/>
  <c r="G11" i="7"/>
  <c r="F11" i="7"/>
  <c r="E11" i="7"/>
  <c r="D11" i="7"/>
  <c r="C11" i="7"/>
  <c r="B11" i="7"/>
  <c r="J10" i="7"/>
  <c r="I10" i="7"/>
  <c r="H10" i="7"/>
  <c r="G10" i="7"/>
  <c r="F10" i="7"/>
  <c r="E10" i="7"/>
  <c r="D10" i="7"/>
  <c r="C10" i="7"/>
  <c r="B10" i="7"/>
  <c r="B10" i="6" l="1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K59" i="6"/>
  <c r="H59" i="6"/>
  <c r="E59" i="6"/>
  <c r="B59" i="6"/>
  <c r="M54" i="6"/>
  <c r="L54" i="6"/>
  <c r="K54" i="6"/>
  <c r="J54" i="6"/>
  <c r="I54" i="6"/>
  <c r="H54" i="6"/>
  <c r="G54" i="6"/>
  <c r="F54" i="6"/>
  <c r="E54" i="6"/>
  <c r="D54" i="6"/>
  <c r="C54" i="6"/>
  <c r="B54" i="6"/>
  <c r="M53" i="6"/>
  <c r="L53" i="6"/>
  <c r="K53" i="6"/>
  <c r="J53" i="6"/>
  <c r="I53" i="6"/>
  <c r="H53" i="6"/>
  <c r="G53" i="6"/>
  <c r="F53" i="6"/>
  <c r="E53" i="6"/>
  <c r="D53" i="6"/>
  <c r="C53" i="6"/>
  <c r="B53" i="6"/>
  <c r="M52" i="6"/>
  <c r="L52" i="6"/>
  <c r="K52" i="6"/>
  <c r="J52" i="6"/>
  <c r="I52" i="6"/>
  <c r="H52" i="6"/>
  <c r="G52" i="6"/>
  <c r="F52" i="6"/>
  <c r="E52" i="6"/>
  <c r="D52" i="6"/>
  <c r="C52" i="6"/>
  <c r="B52" i="6"/>
  <c r="M51" i="6"/>
  <c r="L51" i="6"/>
  <c r="K51" i="6"/>
  <c r="J51" i="6"/>
  <c r="I51" i="6"/>
  <c r="H51" i="6"/>
  <c r="G51" i="6"/>
  <c r="F51" i="6"/>
  <c r="E51" i="6"/>
  <c r="D51" i="6"/>
  <c r="C51" i="6"/>
  <c r="B51" i="6"/>
  <c r="M50" i="6"/>
  <c r="L50" i="6"/>
  <c r="K50" i="6"/>
  <c r="J50" i="6"/>
  <c r="I50" i="6"/>
  <c r="H50" i="6"/>
  <c r="G50" i="6"/>
  <c r="F50" i="6"/>
  <c r="E50" i="6"/>
  <c r="D50" i="6"/>
  <c r="C50" i="6"/>
  <c r="B50" i="6"/>
  <c r="M49" i="6"/>
  <c r="L49" i="6"/>
  <c r="K49" i="6"/>
  <c r="J49" i="6"/>
  <c r="I49" i="6"/>
  <c r="H49" i="6"/>
  <c r="G49" i="6"/>
  <c r="F49" i="6"/>
  <c r="E49" i="6"/>
  <c r="D49" i="6"/>
  <c r="C49" i="6"/>
  <c r="B49" i="6"/>
  <c r="M48" i="6"/>
  <c r="L48" i="6"/>
  <c r="K48" i="6"/>
  <c r="J48" i="6"/>
  <c r="I48" i="6"/>
  <c r="H48" i="6"/>
  <c r="G48" i="6"/>
  <c r="F48" i="6"/>
  <c r="E48" i="6"/>
  <c r="D48" i="6"/>
  <c r="C48" i="6"/>
  <c r="B48" i="6"/>
  <c r="M47" i="6"/>
  <c r="L47" i="6"/>
  <c r="K47" i="6"/>
  <c r="J47" i="6"/>
  <c r="I47" i="6"/>
  <c r="H47" i="6"/>
  <c r="G47" i="6"/>
  <c r="F47" i="6"/>
  <c r="E47" i="6"/>
  <c r="D47" i="6"/>
  <c r="C47" i="6"/>
  <c r="B47" i="6"/>
  <c r="M46" i="6"/>
  <c r="L46" i="6"/>
  <c r="K46" i="6"/>
  <c r="J46" i="6"/>
  <c r="I46" i="6"/>
  <c r="H46" i="6"/>
  <c r="G46" i="6"/>
  <c r="F46" i="6"/>
  <c r="E46" i="6"/>
  <c r="D46" i="6"/>
  <c r="C46" i="6"/>
  <c r="B46" i="6"/>
  <c r="M45" i="6"/>
  <c r="L45" i="6"/>
  <c r="K45" i="6"/>
  <c r="J45" i="6"/>
  <c r="I45" i="6"/>
  <c r="H45" i="6"/>
  <c r="G45" i="6"/>
  <c r="F45" i="6"/>
  <c r="E45" i="6"/>
  <c r="D45" i="6"/>
  <c r="C45" i="6"/>
  <c r="B45" i="6"/>
  <c r="M44" i="6"/>
  <c r="L44" i="6"/>
  <c r="K44" i="6"/>
  <c r="J44" i="6"/>
  <c r="I44" i="6"/>
  <c r="H44" i="6"/>
  <c r="G44" i="6"/>
  <c r="F44" i="6"/>
  <c r="E44" i="6"/>
  <c r="D44" i="6"/>
  <c r="C44" i="6"/>
  <c r="B44" i="6"/>
  <c r="M43" i="6"/>
  <c r="L43" i="6"/>
  <c r="K43" i="6"/>
  <c r="J43" i="6"/>
  <c r="I43" i="6"/>
  <c r="H43" i="6"/>
  <c r="G43" i="6"/>
  <c r="F43" i="6"/>
  <c r="E43" i="6"/>
  <c r="D43" i="6"/>
  <c r="C43" i="6"/>
  <c r="B43" i="6"/>
  <c r="M42" i="6"/>
  <c r="L42" i="6"/>
  <c r="K42" i="6"/>
  <c r="J42" i="6"/>
  <c r="I42" i="6"/>
  <c r="H42" i="6"/>
  <c r="G42" i="6"/>
  <c r="F42" i="6"/>
  <c r="E42" i="6"/>
  <c r="D42" i="6"/>
  <c r="C42" i="6"/>
  <c r="B42" i="6"/>
  <c r="M41" i="6"/>
  <c r="L41" i="6"/>
  <c r="K41" i="6"/>
  <c r="J41" i="6"/>
  <c r="I41" i="6"/>
  <c r="H41" i="6"/>
  <c r="G41" i="6"/>
  <c r="F41" i="6"/>
  <c r="E41" i="6"/>
  <c r="D41" i="6"/>
  <c r="C41" i="6"/>
  <c r="B41" i="6"/>
  <c r="M40" i="6"/>
  <c r="L40" i="6"/>
  <c r="K40" i="6"/>
  <c r="J40" i="6"/>
  <c r="I40" i="6"/>
  <c r="H40" i="6"/>
  <c r="G40" i="6"/>
  <c r="F40" i="6"/>
  <c r="E40" i="6"/>
  <c r="D40" i="6"/>
  <c r="C40" i="6"/>
  <c r="B40" i="6"/>
  <c r="M39" i="6"/>
  <c r="L39" i="6"/>
  <c r="K39" i="6"/>
  <c r="J39" i="6"/>
  <c r="I39" i="6"/>
  <c r="H39" i="6"/>
  <c r="G39" i="6"/>
  <c r="F39" i="6"/>
  <c r="E39" i="6"/>
  <c r="D39" i="6"/>
  <c r="C39" i="6"/>
  <c r="B39" i="6"/>
  <c r="M38" i="6"/>
  <c r="L38" i="6"/>
  <c r="K38" i="6"/>
  <c r="J38" i="6"/>
  <c r="I38" i="6"/>
  <c r="H38" i="6"/>
  <c r="G38" i="6"/>
  <c r="F38" i="6"/>
  <c r="E38" i="6"/>
  <c r="D38" i="6"/>
  <c r="C38" i="6"/>
  <c r="B38" i="6"/>
  <c r="M37" i="6"/>
  <c r="L37" i="6"/>
  <c r="K37" i="6"/>
  <c r="J37" i="6"/>
  <c r="I37" i="6"/>
  <c r="H37" i="6"/>
  <c r="G37" i="6"/>
  <c r="F37" i="6"/>
  <c r="E37" i="6"/>
  <c r="D37" i="6"/>
  <c r="C37" i="6"/>
  <c r="B37" i="6"/>
  <c r="M36" i="6"/>
  <c r="L36" i="6"/>
  <c r="K36" i="6"/>
  <c r="J36" i="6"/>
  <c r="I36" i="6"/>
  <c r="H36" i="6"/>
  <c r="G36" i="6"/>
  <c r="F36" i="6"/>
  <c r="E36" i="6"/>
  <c r="D36" i="6"/>
  <c r="C36" i="6"/>
  <c r="B36" i="6"/>
  <c r="M35" i="6"/>
  <c r="L35" i="6"/>
  <c r="K35" i="6"/>
  <c r="J35" i="6"/>
  <c r="I35" i="6"/>
  <c r="H35" i="6"/>
  <c r="G35" i="6"/>
  <c r="F35" i="6"/>
  <c r="E35" i="6"/>
  <c r="D35" i="6"/>
  <c r="C35" i="6"/>
  <c r="B35" i="6"/>
  <c r="W33" i="6"/>
  <c r="AI33" i="6" s="1"/>
  <c r="T33" i="6"/>
  <c r="AF33" i="6" s="1"/>
  <c r="Q33" i="6"/>
  <c r="AC33" i="6" s="1"/>
  <c r="N33" i="6"/>
  <c r="Z33" i="6" s="1"/>
  <c r="M29" i="6"/>
  <c r="L29" i="6"/>
  <c r="K29" i="6"/>
  <c r="J29" i="6"/>
  <c r="I29" i="6"/>
  <c r="H29" i="6"/>
  <c r="G29" i="6"/>
  <c r="F29" i="6"/>
  <c r="E29" i="6"/>
  <c r="M28" i="6"/>
  <c r="L28" i="6"/>
  <c r="K28" i="6"/>
  <c r="J28" i="6"/>
  <c r="I28" i="6"/>
  <c r="H28" i="6"/>
  <c r="G28" i="6"/>
  <c r="F28" i="6"/>
  <c r="E28" i="6"/>
  <c r="M27" i="6"/>
  <c r="L27" i="6"/>
  <c r="K27" i="6"/>
  <c r="J27" i="6"/>
  <c r="I27" i="6"/>
  <c r="H27" i="6"/>
  <c r="G27" i="6"/>
  <c r="F27" i="6"/>
  <c r="E27" i="6"/>
  <c r="M26" i="6"/>
  <c r="L26" i="6"/>
  <c r="K26" i="6"/>
  <c r="J26" i="6"/>
  <c r="I26" i="6"/>
  <c r="H26" i="6"/>
  <c r="G26" i="6"/>
  <c r="F26" i="6"/>
  <c r="E26" i="6"/>
  <c r="M25" i="6"/>
  <c r="L25" i="6"/>
  <c r="K25" i="6"/>
  <c r="J25" i="6"/>
  <c r="I25" i="6"/>
  <c r="H25" i="6"/>
  <c r="G25" i="6"/>
  <c r="F25" i="6"/>
  <c r="E25" i="6"/>
  <c r="M24" i="6"/>
  <c r="L24" i="6"/>
  <c r="K24" i="6"/>
  <c r="J24" i="6"/>
  <c r="I24" i="6"/>
  <c r="H24" i="6"/>
  <c r="G24" i="6"/>
  <c r="F24" i="6"/>
  <c r="E24" i="6"/>
  <c r="M23" i="6"/>
  <c r="L23" i="6"/>
  <c r="K23" i="6"/>
  <c r="J23" i="6"/>
  <c r="I23" i="6"/>
  <c r="H23" i="6"/>
  <c r="G23" i="6"/>
  <c r="F23" i="6"/>
  <c r="E23" i="6"/>
  <c r="M22" i="6"/>
  <c r="L22" i="6"/>
  <c r="K22" i="6"/>
  <c r="J22" i="6"/>
  <c r="I22" i="6"/>
  <c r="H22" i="6"/>
  <c r="G22" i="6"/>
  <c r="F22" i="6"/>
  <c r="E22" i="6"/>
  <c r="M21" i="6"/>
  <c r="L21" i="6"/>
  <c r="K21" i="6"/>
  <c r="J21" i="6"/>
  <c r="I21" i="6"/>
  <c r="H21" i="6"/>
  <c r="G21" i="6"/>
  <c r="F21" i="6"/>
  <c r="E21" i="6"/>
  <c r="M20" i="6"/>
  <c r="L20" i="6"/>
  <c r="K20" i="6"/>
  <c r="J20" i="6"/>
  <c r="I20" i="6"/>
  <c r="H20" i="6"/>
  <c r="G20" i="6"/>
  <c r="F20" i="6"/>
  <c r="E20" i="6"/>
  <c r="M19" i="6"/>
  <c r="L19" i="6"/>
  <c r="K19" i="6"/>
  <c r="J19" i="6"/>
  <c r="I19" i="6"/>
  <c r="H19" i="6"/>
  <c r="G19" i="6"/>
  <c r="F19" i="6"/>
  <c r="E19" i="6"/>
  <c r="M18" i="6"/>
  <c r="L18" i="6"/>
  <c r="K18" i="6"/>
  <c r="J18" i="6"/>
  <c r="I18" i="6"/>
  <c r="H18" i="6"/>
  <c r="G18" i="6"/>
  <c r="F18" i="6"/>
  <c r="E18" i="6"/>
  <c r="M17" i="6"/>
  <c r="L17" i="6"/>
  <c r="K17" i="6"/>
  <c r="J17" i="6"/>
  <c r="I17" i="6"/>
  <c r="H17" i="6"/>
  <c r="G17" i="6"/>
  <c r="F17" i="6"/>
  <c r="E17" i="6"/>
  <c r="M16" i="6"/>
  <c r="L16" i="6"/>
  <c r="K16" i="6"/>
  <c r="J16" i="6"/>
  <c r="I16" i="6"/>
  <c r="H16" i="6"/>
  <c r="G16" i="6"/>
  <c r="F16" i="6"/>
  <c r="E16" i="6"/>
  <c r="M15" i="6"/>
  <c r="L15" i="6"/>
  <c r="K15" i="6"/>
  <c r="J15" i="6"/>
  <c r="I15" i="6"/>
  <c r="H15" i="6"/>
  <c r="G15" i="6"/>
  <c r="F15" i="6"/>
  <c r="E15" i="6"/>
  <c r="M14" i="6"/>
  <c r="L14" i="6"/>
  <c r="K14" i="6"/>
  <c r="J14" i="6"/>
  <c r="I14" i="6"/>
  <c r="H14" i="6"/>
  <c r="G14" i="6"/>
  <c r="F14" i="6"/>
  <c r="E14" i="6"/>
  <c r="M13" i="6"/>
  <c r="L13" i="6"/>
  <c r="K13" i="6"/>
  <c r="J13" i="6"/>
  <c r="I13" i="6"/>
  <c r="H13" i="6"/>
  <c r="G13" i="6"/>
  <c r="F13" i="6"/>
  <c r="E13" i="6"/>
  <c r="M12" i="6"/>
  <c r="L12" i="6"/>
  <c r="K12" i="6"/>
  <c r="J12" i="6"/>
  <c r="I12" i="6"/>
  <c r="H12" i="6"/>
  <c r="G12" i="6"/>
  <c r="F12" i="6"/>
  <c r="E12" i="6"/>
  <c r="M11" i="6"/>
  <c r="L11" i="6"/>
  <c r="K11" i="6"/>
  <c r="J11" i="6"/>
  <c r="I11" i="6"/>
  <c r="H11" i="6"/>
  <c r="G11" i="6"/>
  <c r="F11" i="6"/>
  <c r="E11" i="6"/>
  <c r="M10" i="6"/>
  <c r="L10" i="6"/>
  <c r="K10" i="6"/>
  <c r="J10" i="6"/>
  <c r="I10" i="6"/>
  <c r="H10" i="6"/>
  <c r="G10" i="6"/>
  <c r="F10" i="6"/>
  <c r="E10" i="6"/>
  <c r="W8" i="6"/>
  <c r="AI8" i="6" s="1"/>
  <c r="T8" i="6"/>
  <c r="AF8" i="6" s="1"/>
  <c r="Q8" i="6"/>
  <c r="AC8" i="6" s="1"/>
  <c r="N8" i="6"/>
  <c r="Z8" i="6" s="1"/>
  <c r="M29" i="5" l="1"/>
  <c r="L29" i="5"/>
  <c r="K29" i="5"/>
  <c r="J29" i="5"/>
  <c r="I29" i="5"/>
  <c r="H29" i="5"/>
  <c r="G29" i="5"/>
  <c r="F29" i="5"/>
  <c r="E29" i="5"/>
  <c r="D29" i="5"/>
  <c r="C29" i="5"/>
  <c r="M28" i="5"/>
  <c r="L28" i="5"/>
  <c r="K28" i="5"/>
  <c r="J28" i="5"/>
  <c r="I28" i="5"/>
  <c r="H28" i="5"/>
  <c r="G28" i="5"/>
  <c r="F28" i="5"/>
  <c r="E28" i="5"/>
  <c r="D28" i="5"/>
  <c r="C28" i="5"/>
  <c r="B28" i="5"/>
  <c r="M27" i="5"/>
  <c r="L27" i="5"/>
  <c r="K27" i="5"/>
  <c r="J27" i="5"/>
  <c r="I27" i="5"/>
  <c r="H27" i="5"/>
  <c r="G27" i="5"/>
  <c r="F27" i="5"/>
  <c r="E27" i="5"/>
  <c r="D27" i="5"/>
  <c r="C27" i="5"/>
  <c r="B27" i="5"/>
  <c r="M26" i="5"/>
  <c r="L26" i="5"/>
  <c r="K26" i="5"/>
  <c r="J26" i="5"/>
  <c r="I26" i="5"/>
  <c r="H26" i="5"/>
  <c r="G26" i="5"/>
  <c r="F26" i="5"/>
  <c r="E26" i="5"/>
  <c r="D26" i="5"/>
  <c r="C26" i="5"/>
  <c r="B26" i="5"/>
  <c r="M25" i="5"/>
  <c r="L25" i="5"/>
  <c r="K25" i="5"/>
  <c r="J25" i="5"/>
  <c r="I25" i="5"/>
  <c r="H25" i="5"/>
  <c r="G25" i="5"/>
  <c r="F25" i="5"/>
  <c r="E25" i="5"/>
  <c r="D25" i="5"/>
  <c r="C25" i="5"/>
  <c r="B25" i="5"/>
  <c r="M24" i="5"/>
  <c r="L24" i="5"/>
  <c r="K24" i="5"/>
  <c r="J24" i="5"/>
  <c r="I24" i="5"/>
  <c r="H24" i="5"/>
  <c r="G24" i="5"/>
  <c r="F24" i="5"/>
  <c r="E24" i="5"/>
  <c r="D24" i="5"/>
  <c r="C24" i="5"/>
  <c r="B24" i="5"/>
  <c r="M23" i="5"/>
  <c r="L23" i="5"/>
  <c r="K23" i="5"/>
  <c r="J23" i="5"/>
  <c r="I23" i="5"/>
  <c r="H23" i="5"/>
  <c r="G23" i="5"/>
  <c r="F23" i="5"/>
  <c r="E23" i="5"/>
  <c r="D23" i="5"/>
  <c r="C23" i="5"/>
  <c r="B23" i="5"/>
  <c r="M22" i="5"/>
  <c r="L22" i="5"/>
  <c r="K22" i="5"/>
  <c r="J22" i="5"/>
  <c r="I22" i="5"/>
  <c r="H22" i="5"/>
  <c r="G22" i="5"/>
  <c r="F22" i="5"/>
  <c r="E22" i="5"/>
  <c r="D22" i="5"/>
  <c r="C22" i="5"/>
  <c r="B22" i="5"/>
  <c r="M21" i="5"/>
  <c r="L21" i="5"/>
  <c r="K21" i="5"/>
  <c r="J21" i="5"/>
  <c r="I21" i="5"/>
  <c r="H21" i="5"/>
  <c r="G21" i="5"/>
  <c r="F21" i="5"/>
  <c r="E21" i="5"/>
  <c r="D21" i="5"/>
  <c r="C21" i="5"/>
  <c r="B21" i="5"/>
  <c r="M20" i="5"/>
  <c r="L20" i="5"/>
  <c r="K20" i="5"/>
  <c r="J20" i="5"/>
  <c r="I20" i="5"/>
  <c r="H20" i="5"/>
  <c r="G20" i="5"/>
  <c r="F20" i="5"/>
  <c r="E20" i="5"/>
  <c r="D20" i="5"/>
  <c r="C20" i="5"/>
  <c r="B20" i="5"/>
  <c r="M19" i="5"/>
  <c r="L19" i="5"/>
  <c r="K19" i="5"/>
  <c r="J19" i="5"/>
  <c r="I19" i="5"/>
  <c r="H19" i="5"/>
  <c r="G19" i="5"/>
  <c r="F19" i="5"/>
  <c r="E19" i="5"/>
  <c r="D19" i="5"/>
  <c r="C19" i="5"/>
  <c r="B19" i="5"/>
  <c r="M18" i="5"/>
  <c r="L18" i="5"/>
  <c r="K18" i="5"/>
  <c r="J18" i="5"/>
  <c r="I18" i="5"/>
  <c r="H18" i="5"/>
  <c r="G18" i="5"/>
  <c r="F18" i="5"/>
  <c r="E18" i="5"/>
  <c r="D18" i="5"/>
  <c r="C18" i="5"/>
  <c r="B18" i="5"/>
  <c r="M17" i="5"/>
  <c r="L17" i="5"/>
  <c r="K17" i="5"/>
  <c r="J17" i="5"/>
  <c r="I17" i="5"/>
  <c r="H17" i="5"/>
  <c r="G17" i="5"/>
  <c r="F17" i="5"/>
  <c r="E17" i="5"/>
  <c r="D17" i="5"/>
  <c r="C17" i="5"/>
  <c r="B17" i="5"/>
  <c r="M16" i="5"/>
  <c r="L16" i="5"/>
  <c r="K16" i="5"/>
  <c r="J16" i="5"/>
  <c r="I16" i="5"/>
  <c r="H16" i="5"/>
  <c r="G16" i="5"/>
  <c r="F16" i="5"/>
  <c r="E16" i="5"/>
  <c r="D16" i="5"/>
  <c r="C16" i="5"/>
  <c r="B16" i="5"/>
  <c r="M15" i="5"/>
  <c r="L15" i="5"/>
  <c r="K15" i="5"/>
  <c r="J15" i="5"/>
  <c r="I15" i="5"/>
  <c r="H15" i="5"/>
  <c r="G15" i="5"/>
  <c r="F15" i="5"/>
  <c r="E15" i="5"/>
  <c r="D15" i="5"/>
  <c r="C15" i="5"/>
  <c r="B15" i="5"/>
  <c r="M14" i="5"/>
  <c r="L14" i="5"/>
  <c r="K14" i="5"/>
  <c r="J14" i="5"/>
  <c r="I14" i="5"/>
  <c r="H14" i="5"/>
  <c r="G14" i="5"/>
  <c r="F14" i="5"/>
  <c r="E14" i="5"/>
  <c r="D14" i="5"/>
  <c r="C14" i="5"/>
  <c r="B14" i="5"/>
  <c r="M13" i="5"/>
  <c r="L13" i="5"/>
  <c r="K13" i="5"/>
  <c r="J13" i="5"/>
  <c r="I13" i="5"/>
  <c r="H13" i="5"/>
  <c r="G13" i="5"/>
  <c r="F13" i="5"/>
  <c r="E13" i="5"/>
  <c r="D13" i="5"/>
  <c r="C13" i="5"/>
  <c r="B13" i="5"/>
  <c r="M12" i="5"/>
  <c r="L12" i="5"/>
  <c r="K12" i="5"/>
  <c r="J12" i="5"/>
  <c r="I12" i="5"/>
  <c r="H12" i="5"/>
  <c r="G12" i="5"/>
  <c r="F12" i="5"/>
  <c r="E12" i="5"/>
  <c r="D12" i="5"/>
  <c r="C12" i="5"/>
  <c r="B12" i="5"/>
  <c r="M11" i="5"/>
  <c r="L11" i="5"/>
  <c r="K11" i="5"/>
  <c r="J11" i="5"/>
  <c r="I11" i="5"/>
  <c r="H11" i="5"/>
  <c r="G11" i="5"/>
  <c r="F11" i="5"/>
  <c r="E11" i="5"/>
  <c r="D11" i="5"/>
  <c r="C11" i="5"/>
  <c r="B11" i="5"/>
  <c r="M10" i="5"/>
  <c r="L10" i="5"/>
  <c r="K10" i="5"/>
  <c r="J10" i="5"/>
  <c r="I10" i="5"/>
  <c r="H10" i="5"/>
  <c r="G10" i="5"/>
  <c r="F10" i="5"/>
  <c r="E10" i="5"/>
  <c r="D10" i="5"/>
  <c r="C10" i="5"/>
  <c r="B10" i="5"/>
  <c r="B29" i="5"/>
  <c r="M54" i="5"/>
  <c r="L54" i="5"/>
  <c r="K54" i="5"/>
  <c r="J54" i="5"/>
  <c r="I54" i="5"/>
  <c r="H54" i="5"/>
  <c r="G54" i="5"/>
  <c r="F54" i="5"/>
  <c r="E54" i="5"/>
  <c r="D54" i="5"/>
  <c r="C54" i="5"/>
  <c r="M53" i="5"/>
  <c r="L53" i="5"/>
  <c r="K53" i="5"/>
  <c r="J53" i="5"/>
  <c r="I53" i="5"/>
  <c r="H53" i="5"/>
  <c r="G53" i="5"/>
  <c r="F53" i="5"/>
  <c r="E53" i="5"/>
  <c r="D53" i="5"/>
  <c r="C53" i="5"/>
  <c r="B53" i="5"/>
  <c r="M52" i="5"/>
  <c r="L52" i="5"/>
  <c r="K52" i="5"/>
  <c r="J52" i="5"/>
  <c r="I52" i="5"/>
  <c r="H52" i="5"/>
  <c r="G52" i="5"/>
  <c r="F52" i="5"/>
  <c r="E52" i="5"/>
  <c r="D52" i="5"/>
  <c r="C52" i="5"/>
  <c r="B52" i="5"/>
  <c r="M51" i="5"/>
  <c r="L51" i="5"/>
  <c r="K51" i="5"/>
  <c r="J51" i="5"/>
  <c r="I51" i="5"/>
  <c r="H51" i="5"/>
  <c r="G51" i="5"/>
  <c r="F51" i="5"/>
  <c r="E51" i="5"/>
  <c r="D51" i="5"/>
  <c r="C51" i="5"/>
  <c r="B51" i="5"/>
  <c r="M50" i="5"/>
  <c r="L50" i="5"/>
  <c r="K50" i="5"/>
  <c r="J50" i="5"/>
  <c r="I50" i="5"/>
  <c r="H50" i="5"/>
  <c r="G50" i="5"/>
  <c r="F50" i="5"/>
  <c r="E50" i="5"/>
  <c r="D50" i="5"/>
  <c r="C50" i="5"/>
  <c r="B50" i="5"/>
  <c r="M49" i="5"/>
  <c r="L49" i="5"/>
  <c r="K49" i="5"/>
  <c r="J49" i="5"/>
  <c r="I49" i="5"/>
  <c r="H49" i="5"/>
  <c r="G49" i="5"/>
  <c r="F49" i="5"/>
  <c r="E49" i="5"/>
  <c r="D49" i="5"/>
  <c r="C49" i="5"/>
  <c r="B49" i="5"/>
  <c r="M48" i="5"/>
  <c r="L48" i="5"/>
  <c r="K48" i="5"/>
  <c r="J48" i="5"/>
  <c r="I48" i="5"/>
  <c r="H48" i="5"/>
  <c r="G48" i="5"/>
  <c r="F48" i="5"/>
  <c r="E48" i="5"/>
  <c r="D48" i="5"/>
  <c r="C48" i="5"/>
  <c r="B48" i="5"/>
  <c r="M47" i="5"/>
  <c r="L47" i="5"/>
  <c r="K47" i="5"/>
  <c r="J47" i="5"/>
  <c r="I47" i="5"/>
  <c r="H47" i="5"/>
  <c r="G47" i="5"/>
  <c r="F47" i="5"/>
  <c r="E47" i="5"/>
  <c r="D47" i="5"/>
  <c r="C47" i="5"/>
  <c r="B47" i="5"/>
  <c r="M46" i="5"/>
  <c r="L46" i="5"/>
  <c r="K46" i="5"/>
  <c r="J46" i="5"/>
  <c r="I46" i="5"/>
  <c r="H46" i="5"/>
  <c r="G46" i="5"/>
  <c r="F46" i="5"/>
  <c r="E46" i="5"/>
  <c r="D46" i="5"/>
  <c r="C46" i="5"/>
  <c r="B46" i="5"/>
  <c r="M45" i="5"/>
  <c r="L45" i="5"/>
  <c r="K45" i="5"/>
  <c r="J45" i="5"/>
  <c r="I45" i="5"/>
  <c r="H45" i="5"/>
  <c r="G45" i="5"/>
  <c r="F45" i="5"/>
  <c r="E45" i="5"/>
  <c r="D45" i="5"/>
  <c r="C45" i="5"/>
  <c r="B45" i="5"/>
  <c r="M44" i="5"/>
  <c r="L44" i="5"/>
  <c r="K44" i="5"/>
  <c r="J44" i="5"/>
  <c r="I44" i="5"/>
  <c r="H44" i="5"/>
  <c r="G44" i="5"/>
  <c r="F44" i="5"/>
  <c r="E44" i="5"/>
  <c r="D44" i="5"/>
  <c r="C44" i="5"/>
  <c r="B44" i="5"/>
  <c r="M43" i="5"/>
  <c r="L43" i="5"/>
  <c r="K43" i="5"/>
  <c r="J43" i="5"/>
  <c r="I43" i="5"/>
  <c r="H43" i="5"/>
  <c r="G43" i="5"/>
  <c r="F43" i="5"/>
  <c r="E43" i="5"/>
  <c r="D43" i="5"/>
  <c r="C43" i="5"/>
  <c r="B43" i="5"/>
  <c r="M42" i="5"/>
  <c r="L42" i="5"/>
  <c r="K42" i="5"/>
  <c r="J42" i="5"/>
  <c r="I42" i="5"/>
  <c r="H42" i="5"/>
  <c r="G42" i="5"/>
  <c r="F42" i="5"/>
  <c r="E42" i="5"/>
  <c r="D42" i="5"/>
  <c r="C42" i="5"/>
  <c r="B42" i="5"/>
  <c r="M41" i="5"/>
  <c r="L41" i="5"/>
  <c r="K41" i="5"/>
  <c r="J41" i="5"/>
  <c r="I41" i="5"/>
  <c r="H41" i="5"/>
  <c r="G41" i="5"/>
  <c r="F41" i="5"/>
  <c r="E41" i="5"/>
  <c r="D41" i="5"/>
  <c r="C41" i="5"/>
  <c r="B41" i="5"/>
  <c r="M40" i="5"/>
  <c r="L40" i="5"/>
  <c r="K40" i="5"/>
  <c r="J40" i="5"/>
  <c r="I40" i="5"/>
  <c r="H40" i="5"/>
  <c r="G40" i="5"/>
  <c r="F40" i="5"/>
  <c r="E40" i="5"/>
  <c r="D40" i="5"/>
  <c r="C40" i="5"/>
  <c r="B40" i="5"/>
  <c r="M39" i="5"/>
  <c r="L39" i="5"/>
  <c r="K39" i="5"/>
  <c r="J39" i="5"/>
  <c r="I39" i="5"/>
  <c r="H39" i="5"/>
  <c r="G39" i="5"/>
  <c r="F39" i="5"/>
  <c r="E39" i="5"/>
  <c r="D39" i="5"/>
  <c r="C39" i="5"/>
  <c r="B39" i="5"/>
  <c r="M38" i="5"/>
  <c r="L38" i="5"/>
  <c r="K38" i="5"/>
  <c r="J38" i="5"/>
  <c r="I38" i="5"/>
  <c r="H38" i="5"/>
  <c r="G38" i="5"/>
  <c r="F38" i="5"/>
  <c r="E38" i="5"/>
  <c r="D38" i="5"/>
  <c r="C38" i="5"/>
  <c r="B38" i="5"/>
  <c r="M37" i="5"/>
  <c r="L37" i="5"/>
  <c r="K37" i="5"/>
  <c r="J37" i="5"/>
  <c r="I37" i="5"/>
  <c r="H37" i="5"/>
  <c r="G37" i="5"/>
  <c r="F37" i="5"/>
  <c r="E37" i="5"/>
  <c r="D37" i="5"/>
  <c r="C37" i="5"/>
  <c r="B37" i="5"/>
  <c r="M36" i="5"/>
  <c r="L36" i="5"/>
  <c r="K36" i="5"/>
  <c r="J36" i="5"/>
  <c r="I36" i="5"/>
  <c r="H36" i="5"/>
  <c r="G36" i="5"/>
  <c r="F36" i="5"/>
  <c r="E36" i="5"/>
  <c r="D36" i="5"/>
  <c r="C36" i="5"/>
  <c r="B36" i="5"/>
  <c r="M35" i="5"/>
  <c r="L35" i="5"/>
  <c r="K35" i="5"/>
  <c r="J35" i="5"/>
  <c r="I35" i="5"/>
  <c r="H35" i="5"/>
  <c r="G35" i="5"/>
  <c r="F35" i="5"/>
  <c r="E35" i="5"/>
  <c r="D35" i="5"/>
  <c r="C35" i="5"/>
  <c r="B35" i="5"/>
  <c r="B54" i="5"/>
  <c r="K59" i="5"/>
  <c r="H59" i="5"/>
  <c r="E59" i="5"/>
  <c r="B59" i="5"/>
  <c r="W33" i="5"/>
  <c r="AI33" i="5" s="1"/>
  <c r="T33" i="5"/>
  <c r="AF33" i="5" s="1"/>
  <c r="Q33" i="5"/>
  <c r="AC33" i="5" s="1"/>
  <c r="N33" i="5"/>
  <c r="Z33" i="5" s="1"/>
  <c r="W8" i="5"/>
  <c r="AI8" i="5" s="1"/>
  <c r="T8" i="5"/>
  <c r="AF8" i="5" s="1"/>
  <c r="Q8" i="5"/>
  <c r="AC8" i="5" s="1"/>
  <c r="N8" i="5"/>
  <c r="Z8" i="5" s="1"/>
  <c r="H59" i="4" l="1"/>
  <c r="K59" i="4"/>
  <c r="W33" i="4"/>
  <c r="AI33" i="4" s="1"/>
  <c r="T33" i="4"/>
  <c r="AF33" i="4" s="1"/>
  <c r="Q33" i="4"/>
  <c r="AC33" i="4" s="1"/>
  <c r="N33" i="4"/>
  <c r="Z33" i="4" s="1"/>
  <c r="W8" i="4"/>
  <c r="AI8" i="4" s="1"/>
  <c r="T8" i="4"/>
  <c r="AF8" i="4" s="1"/>
  <c r="Q8" i="4"/>
  <c r="AC8" i="4" s="1"/>
  <c r="N8" i="4"/>
  <c r="Z8" i="4" s="1"/>
  <c r="M54" i="4"/>
  <c r="L54" i="4"/>
  <c r="K54" i="4"/>
  <c r="M53" i="4"/>
  <c r="L53" i="4"/>
  <c r="K53" i="4"/>
  <c r="M52" i="4"/>
  <c r="L52" i="4"/>
  <c r="K52" i="4"/>
  <c r="M51" i="4"/>
  <c r="L51" i="4"/>
  <c r="K51" i="4"/>
  <c r="M50" i="4"/>
  <c r="L50" i="4"/>
  <c r="K50" i="4"/>
  <c r="M49" i="4"/>
  <c r="L49" i="4"/>
  <c r="K49" i="4"/>
  <c r="M48" i="4"/>
  <c r="L48" i="4"/>
  <c r="K48" i="4"/>
  <c r="M47" i="4"/>
  <c r="L47" i="4"/>
  <c r="K47" i="4"/>
  <c r="M46" i="4"/>
  <c r="L46" i="4"/>
  <c r="K46" i="4"/>
  <c r="M45" i="4"/>
  <c r="L45" i="4"/>
  <c r="K45" i="4"/>
  <c r="M44" i="4"/>
  <c r="L44" i="4"/>
  <c r="K44" i="4"/>
  <c r="M43" i="4"/>
  <c r="L43" i="4"/>
  <c r="K43" i="4"/>
  <c r="M42" i="4"/>
  <c r="L42" i="4"/>
  <c r="K42" i="4"/>
  <c r="M41" i="4"/>
  <c r="L41" i="4"/>
  <c r="K41" i="4"/>
  <c r="M40" i="4"/>
  <c r="L40" i="4"/>
  <c r="K40" i="4"/>
  <c r="M39" i="4"/>
  <c r="L39" i="4"/>
  <c r="K39" i="4"/>
  <c r="M38" i="4"/>
  <c r="L38" i="4"/>
  <c r="K38" i="4"/>
  <c r="M37" i="4"/>
  <c r="L37" i="4"/>
  <c r="K37" i="4"/>
  <c r="M36" i="4"/>
  <c r="L36" i="4"/>
  <c r="K36" i="4"/>
  <c r="M35" i="4"/>
  <c r="L35" i="4"/>
  <c r="K35" i="4"/>
  <c r="M29" i="4"/>
  <c r="L29" i="4"/>
  <c r="K29" i="4"/>
  <c r="M28" i="4"/>
  <c r="L28" i="4"/>
  <c r="K28" i="4"/>
  <c r="M27" i="4"/>
  <c r="L27" i="4"/>
  <c r="K27" i="4"/>
  <c r="M26" i="4"/>
  <c r="L26" i="4"/>
  <c r="K26" i="4"/>
  <c r="M25" i="4"/>
  <c r="L25" i="4"/>
  <c r="K25" i="4"/>
  <c r="M24" i="4"/>
  <c r="L24" i="4"/>
  <c r="K24" i="4"/>
  <c r="M23" i="4"/>
  <c r="L23" i="4"/>
  <c r="K23" i="4"/>
  <c r="M22" i="4"/>
  <c r="L22" i="4"/>
  <c r="K22" i="4"/>
  <c r="M21" i="4"/>
  <c r="L21" i="4"/>
  <c r="K21" i="4"/>
  <c r="M20" i="4"/>
  <c r="L20" i="4"/>
  <c r="K20" i="4"/>
  <c r="M19" i="4"/>
  <c r="L19" i="4"/>
  <c r="K19" i="4"/>
  <c r="M18" i="4"/>
  <c r="L18" i="4"/>
  <c r="K18" i="4"/>
  <c r="M17" i="4"/>
  <c r="L17" i="4"/>
  <c r="K17" i="4"/>
  <c r="M16" i="4"/>
  <c r="L16" i="4"/>
  <c r="K16" i="4"/>
  <c r="M15" i="4"/>
  <c r="L15" i="4"/>
  <c r="K15" i="4"/>
  <c r="M14" i="4"/>
  <c r="L14" i="4"/>
  <c r="K14" i="4"/>
  <c r="M13" i="4"/>
  <c r="L13" i="4"/>
  <c r="K13" i="4"/>
  <c r="M12" i="4"/>
  <c r="L12" i="4"/>
  <c r="K12" i="4"/>
  <c r="M11" i="4"/>
  <c r="L11" i="4"/>
  <c r="K11" i="4"/>
  <c r="M10" i="4"/>
  <c r="L10" i="4"/>
  <c r="K10" i="4"/>
  <c r="E59" i="4"/>
  <c r="B59" i="4"/>
  <c r="J54" i="4"/>
  <c r="I54" i="4"/>
  <c r="H54" i="4"/>
  <c r="G54" i="4"/>
  <c r="F54" i="4"/>
  <c r="E54" i="4"/>
  <c r="D54" i="4"/>
  <c r="C54" i="4"/>
  <c r="B54" i="4"/>
  <c r="J53" i="4"/>
  <c r="I53" i="4"/>
  <c r="H53" i="4"/>
  <c r="G53" i="4"/>
  <c r="F53" i="4"/>
  <c r="E53" i="4"/>
  <c r="D53" i="4"/>
  <c r="C53" i="4"/>
  <c r="B53" i="4"/>
  <c r="J52" i="4"/>
  <c r="I52" i="4"/>
  <c r="H52" i="4"/>
  <c r="G52" i="4"/>
  <c r="F52" i="4"/>
  <c r="E52" i="4"/>
  <c r="D52" i="4"/>
  <c r="C52" i="4"/>
  <c r="B52" i="4"/>
  <c r="J51" i="4"/>
  <c r="I51" i="4"/>
  <c r="H51" i="4"/>
  <c r="G51" i="4"/>
  <c r="F51" i="4"/>
  <c r="E51" i="4"/>
  <c r="D51" i="4"/>
  <c r="C51" i="4"/>
  <c r="B51" i="4"/>
  <c r="J50" i="4"/>
  <c r="I50" i="4"/>
  <c r="H50" i="4"/>
  <c r="G50" i="4"/>
  <c r="F50" i="4"/>
  <c r="E50" i="4"/>
  <c r="D50" i="4"/>
  <c r="C50" i="4"/>
  <c r="B50" i="4"/>
  <c r="J49" i="4"/>
  <c r="I49" i="4"/>
  <c r="H49" i="4"/>
  <c r="G49" i="4"/>
  <c r="F49" i="4"/>
  <c r="E49" i="4"/>
  <c r="D49" i="4"/>
  <c r="C49" i="4"/>
  <c r="B49" i="4"/>
  <c r="J48" i="4"/>
  <c r="I48" i="4"/>
  <c r="H48" i="4"/>
  <c r="G48" i="4"/>
  <c r="F48" i="4"/>
  <c r="E48" i="4"/>
  <c r="D48" i="4"/>
  <c r="C48" i="4"/>
  <c r="B48" i="4"/>
  <c r="J47" i="4"/>
  <c r="I47" i="4"/>
  <c r="H47" i="4"/>
  <c r="G47" i="4"/>
  <c r="F47" i="4"/>
  <c r="E47" i="4"/>
  <c r="D47" i="4"/>
  <c r="C47" i="4"/>
  <c r="B47" i="4"/>
  <c r="J46" i="4"/>
  <c r="I46" i="4"/>
  <c r="H46" i="4"/>
  <c r="G46" i="4"/>
  <c r="F46" i="4"/>
  <c r="E46" i="4"/>
  <c r="D46" i="4"/>
  <c r="C46" i="4"/>
  <c r="B46" i="4"/>
  <c r="J45" i="4"/>
  <c r="I45" i="4"/>
  <c r="H45" i="4"/>
  <c r="G45" i="4"/>
  <c r="F45" i="4"/>
  <c r="E45" i="4"/>
  <c r="D45" i="4"/>
  <c r="C45" i="4"/>
  <c r="B45" i="4"/>
  <c r="J44" i="4"/>
  <c r="I44" i="4"/>
  <c r="H44" i="4"/>
  <c r="G44" i="4"/>
  <c r="F44" i="4"/>
  <c r="E44" i="4"/>
  <c r="D44" i="4"/>
  <c r="C44" i="4"/>
  <c r="B44" i="4"/>
  <c r="J43" i="4"/>
  <c r="I43" i="4"/>
  <c r="H43" i="4"/>
  <c r="G43" i="4"/>
  <c r="F43" i="4"/>
  <c r="E43" i="4"/>
  <c r="D43" i="4"/>
  <c r="C43" i="4"/>
  <c r="B43" i="4"/>
  <c r="J42" i="4"/>
  <c r="I42" i="4"/>
  <c r="H42" i="4"/>
  <c r="G42" i="4"/>
  <c r="F42" i="4"/>
  <c r="E42" i="4"/>
  <c r="D42" i="4"/>
  <c r="C42" i="4"/>
  <c r="B42" i="4"/>
  <c r="J41" i="4"/>
  <c r="I41" i="4"/>
  <c r="H41" i="4"/>
  <c r="G41" i="4"/>
  <c r="F41" i="4"/>
  <c r="E41" i="4"/>
  <c r="D41" i="4"/>
  <c r="C41" i="4"/>
  <c r="B41" i="4"/>
  <c r="J40" i="4"/>
  <c r="I40" i="4"/>
  <c r="H40" i="4"/>
  <c r="G40" i="4"/>
  <c r="F40" i="4"/>
  <c r="E40" i="4"/>
  <c r="D40" i="4"/>
  <c r="C40" i="4"/>
  <c r="B40" i="4"/>
  <c r="J39" i="4"/>
  <c r="I39" i="4"/>
  <c r="H39" i="4"/>
  <c r="G39" i="4"/>
  <c r="F39" i="4"/>
  <c r="E39" i="4"/>
  <c r="D39" i="4"/>
  <c r="C39" i="4"/>
  <c r="B39" i="4"/>
  <c r="J38" i="4"/>
  <c r="I38" i="4"/>
  <c r="H38" i="4"/>
  <c r="G38" i="4"/>
  <c r="F38" i="4"/>
  <c r="E38" i="4"/>
  <c r="D38" i="4"/>
  <c r="C38" i="4"/>
  <c r="B38" i="4"/>
  <c r="J37" i="4"/>
  <c r="I37" i="4"/>
  <c r="H37" i="4"/>
  <c r="G37" i="4"/>
  <c r="F37" i="4"/>
  <c r="E37" i="4"/>
  <c r="D37" i="4"/>
  <c r="C37" i="4"/>
  <c r="B37" i="4"/>
  <c r="J36" i="4"/>
  <c r="I36" i="4"/>
  <c r="H36" i="4"/>
  <c r="G36" i="4"/>
  <c r="F36" i="4"/>
  <c r="E36" i="4"/>
  <c r="D36" i="4"/>
  <c r="C36" i="4"/>
  <c r="B36" i="4"/>
  <c r="J35" i="4"/>
  <c r="I35" i="4"/>
  <c r="H35" i="4"/>
  <c r="G35" i="4"/>
  <c r="F35" i="4"/>
  <c r="E35" i="4"/>
  <c r="D35" i="4"/>
  <c r="C35" i="4"/>
  <c r="B35" i="4"/>
  <c r="J29" i="4"/>
  <c r="I29" i="4"/>
  <c r="H29" i="4"/>
  <c r="G29" i="4"/>
  <c r="F29" i="4"/>
  <c r="E29" i="4"/>
  <c r="D29" i="4"/>
  <c r="C29" i="4"/>
  <c r="B29" i="4"/>
  <c r="J28" i="4"/>
  <c r="I28" i="4"/>
  <c r="H28" i="4"/>
  <c r="G28" i="4"/>
  <c r="F28" i="4"/>
  <c r="E28" i="4"/>
  <c r="D28" i="4"/>
  <c r="C28" i="4"/>
  <c r="B28" i="4"/>
  <c r="J27" i="4"/>
  <c r="I27" i="4"/>
  <c r="H27" i="4"/>
  <c r="G27" i="4"/>
  <c r="F27" i="4"/>
  <c r="E27" i="4"/>
  <c r="D27" i="4"/>
  <c r="C27" i="4"/>
  <c r="B27" i="4"/>
  <c r="J26" i="4"/>
  <c r="I26" i="4"/>
  <c r="H26" i="4"/>
  <c r="G26" i="4"/>
  <c r="F26" i="4"/>
  <c r="E26" i="4"/>
  <c r="D26" i="4"/>
  <c r="C26" i="4"/>
  <c r="B26" i="4"/>
  <c r="J25" i="4"/>
  <c r="I25" i="4"/>
  <c r="H25" i="4"/>
  <c r="G25" i="4"/>
  <c r="F25" i="4"/>
  <c r="E25" i="4"/>
  <c r="D25" i="4"/>
  <c r="C25" i="4"/>
  <c r="B25" i="4"/>
  <c r="J24" i="4"/>
  <c r="I24" i="4"/>
  <c r="H24" i="4"/>
  <c r="G24" i="4"/>
  <c r="F24" i="4"/>
  <c r="E24" i="4"/>
  <c r="D24" i="4"/>
  <c r="C24" i="4"/>
  <c r="B24" i="4"/>
  <c r="J23" i="4"/>
  <c r="I23" i="4"/>
  <c r="H23" i="4"/>
  <c r="G23" i="4"/>
  <c r="F23" i="4"/>
  <c r="E23" i="4"/>
  <c r="D23" i="4"/>
  <c r="C23" i="4"/>
  <c r="B23" i="4"/>
  <c r="J22" i="4"/>
  <c r="I22" i="4"/>
  <c r="H22" i="4"/>
  <c r="G22" i="4"/>
  <c r="F22" i="4"/>
  <c r="E22" i="4"/>
  <c r="D22" i="4"/>
  <c r="C22" i="4"/>
  <c r="B22" i="4"/>
  <c r="J21" i="4"/>
  <c r="I21" i="4"/>
  <c r="H21" i="4"/>
  <c r="G21" i="4"/>
  <c r="F21" i="4"/>
  <c r="E21" i="4"/>
  <c r="D21" i="4"/>
  <c r="C21" i="4"/>
  <c r="B21" i="4"/>
  <c r="J20" i="4"/>
  <c r="I20" i="4"/>
  <c r="H20" i="4"/>
  <c r="G20" i="4"/>
  <c r="F20" i="4"/>
  <c r="E20" i="4"/>
  <c r="D20" i="4"/>
  <c r="C20" i="4"/>
  <c r="B20" i="4"/>
  <c r="J19" i="4"/>
  <c r="I19" i="4"/>
  <c r="H19" i="4"/>
  <c r="G19" i="4"/>
  <c r="F19" i="4"/>
  <c r="E19" i="4"/>
  <c r="D19" i="4"/>
  <c r="C19" i="4"/>
  <c r="B19" i="4"/>
  <c r="J18" i="4"/>
  <c r="I18" i="4"/>
  <c r="H18" i="4"/>
  <c r="G18" i="4"/>
  <c r="F18" i="4"/>
  <c r="E18" i="4"/>
  <c r="D18" i="4"/>
  <c r="C18" i="4"/>
  <c r="B18" i="4"/>
  <c r="J17" i="4"/>
  <c r="I17" i="4"/>
  <c r="H17" i="4"/>
  <c r="G17" i="4"/>
  <c r="F17" i="4"/>
  <c r="E17" i="4"/>
  <c r="D17" i="4"/>
  <c r="C17" i="4"/>
  <c r="B17" i="4"/>
  <c r="J16" i="4"/>
  <c r="I16" i="4"/>
  <c r="H16" i="4"/>
  <c r="G16" i="4"/>
  <c r="F16" i="4"/>
  <c r="E16" i="4"/>
  <c r="D16" i="4"/>
  <c r="C16" i="4"/>
  <c r="B16" i="4"/>
  <c r="J15" i="4"/>
  <c r="I15" i="4"/>
  <c r="H15" i="4"/>
  <c r="G15" i="4"/>
  <c r="F15" i="4"/>
  <c r="E15" i="4"/>
  <c r="D15" i="4"/>
  <c r="C15" i="4"/>
  <c r="B15" i="4"/>
  <c r="J14" i="4"/>
  <c r="I14" i="4"/>
  <c r="H14" i="4"/>
  <c r="G14" i="4"/>
  <c r="F14" i="4"/>
  <c r="E14" i="4"/>
  <c r="D14" i="4"/>
  <c r="C14" i="4"/>
  <c r="B14" i="4"/>
  <c r="J13" i="4"/>
  <c r="I13" i="4"/>
  <c r="H13" i="4"/>
  <c r="G13" i="4"/>
  <c r="F13" i="4"/>
  <c r="E13" i="4"/>
  <c r="D13" i="4"/>
  <c r="C13" i="4"/>
  <c r="B13" i="4"/>
  <c r="J12" i="4"/>
  <c r="I12" i="4"/>
  <c r="H12" i="4"/>
  <c r="G12" i="4"/>
  <c r="F12" i="4"/>
  <c r="E12" i="4"/>
  <c r="D12" i="4"/>
  <c r="C12" i="4"/>
  <c r="B12" i="4"/>
  <c r="J11" i="4"/>
  <c r="I11" i="4"/>
  <c r="H11" i="4"/>
  <c r="G11" i="4"/>
  <c r="F11" i="4"/>
  <c r="E11" i="4"/>
  <c r="D11" i="4"/>
  <c r="C11" i="4"/>
  <c r="B11" i="4"/>
  <c r="J10" i="4"/>
  <c r="I10" i="4"/>
  <c r="H10" i="4"/>
  <c r="G10" i="4"/>
  <c r="F10" i="4"/>
  <c r="E10" i="4"/>
  <c r="D10" i="4"/>
  <c r="C10" i="4"/>
  <c r="B10" i="4"/>
  <c r="AF39" i="4" l="1"/>
  <c r="AA53" i="4"/>
  <c r="IG4" i="1"/>
  <c r="IF4" i="1"/>
  <c r="IE4" i="1"/>
  <c r="ID4" i="1"/>
  <c r="IC4" i="1"/>
  <c r="IB4" i="1"/>
  <c r="IA4" i="1"/>
  <c r="HZ4" i="1"/>
  <c r="HY4" i="1"/>
  <c r="HX4" i="1"/>
  <c r="HW4" i="1"/>
  <c r="HV4" i="1"/>
  <c r="HU4" i="1"/>
  <c r="HT4" i="1"/>
  <c r="HS4" i="1"/>
  <c r="HR4" i="1"/>
  <c r="HQ4" i="1"/>
  <c r="HP4" i="1"/>
  <c r="HO4" i="1"/>
  <c r="HN4" i="1"/>
  <c r="HM4" i="1"/>
  <c r="HL4" i="1"/>
  <c r="HK4" i="1"/>
  <c r="HJ4" i="1"/>
  <c r="HI4" i="1"/>
  <c r="HH4" i="1"/>
  <c r="HG4" i="1"/>
  <c r="HF4" i="1"/>
  <c r="HE4" i="1"/>
  <c r="HD4" i="1"/>
  <c r="HC4" i="1"/>
  <c r="HB4" i="1"/>
  <c r="HA4" i="1"/>
  <c r="GZ4" i="1"/>
  <c r="GY4" i="1"/>
  <c r="GX4" i="1"/>
  <c r="GW4" i="1"/>
  <c r="GV4" i="1"/>
  <c r="GU4" i="1"/>
  <c r="GT4" i="1"/>
  <c r="GS4" i="1"/>
  <c r="GR4" i="1"/>
  <c r="GQ4" i="1"/>
  <c r="GP4" i="1"/>
  <c r="GO4" i="1"/>
  <c r="GN4" i="1"/>
  <c r="GM4" i="1"/>
  <c r="GL4" i="1"/>
  <c r="GK4" i="1"/>
  <c r="GJ4" i="1"/>
  <c r="GI4" i="1"/>
  <c r="GH4" i="1"/>
  <c r="GG4" i="1"/>
  <c r="GF4" i="1"/>
  <c r="GE4" i="1"/>
  <c r="GD4" i="1"/>
  <c r="GC4" i="1"/>
  <c r="GB4" i="1"/>
  <c r="GA4" i="1"/>
  <c r="FZ4" i="1"/>
  <c r="FY4" i="1"/>
  <c r="FX4" i="1"/>
  <c r="FW4" i="1"/>
  <c r="FV4" i="1"/>
  <c r="FU4" i="1"/>
  <c r="FT4" i="1"/>
  <c r="FS4" i="1"/>
  <c r="FR4" i="1"/>
  <c r="FQ4" i="1"/>
  <c r="FP4" i="1"/>
  <c r="FO4" i="1"/>
  <c r="FN4" i="1"/>
  <c r="FM4" i="1"/>
  <c r="FL4" i="1"/>
  <c r="FK4" i="1"/>
  <c r="FJ4" i="1"/>
  <c r="FI4" i="1"/>
  <c r="FH4" i="1"/>
  <c r="FG4" i="1"/>
  <c r="FF4" i="1"/>
  <c r="FE4" i="1"/>
  <c r="FD4" i="1"/>
  <c r="FC4" i="1"/>
  <c r="FB4" i="1"/>
  <c r="FA4" i="1"/>
  <c r="EZ4" i="1"/>
  <c r="EY4" i="1"/>
  <c r="EX4" i="1"/>
  <c r="EW4" i="1"/>
  <c r="EV4" i="1"/>
  <c r="EU4" i="1"/>
  <c r="ET4" i="1"/>
  <c r="ES4" i="1"/>
  <c r="ER4" i="1"/>
  <c r="EQ4" i="1"/>
  <c r="EP4" i="1"/>
  <c r="EO4" i="1"/>
  <c r="EN4" i="1"/>
  <c r="EM4" i="1"/>
  <c r="EL4" i="1"/>
  <c r="EK4" i="1"/>
  <c r="EJ4" i="1"/>
  <c r="EI4" i="1"/>
  <c r="EH4" i="1"/>
  <c r="EG4" i="1"/>
  <c r="EF4" i="1"/>
  <c r="EE4" i="1"/>
  <c r="ED4" i="1"/>
  <c r="EC4" i="1"/>
  <c r="EB4" i="1"/>
  <c r="EA4" i="1"/>
  <c r="DZ4" i="1"/>
  <c r="DY4" i="1"/>
  <c r="DX4" i="1"/>
  <c r="DW4" i="1"/>
  <c r="DV4" i="1"/>
  <c r="DU4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D4" i="7" s="1"/>
  <c r="AU4" i="1"/>
  <c r="B4" i="7" s="1"/>
  <c r="AT4" i="1"/>
  <c r="B4" i="8" s="1"/>
  <c r="AS4" i="1"/>
  <c r="AR4" i="1"/>
  <c r="AQ4" i="1"/>
  <c r="AP4" i="1"/>
  <c r="AO4" i="1"/>
  <c r="AN4" i="1"/>
  <c r="AM4" i="1"/>
  <c r="AL4" i="1"/>
  <c r="AK4" i="1"/>
  <c r="E4" i="4" s="1"/>
  <c r="AI52" i="4" s="1"/>
  <c r="AJ4" i="1"/>
  <c r="D4" i="4" s="1"/>
  <c r="AH42" i="4" s="1"/>
  <c r="AI4" i="1"/>
  <c r="C4" i="4" s="1"/>
  <c r="AH4" i="1"/>
  <c r="B4" i="4" s="1"/>
  <c r="Z36" i="4" s="1"/>
  <c r="AG4" i="1"/>
  <c r="AF4" i="1"/>
  <c r="AE4" i="1"/>
  <c r="AD4" i="1"/>
  <c r="AC4" i="1"/>
  <c r="AB4" i="1"/>
  <c r="AA4" i="1"/>
  <c r="E4" i="5" s="1"/>
  <c r="Z4" i="1"/>
  <c r="D4" i="5" s="1"/>
  <c r="Y4" i="1"/>
  <c r="C4" i="5" s="1"/>
  <c r="X4" i="1"/>
  <c r="B4" i="5" s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B3" i="1"/>
  <c r="D4" i="3"/>
  <c r="C4" i="3"/>
  <c r="B4" i="3"/>
  <c r="D4" i="2"/>
  <c r="B4" i="2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A4" i="6" s="1"/>
  <c r="U3" i="1"/>
  <c r="V3" i="1"/>
  <c r="W3" i="1"/>
  <c r="X3" i="1"/>
  <c r="B4" i="6" s="1"/>
  <c r="Y3" i="1"/>
  <c r="C4" i="6" s="1"/>
  <c r="Z3" i="1"/>
  <c r="D4" i="6" s="1"/>
  <c r="AA3" i="1"/>
  <c r="AB3" i="1"/>
  <c r="E4" i="6" s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H59" i="3"/>
  <c r="E59" i="3"/>
  <c r="B59" i="3"/>
  <c r="T33" i="3"/>
  <c r="Q33" i="3"/>
  <c r="Z33" i="3" s="1"/>
  <c r="N33" i="3"/>
  <c r="W33" i="3" s="1"/>
  <c r="K33" i="3"/>
  <c r="J54" i="3"/>
  <c r="I54" i="3"/>
  <c r="H54" i="3"/>
  <c r="G54" i="3"/>
  <c r="F54" i="3"/>
  <c r="E54" i="3"/>
  <c r="D54" i="3"/>
  <c r="C54" i="3"/>
  <c r="J53" i="3"/>
  <c r="I53" i="3"/>
  <c r="H53" i="3"/>
  <c r="G53" i="3"/>
  <c r="F53" i="3"/>
  <c r="E53" i="3"/>
  <c r="D53" i="3"/>
  <c r="C53" i="3"/>
  <c r="B53" i="3"/>
  <c r="J52" i="3"/>
  <c r="I52" i="3"/>
  <c r="H52" i="3"/>
  <c r="G52" i="3"/>
  <c r="F52" i="3"/>
  <c r="E52" i="3"/>
  <c r="D52" i="3"/>
  <c r="C52" i="3"/>
  <c r="B52" i="3"/>
  <c r="J51" i="3"/>
  <c r="I51" i="3"/>
  <c r="H51" i="3"/>
  <c r="G51" i="3"/>
  <c r="F51" i="3"/>
  <c r="E51" i="3"/>
  <c r="D51" i="3"/>
  <c r="C51" i="3"/>
  <c r="B51" i="3"/>
  <c r="J50" i="3"/>
  <c r="I50" i="3"/>
  <c r="H50" i="3"/>
  <c r="G50" i="3"/>
  <c r="F50" i="3"/>
  <c r="E50" i="3"/>
  <c r="D50" i="3"/>
  <c r="C50" i="3"/>
  <c r="B50" i="3"/>
  <c r="J49" i="3"/>
  <c r="I49" i="3"/>
  <c r="H49" i="3"/>
  <c r="G49" i="3"/>
  <c r="F49" i="3"/>
  <c r="E49" i="3"/>
  <c r="D49" i="3"/>
  <c r="C49" i="3"/>
  <c r="B49" i="3"/>
  <c r="J48" i="3"/>
  <c r="I48" i="3"/>
  <c r="H48" i="3"/>
  <c r="G48" i="3"/>
  <c r="F48" i="3"/>
  <c r="E48" i="3"/>
  <c r="D48" i="3"/>
  <c r="C48" i="3"/>
  <c r="B48" i="3"/>
  <c r="J47" i="3"/>
  <c r="I47" i="3"/>
  <c r="H47" i="3"/>
  <c r="G47" i="3"/>
  <c r="F47" i="3"/>
  <c r="E47" i="3"/>
  <c r="D47" i="3"/>
  <c r="C47" i="3"/>
  <c r="B47" i="3"/>
  <c r="J46" i="3"/>
  <c r="I46" i="3"/>
  <c r="H46" i="3"/>
  <c r="G46" i="3"/>
  <c r="F46" i="3"/>
  <c r="E46" i="3"/>
  <c r="D46" i="3"/>
  <c r="C46" i="3"/>
  <c r="B46" i="3"/>
  <c r="J45" i="3"/>
  <c r="I45" i="3"/>
  <c r="H45" i="3"/>
  <c r="G45" i="3"/>
  <c r="F45" i="3"/>
  <c r="E45" i="3"/>
  <c r="D45" i="3"/>
  <c r="C45" i="3"/>
  <c r="B45" i="3"/>
  <c r="J44" i="3"/>
  <c r="I44" i="3"/>
  <c r="H44" i="3"/>
  <c r="G44" i="3"/>
  <c r="F44" i="3"/>
  <c r="E44" i="3"/>
  <c r="D44" i="3"/>
  <c r="C44" i="3"/>
  <c r="B44" i="3"/>
  <c r="J43" i="3"/>
  <c r="I43" i="3"/>
  <c r="H43" i="3"/>
  <c r="G43" i="3"/>
  <c r="F43" i="3"/>
  <c r="E43" i="3"/>
  <c r="D43" i="3"/>
  <c r="C43" i="3"/>
  <c r="B43" i="3"/>
  <c r="J42" i="3"/>
  <c r="I42" i="3"/>
  <c r="H42" i="3"/>
  <c r="G42" i="3"/>
  <c r="F42" i="3"/>
  <c r="E42" i="3"/>
  <c r="D42" i="3"/>
  <c r="C42" i="3"/>
  <c r="B42" i="3"/>
  <c r="J41" i="3"/>
  <c r="I41" i="3"/>
  <c r="H41" i="3"/>
  <c r="G41" i="3"/>
  <c r="F41" i="3"/>
  <c r="E41" i="3"/>
  <c r="D41" i="3"/>
  <c r="C41" i="3"/>
  <c r="B41" i="3"/>
  <c r="J40" i="3"/>
  <c r="I40" i="3"/>
  <c r="H40" i="3"/>
  <c r="G40" i="3"/>
  <c r="F40" i="3"/>
  <c r="E40" i="3"/>
  <c r="D40" i="3"/>
  <c r="C40" i="3"/>
  <c r="B40" i="3"/>
  <c r="J39" i="3"/>
  <c r="I39" i="3"/>
  <c r="H39" i="3"/>
  <c r="G39" i="3"/>
  <c r="F39" i="3"/>
  <c r="E39" i="3"/>
  <c r="D39" i="3"/>
  <c r="C39" i="3"/>
  <c r="B39" i="3"/>
  <c r="J38" i="3"/>
  <c r="I38" i="3"/>
  <c r="H38" i="3"/>
  <c r="G38" i="3"/>
  <c r="F38" i="3"/>
  <c r="E38" i="3"/>
  <c r="D38" i="3"/>
  <c r="C38" i="3"/>
  <c r="B38" i="3"/>
  <c r="J37" i="3"/>
  <c r="I37" i="3"/>
  <c r="H37" i="3"/>
  <c r="G37" i="3"/>
  <c r="F37" i="3"/>
  <c r="E37" i="3"/>
  <c r="D37" i="3"/>
  <c r="C37" i="3"/>
  <c r="B37" i="3"/>
  <c r="J36" i="3"/>
  <c r="I36" i="3"/>
  <c r="H36" i="3"/>
  <c r="G36" i="3"/>
  <c r="F36" i="3"/>
  <c r="E36" i="3"/>
  <c r="D36" i="3"/>
  <c r="C36" i="3"/>
  <c r="B36" i="3"/>
  <c r="J35" i="3"/>
  <c r="I35" i="3"/>
  <c r="H35" i="3"/>
  <c r="G35" i="3"/>
  <c r="F35" i="3"/>
  <c r="E35" i="3"/>
  <c r="D35" i="3"/>
  <c r="C35" i="3"/>
  <c r="B35" i="3"/>
  <c r="B54" i="3"/>
  <c r="T8" i="3"/>
  <c r="Q8" i="3"/>
  <c r="Z8" i="3" s="1"/>
  <c r="N8" i="3"/>
  <c r="W8" i="3" s="1"/>
  <c r="K8" i="3"/>
  <c r="J29" i="3"/>
  <c r="I29" i="3"/>
  <c r="H29" i="3"/>
  <c r="G29" i="3"/>
  <c r="F29" i="3"/>
  <c r="E29" i="3"/>
  <c r="D29" i="3"/>
  <c r="C29" i="3"/>
  <c r="B29" i="3"/>
  <c r="J28" i="3"/>
  <c r="I28" i="3"/>
  <c r="H28" i="3"/>
  <c r="G28" i="3"/>
  <c r="F28" i="3"/>
  <c r="E28" i="3"/>
  <c r="D28" i="3"/>
  <c r="C28" i="3"/>
  <c r="B28" i="3"/>
  <c r="J27" i="3"/>
  <c r="I27" i="3"/>
  <c r="H27" i="3"/>
  <c r="G27" i="3"/>
  <c r="F27" i="3"/>
  <c r="E27" i="3"/>
  <c r="D27" i="3"/>
  <c r="C27" i="3"/>
  <c r="B27" i="3"/>
  <c r="J26" i="3"/>
  <c r="I26" i="3"/>
  <c r="H26" i="3"/>
  <c r="G26" i="3"/>
  <c r="F26" i="3"/>
  <c r="E26" i="3"/>
  <c r="D26" i="3"/>
  <c r="C26" i="3"/>
  <c r="B26" i="3"/>
  <c r="J25" i="3"/>
  <c r="I25" i="3"/>
  <c r="H25" i="3"/>
  <c r="G25" i="3"/>
  <c r="F25" i="3"/>
  <c r="E25" i="3"/>
  <c r="D25" i="3"/>
  <c r="C25" i="3"/>
  <c r="B25" i="3"/>
  <c r="J24" i="3"/>
  <c r="I24" i="3"/>
  <c r="H24" i="3"/>
  <c r="G24" i="3"/>
  <c r="F24" i="3"/>
  <c r="E24" i="3"/>
  <c r="D24" i="3"/>
  <c r="C24" i="3"/>
  <c r="B24" i="3"/>
  <c r="J23" i="3"/>
  <c r="I23" i="3"/>
  <c r="H23" i="3"/>
  <c r="G23" i="3"/>
  <c r="F23" i="3"/>
  <c r="E23" i="3"/>
  <c r="D23" i="3"/>
  <c r="C23" i="3"/>
  <c r="B23" i="3"/>
  <c r="J22" i="3"/>
  <c r="I22" i="3"/>
  <c r="H22" i="3"/>
  <c r="G22" i="3"/>
  <c r="F22" i="3"/>
  <c r="E22" i="3"/>
  <c r="D22" i="3"/>
  <c r="C22" i="3"/>
  <c r="B22" i="3"/>
  <c r="J21" i="3"/>
  <c r="I21" i="3"/>
  <c r="H21" i="3"/>
  <c r="G21" i="3"/>
  <c r="F21" i="3"/>
  <c r="E21" i="3"/>
  <c r="D21" i="3"/>
  <c r="C21" i="3"/>
  <c r="B21" i="3"/>
  <c r="J20" i="3"/>
  <c r="I20" i="3"/>
  <c r="H20" i="3"/>
  <c r="G20" i="3"/>
  <c r="F20" i="3"/>
  <c r="E20" i="3"/>
  <c r="D20" i="3"/>
  <c r="C20" i="3"/>
  <c r="B20" i="3"/>
  <c r="J19" i="3"/>
  <c r="I19" i="3"/>
  <c r="H19" i="3"/>
  <c r="G19" i="3"/>
  <c r="F19" i="3"/>
  <c r="E19" i="3"/>
  <c r="D19" i="3"/>
  <c r="C19" i="3"/>
  <c r="B19" i="3"/>
  <c r="J18" i="3"/>
  <c r="I18" i="3"/>
  <c r="H18" i="3"/>
  <c r="G18" i="3"/>
  <c r="F18" i="3"/>
  <c r="E18" i="3"/>
  <c r="D18" i="3"/>
  <c r="C18" i="3"/>
  <c r="B18" i="3"/>
  <c r="J17" i="3"/>
  <c r="I17" i="3"/>
  <c r="H17" i="3"/>
  <c r="G17" i="3"/>
  <c r="F17" i="3"/>
  <c r="E17" i="3"/>
  <c r="D17" i="3"/>
  <c r="C17" i="3"/>
  <c r="B17" i="3"/>
  <c r="J16" i="3"/>
  <c r="I16" i="3"/>
  <c r="H16" i="3"/>
  <c r="G16" i="3"/>
  <c r="F16" i="3"/>
  <c r="E16" i="3"/>
  <c r="D16" i="3"/>
  <c r="C16" i="3"/>
  <c r="B16" i="3"/>
  <c r="J15" i="3"/>
  <c r="I15" i="3"/>
  <c r="H15" i="3"/>
  <c r="G15" i="3"/>
  <c r="F15" i="3"/>
  <c r="E15" i="3"/>
  <c r="D15" i="3"/>
  <c r="C15" i="3"/>
  <c r="B15" i="3"/>
  <c r="J14" i="3"/>
  <c r="I14" i="3"/>
  <c r="H14" i="3"/>
  <c r="G14" i="3"/>
  <c r="F14" i="3"/>
  <c r="E14" i="3"/>
  <c r="D14" i="3"/>
  <c r="C14" i="3"/>
  <c r="B14" i="3"/>
  <c r="J13" i="3"/>
  <c r="I13" i="3"/>
  <c r="H13" i="3"/>
  <c r="G13" i="3"/>
  <c r="F13" i="3"/>
  <c r="E13" i="3"/>
  <c r="D13" i="3"/>
  <c r="C13" i="3"/>
  <c r="B13" i="3"/>
  <c r="J12" i="3"/>
  <c r="I12" i="3"/>
  <c r="H12" i="3"/>
  <c r="G12" i="3"/>
  <c r="F12" i="3"/>
  <c r="E12" i="3"/>
  <c r="D12" i="3"/>
  <c r="C12" i="3"/>
  <c r="B12" i="3"/>
  <c r="J11" i="3"/>
  <c r="I11" i="3"/>
  <c r="H11" i="3"/>
  <c r="G11" i="3"/>
  <c r="F11" i="3"/>
  <c r="E11" i="3"/>
  <c r="D11" i="3"/>
  <c r="C11" i="3"/>
  <c r="B11" i="3"/>
  <c r="J10" i="3"/>
  <c r="I10" i="3"/>
  <c r="H10" i="3"/>
  <c r="G10" i="3"/>
  <c r="F10" i="3"/>
  <c r="E10" i="3"/>
  <c r="D10" i="3"/>
  <c r="C10" i="3"/>
  <c r="B10" i="3"/>
  <c r="AA54" i="3"/>
  <c r="AB52" i="4" l="1"/>
  <c r="AK45" i="4"/>
  <c r="AB39" i="4"/>
  <c r="AI41" i="4"/>
  <c r="AB37" i="4"/>
  <c r="AA39" i="4"/>
  <c r="AK42" i="4"/>
  <c r="AB53" i="4"/>
  <c r="AA35" i="4"/>
  <c r="AG37" i="4"/>
  <c r="C4" i="2"/>
  <c r="Z43" i="4"/>
  <c r="AA46" i="4"/>
  <c r="AF37" i="4"/>
  <c r="AA36" i="4"/>
  <c r="AI46" i="4"/>
  <c r="AF36" i="4"/>
  <c r="AB36" i="4"/>
  <c r="AJ41" i="4"/>
  <c r="AJ36" i="4"/>
  <c r="Z52" i="6"/>
  <c r="Z44" i="6"/>
  <c r="AA42" i="6"/>
  <c r="AA51" i="6"/>
  <c r="AB46" i="6"/>
  <c r="AA54" i="6"/>
  <c r="AA38" i="6"/>
  <c r="Z51" i="6"/>
  <c r="Z43" i="6"/>
  <c r="AB38" i="6"/>
  <c r="AB53" i="6"/>
  <c r="AB35" i="6"/>
  <c r="AB43" i="6"/>
  <c r="Z39" i="6"/>
  <c r="AA39" i="6"/>
  <c r="Z50" i="6"/>
  <c r="Z42" i="6"/>
  <c r="AA48" i="6"/>
  <c r="AA43" i="6"/>
  <c r="AB49" i="6"/>
  <c r="AB36" i="6"/>
  <c r="AB47" i="6"/>
  <c r="AB44" i="6"/>
  <c r="AA53" i="6"/>
  <c r="AB50" i="6"/>
  <c r="Z49" i="6"/>
  <c r="Z41" i="6"/>
  <c r="AA40" i="6"/>
  <c r="Z37" i="6"/>
  <c r="AA49" i="6"/>
  <c r="AB41" i="6"/>
  <c r="AA36" i="6"/>
  <c r="AB42" i="6"/>
  <c r="Z48" i="6"/>
  <c r="Z40" i="6"/>
  <c r="AA37" i="6"/>
  <c r="AA46" i="6"/>
  <c r="AA41" i="6"/>
  <c r="Z35" i="6"/>
  <c r="Z47" i="6"/>
  <c r="Z36" i="6"/>
  <c r="AB52" i="6"/>
  <c r="AA50" i="6"/>
  <c r="AA44" i="6"/>
  <c r="Z38" i="6"/>
  <c r="AA35" i="6"/>
  <c r="AB39" i="6"/>
  <c r="AA45" i="6"/>
  <c r="AB51" i="6"/>
  <c r="AB37" i="6"/>
  <c r="AA47" i="6"/>
  <c r="Z54" i="6"/>
  <c r="Z45" i="6"/>
  <c r="AB54" i="6"/>
  <c r="Z53" i="6"/>
  <c r="AB45" i="6"/>
  <c r="AB40" i="6"/>
  <c r="Z46" i="6"/>
  <c r="AB48" i="6"/>
  <c r="AA52" i="6"/>
  <c r="AJ53" i="5"/>
  <c r="AK47" i="5"/>
  <c r="AK39" i="5"/>
  <c r="AI53" i="5"/>
  <c r="AI52" i="5"/>
  <c r="AI47" i="5"/>
  <c r="AI40" i="5"/>
  <c r="AI48" i="5"/>
  <c r="AK54" i="5"/>
  <c r="AK46" i="5"/>
  <c r="AK38" i="5"/>
  <c r="AJ41" i="5"/>
  <c r="AJ49" i="5"/>
  <c r="AJ39" i="5"/>
  <c r="AJ47" i="5"/>
  <c r="AK53" i="5"/>
  <c r="AK45" i="5"/>
  <c r="AK37" i="5"/>
  <c r="AI38" i="5"/>
  <c r="AI46" i="5"/>
  <c r="AI37" i="5"/>
  <c r="AI45" i="5"/>
  <c r="AI54" i="5"/>
  <c r="AJ36" i="5"/>
  <c r="AJ44" i="5"/>
  <c r="AK52" i="5"/>
  <c r="AK44" i="5"/>
  <c r="AK36" i="5"/>
  <c r="AJ42" i="5"/>
  <c r="AJ50" i="5"/>
  <c r="AI35" i="5"/>
  <c r="AI51" i="5"/>
  <c r="AJ52" i="5"/>
  <c r="AK51" i="5"/>
  <c r="AK43" i="5"/>
  <c r="AK35" i="5"/>
  <c r="AI36" i="5"/>
  <c r="AI44" i="5"/>
  <c r="AK50" i="5"/>
  <c r="AK42" i="5"/>
  <c r="AI43" i="5"/>
  <c r="AI39" i="5"/>
  <c r="AJ37" i="5"/>
  <c r="AJ45" i="5"/>
  <c r="AJ54" i="5"/>
  <c r="AJ40" i="5"/>
  <c r="AK49" i="5"/>
  <c r="AI50" i="5"/>
  <c r="AI49" i="5"/>
  <c r="AJ48" i="5"/>
  <c r="AK48" i="5"/>
  <c r="AJ38" i="5"/>
  <c r="AJ35" i="5"/>
  <c r="AJ46" i="5"/>
  <c r="AI41" i="5"/>
  <c r="AK41" i="5"/>
  <c r="AI42" i="5"/>
  <c r="AK40" i="5"/>
  <c r="AJ43" i="5"/>
  <c r="AJ51" i="5"/>
  <c r="AE51" i="4"/>
  <c r="AE35" i="4"/>
  <c r="AC51" i="4"/>
  <c r="AC35" i="4"/>
  <c r="AD53" i="4"/>
  <c r="AE48" i="4"/>
  <c r="AC46" i="4"/>
  <c r="AE44" i="4"/>
  <c r="AE36" i="4"/>
  <c r="AC39" i="4"/>
  <c r="AC48" i="4"/>
  <c r="AD51" i="4"/>
  <c r="AE50" i="4"/>
  <c r="AD54" i="4"/>
  <c r="AD49" i="4"/>
  <c r="AD52" i="4"/>
  <c r="AD46" i="4"/>
  <c r="AC38" i="4"/>
  <c r="AD38" i="4"/>
  <c r="AE47" i="4"/>
  <c r="AD47" i="4"/>
  <c r="AC47" i="4"/>
  <c r="AD50" i="4"/>
  <c r="AD45" i="4"/>
  <c r="AD48" i="4"/>
  <c r="AE40" i="4"/>
  <c r="AC50" i="4"/>
  <c r="AC44" i="4"/>
  <c r="AD43" i="4"/>
  <c r="AE46" i="4"/>
  <c r="AD42" i="4"/>
  <c r="AD41" i="4"/>
  <c r="AD44" i="4"/>
  <c r="AE45" i="4"/>
  <c r="AE43" i="4"/>
  <c r="AD39" i="4"/>
  <c r="AC43" i="4"/>
  <c r="AC54" i="4"/>
  <c r="AD37" i="4"/>
  <c r="AD40" i="4"/>
  <c r="AC42" i="4"/>
  <c r="AC40" i="4"/>
  <c r="AD35" i="4"/>
  <c r="AE42" i="4"/>
  <c r="AE53" i="4"/>
  <c r="AC53" i="4"/>
  <c r="AD36" i="4"/>
  <c r="AC37" i="4"/>
  <c r="AE37" i="4"/>
  <c r="AC45" i="4"/>
  <c r="AE39" i="4"/>
  <c r="AE52" i="4"/>
  <c r="AC52" i="4"/>
  <c r="AC36" i="4"/>
  <c r="AE54" i="4"/>
  <c r="AE38" i="4"/>
  <c r="AE49" i="4"/>
  <c r="AC49" i="4"/>
  <c r="AC41" i="4"/>
  <c r="AE41" i="4"/>
  <c r="AC48" i="6"/>
  <c r="AC49" i="6"/>
  <c r="AE48" i="6"/>
  <c r="AE40" i="6"/>
  <c r="AD52" i="6"/>
  <c r="AD44" i="6"/>
  <c r="AD36" i="6"/>
  <c r="AC46" i="6"/>
  <c r="AC41" i="6"/>
  <c r="AC47" i="6"/>
  <c r="AE47" i="6"/>
  <c r="AE39" i="6"/>
  <c r="AD51" i="6"/>
  <c r="AD43" i="6"/>
  <c r="AD35" i="6"/>
  <c r="AC52" i="6"/>
  <c r="AC44" i="6"/>
  <c r="AC54" i="6"/>
  <c r="AC35" i="6"/>
  <c r="AE54" i="6"/>
  <c r="AE46" i="6"/>
  <c r="AE38" i="6"/>
  <c r="AD50" i="6"/>
  <c r="AD42" i="6"/>
  <c r="AE53" i="6"/>
  <c r="AE45" i="6"/>
  <c r="AE37" i="6"/>
  <c r="AD49" i="6"/>
  <c r="AD41" i="6"/>
  <c r="AC39" i="6"/>
  <c r="AC50" i="6"/>
  <c r="AC45" i="6"/>
  <c r="AE52" i="6"/>
  <c r="AE44" i="6"/>
  <c r="AE36" i="6"/>
  <c r="AD48" i="6"/>
  <c r="AD40" i="6"/>
  <c r="AC53" i="6"/>
  <c r="AC42" i="6"/>
  <c r="AC38" i="6"/>
  <c r="AE51" i="6"/>
  <c r="AE43" i="6"/>
  <c r="AE35" i="6"/>
  <c r="AD47" i="6"/>
  <c r="AD39" i="6"/>
  <c r="AC51" i="6"/>
  <c r="AD54" i="6"/>
  <c r="AC36" i="6"/>
  <c r="AC40" i="6"/>
  <c r="AD53" i="6"/>
  <c r="AD46" i="6"/>
  <c r="AD45" i="6"/>
  <c r="AE50" i="6"/>
  <c r="AD38" i="6"/>
  <c r="AC43" i="6"/>
  <c r="AE41" i="6"/>
  <c r="AC37" i="6"/>
  <c r="AE49" i="6"/>
  <c r="AD37" i="6"/>
  <c r="AE42" i="6"/>
  <c r="AG53" i="5"/>
  <c r="AF42" i="5"/>
  <c r="AF50" i="5"/>
  <c r="AH38" i="5"/>
  <c r="AH46" i="5"/>
  <c r="AF54" i="5"/>
  <c r="AG37" i="5"/>
  <c r="AG45" i="5"/>
  <c r="AG52" i="5"/>
  <c r="AF40" i="5"/>
  <c r="AF48" i="5"/>
  <c r="AG36" i="5"/>
  <c r="AG44" i="5"/>
  <c r="AH35" i="5"/>
  <c r="AH43" i="5"/>
  <c r="AH51" i="5"/>
  <c r="AH41" i="5"/>
  <c r="AH49" i="5"/>
  <c r="AF35" i="5"/>
  <c r="AF51" i="5"/>
  <c r="AG43" i="5"/>
  <c r="AG54" i="5"/>
  <c r="AF43" i="5"/>
  <c r="AG35" i="5"/>
  <c r="AG51" i="5"/>
  <c r="AH53" i="5"/>
  <c r="AF41" i="5"/>
  <c r="AF49" i="5"/>
  <c r="AG46" i="5"/>
  <c r="AH36" i="5"/>
  <c r="AH44" i="5"/>
  <c r="AF38" i="5"/>
  <c r="AF46" i="5"/>
  <c r="AH42" i="5"/>
  <c r="AH50" i="5"/>
  <c r="AG41" i="5"/>
  <c r="AG49" i="5"/>
  <c r="AF36" i="5"/>
  <c r="AF44" i="5"/>
  <c r="AH52" i="5"/>
  <c r="AG42" i="5"/>
  <c r="AG40" i="5"/>
  <c r="AG48" i="5"/>
  <c r="AG38" i="5"/>
  <c r="AF53" i="5"/>
  <c r="AH39" i="5"/>
  <c r="AH47" i="5"/>
  <c r="AH37" i="5"/>
  <c r="AH45" i="5"/>
  <c r="AF52" i="5"/>
  <c r="AG50" i="5"/>
  <c r="AG39" i="5"/>
  <c r="AF39" i="5"/>
  <c r="AF37" i="5"/>
  <c r="AG47" i="5"/>
  <c r="AH40" i="5"/>
  <c r="AF45" i="5"/>
  <c r="AH48" i="5"/>
  <c r="AH54" i="5"/>
  <c r="AF47" i="5"/>
  <c r="AB43" i="4"/>
  <c r="Z50" i="4"/>
  <c r="AB42" i="4"/>
  <c r="Z44" i="4"/>
  <c r="Z52" i="4"/>
  <c r="Z49" i="4"/>
  <c r="AA49" i="4"/>
  <c r="AA47" i="4"/>
  <c r="AA43" i="4"/>
  <c r="AK48" i="4"/>
  <c r="AJ49" i="4"/>
  <c r="AJ48" i="4"/>
  <c r="AH45" i="4"/>
  <c r="AK51" i="4"/>
  <c r="AJ45" i="4"/>
  <c r="AF38" i="4"/>
  <c r="AJ38" i="4"/>
  <c r="AG44" i="4"/>
  <c r="AI39" i="4"/>
  <c r="A4" i="13"/>
  <c r="A4" i="12"/>
  <c r="A4" i="11"/>
  <c r="A4" i="10"/>
  <c r="A4" i="9"/>
  <c r="A4" i="8"/>
  <c r="A4" i="7"/>
  <c r="A4" i="5"/>
  <c r="A4" i="4"/>
  <c r="AH54" i="4"/>
  <c r="AF42" i="4"/>
  <c r="AF45" i="4"/>
  <c r="AF53" i="4"/>
  <c r="AF41" i="4"/>
  <c r="AG50" i="4"/>
  <c r="AG39" i="4"/>
  <c r="AG49" i="4"/>
  <c r="AG38" i="4"/>
  <c r="AH47" i="4"/>
  <c r="AH36" i="4"/>
  <c r="AH43" i="4"/>
  <c r="AH46" i="4"/>
  <c r="AH35" i="4"/>
  <c r="Z38" i="4"/>
  <c r="Z54" i="4"/>
  <c r="AB46" i="4"/>
  <c r="AA40" i="4"/>
  <c r="Z37" i="4"/>
  <c r="Z53" i="4"/>
  <c r="AB35" i="4"/>
  <c r="AJ43" i="4"/>
  <c r="AK38" i="4"/>
  <c r="AI43" i="4"/>
  <c r="AH37" i="4"/>
  <c r="AI40" i="4"/>
  <c r="AF54" i="4"/>
  <c r="AG36" i="4"/>
  <c r="AG35" i="4"/>
  <c r="AF49" i="4"/>
  <c r="AF51" i="4"/>
  <c r="AI45" i="4"/>
  <c r="AK44" i="4"/>
  <c r="AI37" i="4"/>
  <c r="AI53" i="4"/>
  <c r="AJ42" i="4"/>
  <c r="AK47" i="4"/>
  <c r="AJ47" i="4"/>
  <c r="AK36" i="4"/>
  <c r="AK52" i="4"/>
  <c r="AI42" i="4"/>
  <c r="AJ50" i="4"/>
  <c r="AK39" i="4"/>
  <c r="AI50" i="4"/>
  <c r="AJ39" i="4"/>
  <c r="AB41" i="4"/>
  <c r="AA50" i="4"/>
  <c r="Z47" i="4"/>
  <c r="AA44" i="4"/>
  <c r="AB40" i="4"/>
  <c r="Z40" i="4"/>
  <c r="AK40" i="4"/>
  <c r="AJ40" i="4"/>
  <c r="AK54" i="4"/>
  <c r="AJ37" i="4"/>
  <c r="AG53" i="4"/>
  <c r="AI44" i="4"/>
  <c r="AG48" i="4"/>
  <c r="AF52" i="4"/>
  <c r="AJ52" i="4"/>
  <c r="AH49" i="4"/>
  <c r="B4" i="13"/>
  <c r="D4" i="13"/>
  <c r="C4" i="13"/>
  <c r="B4" i="12"/>
  <c r="D4" i="12"/>
  <c r="C4" i="12"/>
  <c r="D4" i="11"/>
  <c r="C4" i="11"/>
  <c r="B4" i="11"/>
  <c r="C4" i="10"/>
  <c r="D4" i="10"/>
  <c r="B4" i="10"/>
  <c r="D4" i="9"/>
  <c r="C4" i="9"/>
  <c r="B4" i="9"/>
  <c r="C4" i="7"/>
  <c r="T53" i="8"/>
  <c r="V36" i="8"/>
  <c r="V37" i="8"/>
  <c r="U54" i="8"/>
  <c r="T39" i="8"/>
  <c r="U47" i="8"/>
  <c r="T36" i="8"/>
  <c r="V47" i="8"/>
  <c r="U44" i="8"/>
  <c r="V40" i="8"/>
  <c r="V52" i="8"/>
  <c r="T37" i="8"/>
  <c r="V41" i="8"/>
  <c r="U38" i="8"/>
  <c r="U45" i="8"/>
  <c r="T43" i="8"/>
  <c r="V50" i="8"/>
  <c r="U42" i="8"/>
  <c r="T46" i="8"/>
  <c r="U39" i="8"/>
  <c r="V39" i="8"/>
  <c r="U36" i="8"/>
  <c r="V54" i="8"/>
  <c r="T35" i="8"/>
  <c r="U49" i="8"/>
  <c r="T47" i="8"/>
  <c r="T40" i="8"/>
  <c r="U48" i="8"/>
  <c r="V44" i="8"/>
  <c r="U51" i="8"/>
  <c r="V51" i="8"/>
  <c r="U37" i="8"/>
  <c r="V45" i="8"/>
  <c r="T50" i="8"/>
  <c r="U53" i="8"/>
  <c r="T52" i="8"/>
  <c r="T45" i="8"/>
  <c r="V42" i="8"/>
  <c r="V46" i="8"/>
  <c r="T38" i="8"/>
  <c r="U46" i="8"/>
  <c r="U43" i="8"/>
  <c r="V43" i="8"/>
  <c r="U40" i="8"/>
  <c r="T42" i="8"/>
  <c r="V49" i="8"/>
  <c r="T54" i="8"/>
  <c r="U50" i="8"/>
  <c r="T44" i="8"/>
  <c r="U52" i="8"/>
  <c r="V48" i="8"/>
  <c r="V53" i="8"/>
  <c r="T51" i="8"/>
  <c r="U41" i="8"/>
  <c r="V38" i="8"/>
  <c r="U35" i="8"/>
  <c r="V35" i="8"/>
  <c r="T49" i="8"/>
  <c r="T48" i="8"/>
  <c r="T41" i="8"/>
  <c r="Z42" i="4"/>
  <c r="AA54" i="4"/>
  <c r="AB50" i="4"/>
  <c r="AA48" i="4"/>
  <c r="Z41" i="4"/>
  <c r="AB51" i="4"/>
  <c r="AI38" i="4"/>
  <c r="AF48" i="4"/>
  <c r="AK37" i="4"/>
  <c r="AG54" i="4"/>
  <c r="AK46" i="4"/>
  <c r="AH39" i="4"/>
  <c r="AH52" i="4"/>
  <c r="AI36" i="4"/>
  <c r="AG40" i="4"/>
  <c r="AG51" i="4"/>
  <c r="AG41" i="4"/>
  <c r="AK49" i="4"/>
  <c r="AF43" i="4"/>
  <c r="AK40" i="6"/>
  <c r="AJ40" i="6"/>
  <c r="AI37" i="6"/>
  <c r="AJ46" i="6"/>
  <c r="AJ37" i="6"/>
  <c r="AK46" i="6"/>
  <c r="AI52" i="6"/>
  <c r="AK41" i="6"/>
  <c r="AI42" i="6"/>
  <c r="AK53" i="6"/>
  <c r="AI38" i="6"/>
  <c r="AJ35" i="6"/>
  <c r="AJ51" i="6"/>
  <c r="AJ43" i="6"/>
  <c r="AJ53" i="6"/>
  <c r="AI54" i="6"/>
  <c r="AK47" i="6"/>
  <c r="AI48" i="6"/>
  <c r="AK38" i="6"/>
  <c r="AI43" i="6"/>
  <c r="AI49" i="6"/>
  <c r="AK44" i="6"/>
  <c r="AK39" i="6"/>
  <c r="AI40" i="6"/>
  <c r="AI35" i="6"/>
  <c r="AI41" i="6"/>
  <c r="AJ49" i="6"/>
  <c r="AI46" i="6"/>
  <c r="AJ44" i="6"/>
  <c r="AI36" i="6"/>
  <c r="AK50" i="6"/>
  <c r="AK45" i="6"/>
  <c r="AJ52" i="6"/>
  <c r="AJ41" i="6"/>
  <c r="AK48" i="6"/>
  <c r="AK37" i="6"/>
  <c r="AJ50" i="6"/>
  <c r="AK42" i="6"/>
  <c r="AI51" i="6"/>
  <c r="AK54" i="6"/>
  <c r="AK43" i="6"/>
  <c r="AK52" i="6"/>
  <c r="AI47" i="6"/>
  <c r="AJ47" i="6"/>
  <c r="AJ42" i="6"/>
  <c r="AK35" i="6"/>
  <c r="AJ39" i="6"/>
  <c r="AK51" i="6"/>
  <c r="AJ45" i="6"/>
  <c r="AJ38" i="6"/>
  <c r="AI50" i="6"/>
  <c r="AJ36" i="6"/>
  <c r="AI44" i="6"/>
  <c r="AI39" i="6"/>
  <c r="AK49" i="6"/>
  <c r="AJ54" i="6"/>
  <c r="AJ48" i="6"/>
  <c r="AI45" i="6"/>
  <c r="AI53" i="6"/>
  <c r="AK36" i="6"/>
  <c r="AJ15" i="6"/>
  <c r="AF29" i="6"/>
  <c r="Z25" i="6"/>
  <c r="AH24" i="6"/>
  <c r="AC13" i="6"/>
  <c r="E64" i="6" s="1"/>
  <c r="AA20" i="6"/>
  <c r="AH27" i="6"/>
  <c r="AG25" i="6"/>
  <c r="AE26" i="6"/>
  <c r="G77" i="6" s="1"/>
  <c r="AE18" i="6"/>
  <c r="G69" i="6" s="1"/>
  <c r="AE10" i="6"/>
  <c r="G61" i="6" s="1"/>
  <c r="AD26" i="6"/>
  <c r="F77" i="6" s="1"/>
  <c r="AD18" i="6"/>
  <c r="F69" i="6" s="1"/>
  <c r="AC12" i="6"/>
  <c r="E63" i="6" s="1"/>
  <c r="AA19" i="6"/>
  <c r="C70" i="6" s="1"/>
  <c r="AA25" i="6"/>
  <c r="C76" i="6" s="1"/>
  <c r="AJ14" i="6"/>
  <c r="L65" i="6" s="1"/>
  <c r="AI21" i="6"/>
  <c r="AI29" i="6"/>
  <c r="AC15" i="6"/>
  <c r="E66" i="6" s="1"/>
  <c r="AB22" i="6"/>
  <c r="D73" i="6" s="1"/>
  <c r="AJ29" i="6"/>
  <c r="AF15" i="6"/>
  <c r="AK21" i="6"/>
  <c r="M72" i="6" s="1"/>
  <c r="Z29" i="6"/>
  <c r="B80" i="6" s="1"/>
  <c r="AC18" i="6"/>
  <c r="E69" i="6" s="1"/>
  <c r="Z26" i="6"/>
  <c r="AC10" i="6"/>
  <c r="E61" i="6" s="1"/>
  <c r="AB13" i="6"/>
  <c r="D64" i="6" s="1"/>
  <c r="Z20" i="6"/>
  <c r="B71" i="6" s="1"/>
  <c r="AA26" i="6"/>
  <c r="C77" i="6" s="1"/>
  <c r="AI27" i="6"/>
  <c r="AF17" i="6"/>
  <c r="AB20" i="6"/>
  <c r="AG14" i="6"/>
  <c r="AK20" i="6"/>
  <c r="M71" i="6" s="1"/>
  <c r="Z28" i="6"/>
  <c r="B79" i="6" s="1"/>
  <c r="AG24" i="6"/>
  <c r="AE25" i="6"/>
  <c r="G76" i="6" s="1"/>
  <c r="AE17" i="6"/>
  <c r="G68" i="6" s="1"/>
  <c r="AD16" i="6"/>
  <c r="F67" i="6" s="1"/>
  <c r="AD25" i="6"/>
  <c r="F76" i="6" s="1"/>
  <c r="AD17" i="6"/>
  <c r="F68" i="6" s="1"/>
  <c r="AG13" i="6"/>
  <c r="AK19" i="6"/>
  <c r="AF26" i="6"/>
  <c r="AB15" i="6"/>
  <c r="D66" i="6" s="1"/>
  <c r="AA22" i="6"/>
  <c r="C73" i="6" s="1"/>
  <c r="AA10" i="6"/>
  <c r="C61" i="6" s="1"/>
  <c r="AG16" i="6"/>
  <c r="AH23" i="6"/>
  <c r="AH16" i="6"/>
  <c r="AC22" i="6"/>
  <c r="E73" i="6" s="1"/>
  <c r="AK29" i="6"/>
  <c r="AG19" i="6"/>
  <c r="AK26" i="6"/>
  <c r="M77" i="6" s="1"/>
  <c r="AI12" i="6"/>
  <c r="K63" i="6" s="1"/>
  <c r="AF14" i="6"/>
  <c r="AJ20" i="6"/>
  <c r="L71" i="6" s="1"/>
  <c r="AF27" i="6"/>
  <c r="Z11" i="6"/>
  <c r="AJ11" i="6"/>
  <c r="Z19" i="6"/>
  <c r="B70" i="6" s="1"/>
  <c r="AB12" i="6"/>
  <c r="D63" i="6" s="1"/>
  <c r="AI15" i="6"/>
  <c r="AC21" i="6"/>
  <c r="E72" i="6" s="1"/>
  <c r="AK28" i="6"/>
  <c r="M79" i="6" s="1"/>
  <c r="AG23" i="6"/>
  <c r="AE24" i="6"/>
  <c r="G75" i="6" s="1"/>
  <c r="AE16" i="6"/>
  <c r="G67" i="6" s="1"/>
  <c r="AD15" i="6"/>
  <c r="F66" i="6" s="1"/>
  <c r="AD24" i="6"/>
  <c r="F75" i="6" s="1"/>
  <c r="AD14" i="6"/>
  <c r="F65" i="6" s="1"/>
  <c r="AI14" i="6"/>
  <c r="K65" i="6" s="1"/>
  <c r="AC20" i="6"/>
  <c r="E71" i="6" s="1"/>
  <c r="AJ27" i="6"/>
  <c r="L78" i="6" s="1"/>
  <c r="AF16" i="6"/>
  <c r="Z10" i="6"/>
  <c r="B61" i="6" s="1"/>
  <c r="AF23" i="6"/>
  <c r="AK10" i="6"/>
  <c r="M61" i="6" s="1"/>
  <c r="AI17" i="6"/>
  <c r="K68" i="6" s="1"/>
  <c r="Z24" i="6"/>
  <c r="B75" i="6" s="1"/>
  <c r="AB10" i="6"/>
  <c r="D61" i="6" s="1"/>
  <c r="Z17" i="6"/>
  <c r="B68" i="6" s="1"/>
  <c r="AI23" i="6"/>
  <c r="K74" i="6" s="1"/>
  <c r="AG11" i="6"/>
  <c r="AI20" i="6"/>
  <c r="AC27" i="6"/>
  <c r="E78" i="6" s="1"/>
  <c r="AK13" i="6"/>
  <c r="M64" i="6" s="1"/>
  <c r="AH15" i="6"/>
  <c r="AB21" i="6"/>
  <c r="D72" i="6" s="1"/>
  <c r="AJ28" i="6"/>
  <c r="L79" i="6" s="1"/>
  <c r="AH18" i="6"/>
  <c r="AC29" i="6"/>
  <c r="E80" i="6" s="1"/>
  <c r="AC26" i="6"/>
  <c r="E77" i="6" s="1"/>
  <c r="AA16" i="6"/>
  <c r="C67" i="6" s="1"/>
  <c r="AI22" i="6"/>
  <c r="K73" i="6" s="1"/>
  <c r="AG22" i="6"/>
  <c r="AE23" i="6"/>
  <c r="G74" i="6" s="1"/>
  <c r="AE15" i="6"/>
  <c r="AD13" i="6"/>
  <c r="F64" i="6" s="1"/>
  <c r="AD23" i="6"/>
  <c r="AD12" i="6"/>
  <c r="F63" i="6" s="1"/>
  <c r="AA15" i="6"/>
  <c r="C66" i="6" s="1"/>
  <c r="AH21" i="6"/>
  <c r="AB28" i="6"/>
  <c r="D79" i="6" s="1"/>
  <c r="AH17" i="6"/>
  <c r="AH13" i="6"/>
  <c r="AB25" i="6"/>
  <c r="D76" i="6" s="1"/>
  <c r="AC11" i="6"/>
  <c r="E62" i="6" s="1"/>
  <c r="AA18" i="6"/>
  <c r="C69" i="6" s="1"/>
  <c r="AK24" i="6"/>
  <c r="M75" i="6" s="1"/>
  <c r="AF11" i="6"/>
  <c r="AJ17" i="6"/>
  <c r="L68" i="6" s="1"/>
  <c r="AA24" i="6"/>
  <c r="C75" i="6" s="1"/>
  <c r="AA13" i="6"/>
  <c r="C64" i="6" s="1"/>
  <c r="AA21" i="6"/>
  <c r="C72" i="6" s="1"/>
  <c r="AI28" i="6"/>
  <c r="K79" i="6" s="1"/>
  <c r="AI16" i="6"/>
  <c r="K67" i="6" s="1"/>
  <c r="Z16" i="6"/>
  <c r="B67" i="6" s="1"/>
  <c r="AH22" i="6"/>
  <c r="AB29" i="6"/>
  <c r="D80" i="6" s="1"/>
  <c r="AF21" i="6"/>
  <c r="AJ19" i="6"/>
  <c r="L70" i="6" s="1"/>
  <c r="AH10" i="6"/>
  <c r="AG10" i="6"/>
  <c r="AK16" i="6"/>
  <c r="AA23" i="6"/>
  <c r="C74" i="6" s="1"/>
  <c r="AG29" i="6"/>
  <c r="AG21" i="6"/>
  <c r="AE22" i="6"/>
  <c r="G73" i="6" s="1"/>
  <c r="AE14" i="6"/>
  <c r="AD11" i="6"/>
  <c r="F62" i="6" s="1"/>
  <c r="AD22" i="6"/>
  <c r="AD10" i="6"/>
  <c r="F61" i="6" s="1"/>
  <c r="AK15" i="6"/>
  <c r="M66" i="6" s="1"/>
  <c r="Z22" i="6"/>
  <c r="AH29" i="6"/>
  <c r="Z18" i="6"/>
  <c r="B69" i="6" s="1"/>
  <c r="Z14" i="6"/>
  <c r="B65" i="6" s="1"/>
  <c r="AH26" i="6"/>
  <c r="AG12" i="6"/>
  <c r="AK18" i="6"/>
  <c r="M69" i="6" s="1"/>
  <c r="AC25" i="6"/>
  <c r="E76" i="6" s="1"/>
  <c r="AH12" i="6"/>
  <c r="AB18" i="6"/>
  <c r="D69" i="6" s="1"/>
  <c r="AF25" i="6"/>
  <c r="AC14" i="6"/>
  <c r="E65" i="6" s="1"/>
  <c r="AF22" i="6"/>
  <c r="AA29" i="6"/>
  <c r="C80" i="6" s="1"/>
  <c r="AF10" i="6"/>
  <c r="AJ16" i="6"/>
  <c r="L67" i="6" s="1"/>
  <c r="Z23" i="6"/>
  <c r="B74" i="6" s="1"/>
  <c r="AK25" i="6"/>
  <c r="M76" i="6" s="1"/>
  <c r="AH14" i="6"/>
  <c r="AI11" i="6"/>
  <c r="K62" i="6" s="1"/>
  <c r="AC17" i="6"/>
  <c r="E68" i="6" s="1"/>
  <c r="AF24" i="6"/>
  <c r="AG28" i="6"/>
  <c r="AE29" i="6"/>
  <c r="G80" i="6" s="1"/>
  <c r="AE21" i="6"/>
  <c r="G72" i="6" s="1"/>
  <c r="AE13" i="6"/>
  <c r="G64" i="6" s="1"/>
  <c r="AD29" i="6"/>
  <c r="F80" i="6" s="1"/>
  <c r="AD21" i="6"/>
  <c r="F72" i="6" s="1"/>
  <c r="AI10" i="6"/>
  <c r="K61" i="6" s="1"/>
  <c r="AC16" i="6"/>
  <c r="E67" i="6" s="1"/>
  <c r="AK22" i="6"/>
  <c r="M73" i="6" s="1"/>
  <c r="AJ10" i="6"/>
  <c r="L61" i="6" s="1"/>
  <c r="AJ24" i="6"/>
  <c r="L75" i="6" s="1"/>
  <c r="AJ18" i="6"/>
  <c r="L69" i="6" s="1"/>
  <c r="Z27" i="6"/>
  <c r="B78" i="6" s="1"/>
  <c r="AI13" i="6"/>
  <c r="K64" i="6" s="1"/>
  <c r="AC19" i="6"/>
  <c r="E70" i="6" s="1"/>
  <c r="AI26" i="6"/>
  <c r="K77" i="6" s="1"/>
  <c r="Z13" i="6"/>
  <c r="B64" i="6" s="1"/>
  <c r="AF19" i="6"/>
  <c r="AJ26" i="6"/>
  <c r="L77" i="6" s="1"/>
  <c r="AG15" i="6"/>
  <c r="AJ23" i="6"/>
  <c r="L74" i="6" s="1"/>
  <c r="AH11" i="6"/>
  <c r="AB17" i="6"/>
  <c r="D68" i="6" s="1"/>
  <c r="AK23" i="6"/>
  <c r="M74" i="6" s="1"/>
  <c r="AA28" i="6"/>
  <c r="AB23" i="6"/>
  <c r="D74" i="6" s="1"/>
  <c r="AJ25" i="6"/>
  <c r="L76" i="6" s="1"/>
  <c r="AE28" i="6"/>
  <c r="G79" i="6" s="1"/>
  <c r="AD20" i="6"/>
  <c r="AB11" i="6"/>
  <c r="D62" i="6" s="1"/>
  <c r="AG20" i="6"/>
  <c r="AB24" i="6"/>
  <c r="D75" i="6" s="1"/>
  <c r="Z12" i="6"/>
  <c r="B63" i="6" s="1"/>
  <c r="Z15" i="6"/>
  <c r="AJ22" i="6"/>
  <c r="AB26" i="6"/>
  <c r="D77" i="6" s="1"/>
  <c r="AE27" i="6"/>
  <c r="G78" i="6" s="1"/>
  <c r="AD19" i="6"/>
  <c r="F70" i="6" s="1"/>
  <c r="AF12" i="6"/>
  <c r="AJ21" i="6"/>
  <c r="AH25" i="6"/>
  <c r="AJ12" i="6"/>
  <c r="L63" i="6" s="1"/>
  <c r="AE20" i="6"/>
  <c r="G71" i="6" s="1"/>
  <c r="AA11" i="6"/>
  <c r="AB19" i="6"/>
  <c r="D70" i="6" s="1"/>
  <c r="AA27" i="6"/>
  <c r="C78" i="6" s="1"/>
  <c r="AJ13" i="6"/>
  <c r="L64" i="6" s="1"/>
  <c r="AF18" i="6"/>
  <c r="AE19" i="6"/>
  <c r="G70" i="6" s="1"/>
  <c r="AK11" i="6"/>
  <c r="M62" i="6" s="1"/>
  <c r="AF20" i="6"/>
  <c r="AF28" i="6"/>
  <c r="AB14" i="6"/>
  <c r="D65" i="6" s="1"/>
  <c r="AH19" i="6"/>
  <c r="AA12" i="6"/>
  <c r="C63" i="6" s="1"/>
  <c r="AE12" i="6"/>
  <c r="G63" i="6" s="1"/>
  <c r="AG17" i="6"/>
  <c r="AK27" i="6"/>
  <c r="M78" i="6" s="1"/>
  <c r="AH20" i="6"/>
  <c r="AC24" i="6"/>
  <c r="E75" i="6" s="1"/>
  <c r="AA14" i="6"/>
  <c r="C65" i="6" s="1"/>
  <c r="AA17" i="6"/>
  <c r="C68" i="6" s="1"/>
  <c r="AF13" i="6"/>
  <c r="AI19" i="6"/>
  <c r="K70" i="6" s="1"/>
  <c r="AG26" i="6"/>
  <c r="AD27" i="6"/>
  <c r="F78" i="6" s="1"/>
  <c r="AI24" i="6"/>
  <c r="K75" i="6" s="1"/>
  <c r="AK14" i="6"/>
  <c r="M65" i="6" s="1"/>
  <c r="AH28" i="6"/>
  <c r="AK17" i="6"/>
  <c r="M68" i="6" s="1"/>
  <c r="AK12" i="6"/>
  <c r="AE11" i="6"/>
  <c r="G62" i="6" s="1"/>
  <c r="AI18" i="6"/>
  <c r="AC28" i="6"/>
  <c r="E79" i="6" s="1"/>
  <c r="Z21" i="6"/>
  <c r="B72" i="6" s="1"/>
  <c r="AI25" i="6"/>
  <c r="K76" i="6" s="1"/>
  <c r="AB16" i="6"/>
  <c r="D67" i="6" s="1"/>
  <c r="AG18" i="6"/>
  <c r="AG27" i="6"/>
  <c r="AD28" i="6"/>
  <c r="F79" i="6" s="1"/>
  <c r="AC23" i="6"/>
  <c r="E74" i="6" s="1"/>
  <c r="AB27" i="6"/>
  <c r="D78" i="6" s="1"/>
  <c r="V41" i="7"/>
  <c r="T49" i="7"/>
  <c r="U37" i="7"/>
  <c r="T54" i="7"/>
  <c r="V47" i="7"/>
  <c r="U47" i="7"/>
  <c r="V46" i="7"/>
  <c r="U46" i="7"/>
  <c r="V53" i="7"/>
  <c r="T44" i="7"/>
  <c r="U43" i="7"/>
  <c r="T43" i="7"/>
  <c r="U42" i="7"/>
  <c r="T45" i="7"/>
  <c r="U49" i="7"/>
  <c r="V44" i="7"/>
  <c r="V43" i="7"/>
  <c r="U39" i="7"/>
  <c r="V42" i="7"/>
  <c r="U38" i="7"/>
  <c r="U41" i="7"/>
  <c r="T46" i="7"/>
  <c r="T42" i="7"/>
  <c r="V48" i="7"/>
  <c r="T40" i="7"/>
  <c r="U35" i="7"/>
  <c r="T39" i="7"/>
  <c r="U52" i="7"/>
  <c r="V40" i="7"/>
  <c r="V49" i="7"/>
  <c r="V39" i="7"/>
  <c r="V54" i="7"/>
  <c r="V38" i="7"/>
  <c r="U48" i="7"/>
  <c r="V52" i="7"/>
  <c r="V37" i="7"/>
  <c r="T52" i="7"/>
  <c r="T36" i="7"/>
  <c r="T51" i="7"/>
  <c r="T35" i="7"/>
  <c r="U44" i="7"/>
  <c r="T50" i="7"/>
  <c r="T47" i="7"/>
  <c r="T38" i="7"/>
  <c r="V35" i="7"/>
  <c r="V45" i="7"/>
  <c r="U53" i="7"/>
  <c r="V36" i="7"/>
  <c r="U54" i="7"/>
  <c r="U51" i="7"/>
  <c r="V50" i="7"/>
  <c r="T41" i="7"/>
  <c r="U50" i="7"/>
  <c r="T53" i="7"/>
  <c r="U45" i="7"/>
  <c r="T37" i="7"/>
  <c r="V51" i="7"/>
  <c r="U40" i="7"/>
  <c r="T48" i="7"/>
  <c r="U36" i="7"/>
  <c r="AB45" i="4"/>
  <c r="Z35" i="4"/>
  <c r="Z51" i="4"/>
  <c r="AA52" i="4"/>
  <c r="AB44" i="4"/>
  <c r="AA37" i="4"/>
  <c r="AJ35" i="4"/>
  <c r="AG47" i="4"/>
  <c r="AI35" i="4"/>
  <c r="AH53" i="4"/>
  <c r="AJ53" i="4"/>
  <c r="AF46" i="4"/>
  <c r="AH48" i="4"/>
  <c r="AH50" i="4"/>
  <c r="AI49" i="4"/>
  <c r="AI47" i="4"/>
  <c r="AG42" i="4"/>
  <c r="A4" i="3"/>
  <c r="Z35" i="5"/>
  <c r="AA41" i="5"/>
  <c r="AA49" i="5"/>
  <c r="AA39" i="5"/>
  <c r="AA47" i="5"/>
  <c r="Z38" i="5"/>
  <c r="Z46" i="5"/>
  <c r="Z53" i="5"/>
  <c r="AB36" i="5"/>
  <c r="AB54" i="5"/>
  <c r="Z37" i="5"/>
  <c r="Z45" i="5"/>
  <c r="AB53" i="5"/>
  <c r="AB48" i="5"/>
  <c r="AB41" i="5"/>
  <c r="AB49" i="5"/>
  <c r="Z51" i="5"/>
  <c r="Z36" i="5"/>
  <c r="AA36" i="5"/>
  <c r="AA44" i="5"/>
  <c r="AA52" i="5"/>
  <c r="AA42" i="5"/>
  <c r="AA50" i="5"/>
  <c r="Z39" i="5"/>
  <c r="Z44" i="5"/>
  <c r="AB39" i="5"/>
  <c r="AB47" i="5"/>
  <c r="AB40" i="5"/>
  <c r="AB38" i="5"/>
  <c r="AB46" i="5"/>
  <c r="Z52" i="5"/>
  <c r="AA54" i="5"/>
  <c r="AB52" i="5"/>
  <c r="AA37" i="5"/>
  <c r="AA45" i="5"/>
  <c r="AA35" i="5"/>
  <c r="AA43" i="5"/>
  <c r="AA51" i="5"/>
  <c r="Z42" i="5"/>
  <c r="Z50" i="5"/>
  <c r="AA53" i="5"/>
  <c r="Z41" i="5"/>
  <c r="Z49" i="5"/>
  <c r="AB37" i="5"/>
  <c r="AB45" i="5"/>
  <c r="AB43" i="5"/>
  <c r="AB42" i="5"/>
  <c r="AA48" i="5"/>
  <c r="AA38" i="5"/>
  <c r="AB51" i="5"/>
  <c r="AB50" i="5"/>
  <c r="Z40" i="5"/>
  <c r="Z43" i="5"/>
  <c r="AB44" i="5"/>
  <c r="AA46" i="5"/>
  <c r="Z48" i="5"/>
  <c r="AA40" i="5"/>
  <c r="Z47" i="5"/>
  <c r="AB35" i="5"/>
  <c r="Z54" i="7"/>
  <c r="AA50" i="7"/>
  <c r="AB44" i="7"/>
  <c r="AA40" i="7"/>
  <c r="Z40" i="7"/>
  <c r="AA35" i="7"/>
  <c r="AB45" i="7"/>
  <c r="AB42" i="7"/>
  <c r="AB37" i="7"/>
  <c r="AB50" i="7"/>
  <c r="Z41" i="7"/>
  <c r="AA36" i="7"/>
  <c r="AB39" i="7"/>
  <c r="AB54" i="7"/>
  <c r="Z42" i="7"/>
  <c r="AA42" i="7"/>
  <c r="AA38" i="7"/>
  <c r="AB40" i="7"/>
  <c r="Z52" i="7"/>
  <c r="Z36" i="7"/>
  <c r="AA53" i="7"/>
  <c r="Z46" i="7"/>
  <c r="AB46" i="7"/>
  <c r="Z38" i="7"/>
  <c r="Z53" i="7"/>
  <c r="Z37" i="7"/>
  <c r="AB51" i="7"/>
  <c r="AB35" i="7"/>
  <c r="AA49" i="7"/>
  <c r="AA54" i="7"/>
  <c r="Z47" i="7"/>
  <c r="AA46" i="7"/>
  <c r="Z50" i="7"/>
  <c r="AB52" i="7"/>
  <c r="AB36" i="7"/>
  <c r="Z48" i="7"/>
  <c r="AA51" i="7"/>
  <c r="AA45" i="7"/>
  <c r="AB49" i="7"/>
  <c r="Z35" i="7"/>
  <c r="Z51" i="7"/>
  <c r="Z43" i="7"/>
  <c r="Z49" i="7"/>
  <c r="AA52" i="7"/>
  <c r="AB47" i="7"/>
  <c r="AA47" i="7"/>
  <c r="AA41" i="7"/>
  <c r="AA39" i="7"/>
  <c r="AB41" i="7"/>
  <c r="Z44" i="7"/>
  <c r="AB43" i="7"/>
  <c r="AB48" i="7"/>
  <c r="AA37" i="7"/>
  <c r="AA43" i="7"/>
  <c r="Z39" i="7"/>
  <c r="Z45" i="7"/>
  <c r="AB53" i="7"/>
  <c r="AA48" i="7"/>
  <c r="AA44" i="7"/>
  <c r="AB38" i="7"/>
  <c r="AA38" i="4"/>
  <c r="Z46" i="4"/>
  <c r="AB38" i="4"/>
  <c r="AB54" i="4"/>
  <c r="AB47" i="4"/>
  <c r="Z45" i="4"/>
  <c r="AA41" i="4"/>
  <c r="AA42" i="4"/>
  <c r="AI54" i="4"/>
  <c r="AF40" i="4"/>
  <c r="AK53" i="4"/>
  <c r="AF47" i="4"/>
  <c r="AF50" i="4"/>
  <c r="AK50" i="4"/>
  <c r="AG45" i="4"/>
  <c r="AJ54" i="4"/>
  <c r="AG52" i="4"/>
  <c r="AF44" i="4"/>
  <c r="AK43" i="4"/>
  <c r="AJ44" i="4"/>
  <c r="AH41" i="4"/>
  <c r="AF50" i="6"/>
  <c r="AG49" i="6"/>
  <c r="AG41" i="6"/>
  <c r="AF53" i="6"/>
  <c r="AH49" i="6"/>
  <c r="AH41" i="6"/>
  <c r="AH38" i="6"/>
  <c r="AF47" i="6"/>
  <c r="AF42" i="6"/>
  <c r="AG48" i="6"/>
  <c r="AG40" i="6"/>
  <c r="AF52" i="6"/>
  <c r="AH48" i="6"/>
  <c r="AH40" i="6"/>
  <c r="AF39" i="6"/>
  <c r="AH39" i="6"/>
  <c r="AH36" i="6"/>
  <c r="AG47" i="6"/>
  <c r="AG39" i="6"/>
  <c r="AF51" i="6"/>
  <c r="AH47" i="6"/>
  <c r="AF48" i="6"/>
  <c r="AG54" i="6"/>
  <c r="AG46" i="6"/>
  <c r="AG38" i="6"/>
  <c r="AH54" i="6"/>
  <c r="AH46" i="6"/>
  <c r="AF45" i="6"/>
  <c r="AF40" i="6"/>
  <c r="AG53" i="6"/>
  <c r="AG45" i="6"/>
  <c r="AG37" i="6"/>
  <c r="AH53" i="6"/>
  <c r="AH45" i="6"/>
  <c r="AH35" i="6"/>
  <c r="AH37" i="6"/>
  <c r="AF37" i="6"/>
  <c r="AF46" i="6"/>
  <c r="H72" i="6" s="1"/>
  <c r="AF49" i="6"/>
  <c r="AG52" i="6"/>
  <c r="AG44" i="6"/>
  <c r="AG36" i="6"/>
  <c r="AH52" i="6"/>
  <c r="AH44" i="6"/>
  <c r="AF38" i="6"/>
  <c r="AF35" i="6"/>
  <c r="AF43" i="6"/>
  <c r="AG51" i="6"/>
  <c r="AH43" i="6"/>
  <c r="J69" i="6" s="1"/>
  <c r="AG50" i="6"/>
  <c r="AH42" i="6"/>
  <c r="AF44" i="6"/>
  <c r="AG43" i="6"/>
  <c r="AF41" i="6"/>
  <c r="AF36" i="6"/>
  <c r="AG42" i="6"/>
  <c r="AG35" i="6"/>
  <c r="AH50" i="6"/>
  <c r="AF54" i="6"/>
  <c r="H80" i="6" s="1"/>
  <c r="AH51" i="6"/>
  <c r="A4" i="2" a="1"/>
  <c r="A4" i="2" s="1"/>
  <c r="AC54" i="5"/>
  <c r="AC46" i="5"/>
  <c r="AC38" i="5"/>
  <c r="AD50" i="5"/>
  <c r="AE39" i="5"/>
  <c r="AD35" i="5"/>
  <c r="AD40" i="5"/>
  <c r="AC53" i="5"/>
  <c r="AC45" i="5"/>
  <c r="AC37" i="5"/>
  <c r="AD46" i="5"/>
  <c r="AE35" i="5"/>
  <c r="AE45" i="5"/>
  <c r="AD36" i="5"/>
  <c r="AE54" i="5"/>
  <c r="AC52" i="5"/>
  <c r="AC44" i="5"/>
  <c r="AC36" i="5"/>
  <c r="AD42" i="5"/>
  <c r="AE49" i="5"/>
  <c r="AE48" i="5"/>
  <c r="AD49" i="5"/>
  <c r="AE53" i="5"/>
  <c r="AC51" i="5"/>
  <c r="AC43" i="5"/>
  <c r="AC35" i="5"/>
  <c r="AD38" i="5"/>
  <c r="AE41" i="5"/>
  <c r="AE44" i="5"/>
  <c r="AD45" i="5"/>
  <c r="AE52" i="5"/>
  <c r="AC50" i="5"/>
  <c r="AC42" i="5"/>
  <c r="AE50" i="5"/>
  <c r="AE37" i="5"/>
  <c r="AD51" i="5"/>
  <c r="AE40" i="5"/>
  <c r="AD41" i="5"/>
  <c r="AD54" i="5"/>
  <c r="AC49" i="5"/>
  <c r="AC41" i="5"/>
  <c r="AE46" i="5"/>
  <c r="AE51" i="5"/>
  <c r="AD47" i="5"/>
  <c r="AE36" i="5"/>
  <c r="AD37" i="5"/>
  <c r="AD52" i="5"/>
  <c r="AE43" i="5"/>
  <c r="AC48" i="5"/>
  <c r="AD43" i="5"/>
  <c r="AC47" i="5"/>
  <c r="AD39" i="5"/>
  <c r="AC40" i="5"/>
  <c r="AD48" i="5"/>
  <c r="AE47" i="5"/>
  <c r="AC39" i="5"/>
  <c r="AD44" i="5"/>
  <c r="AE38" i="5"/>
  <c r="AE42" i="5"/>
  <c r="AD53" i="5"/>
  <c r="AB49" i="4"/>
  <c r="Z39" i="4"/>
  <c r="AA51" i="4"/>
  <c r="Z48" i="4"/>
  <c r="AB48" i="4"/>
  <c r="AA45" i="4"/>
  <c r="AJ51" i="4"/>
  <c r="AH38" i="4"/>
  <c r="AI51" i="4"/>
  <c r="AG46" i="4"/>
  <c r="AH40" i="4"/>
  <c r="AI48" i="4"/>
  <c r="AH44" i="4"/>
  <c r="AJ46" i="4"/>
  <c r="AH51" i="4"/>
  <c r="AG43" i="4"/>
  <c r="AK35" i="4"/>
  <c r="AK41" i="4"/>
  <c r="AF35" i="4"/>
  <c r="Y51" i="3"/>
  <c r="U49" i="3"/>
  <c r="X29" i="3"/>
  <c r="Z28" i="3"/>
  <c r="AB27" i="3"/>
  <c r="T27" i="3"/>
  <c r="V26" i="3"/>
  <c r="X25" i="3"/>
  <c r="Z24" i="3"/>
  <c r="H75" i="3" s="1"/>
  <c r="AB23" i="3"/>
  <c r="T23" i="3"/>
  <c r="V22" i="3"/>
  <c r="X21" i="3"/>
  <c r="Z20" i="3"/>
  <c r="AB19" i="3"/>
  <c r="T19" i="3"/>
  <c r="V18" i="3"/>
  <c r="D69" i="3" s="1"/>
  <c r="X17" i="3"/>
  <c r="Z16" i="3"/>
  <c r="AB15" i="3"/>
  <c r="T15" i="3"/>
  <c r="V14" i="3"/>
  <c r="X13" i="3"/>
  <c r="Z12" i="3"/>
  <c r="AB11" i="3"/>
  <c r="J62" i="3" s="1"/>
  <c r="T11" i="3"/>
  <c r="V10" i="3"/>
  <c r="W29" i="3"/>
  <c r="Y28" i="3"/>
  <c r="AA27" i="3"/>
  <c r="U26" i="3"/>
  <c r="W25" i="3"/>
  <c r="Y24" i="3"/>
  <c r="G75" i="3" s="1"/>
  <c r="AA23" i="3"/>
  <c r="U22" i="3"/>
  <c r="W21" i="3"/>
  <c r="Y20" i="3"/>
  <c r="AA19" i="3"/>
  <c r="U18" i="3"/>
  <c r="W17" i="3"/>
  <c r="Y16" i="3"/>
  <c r="G67" i="3" s="1"/>
  <c r="AA15" i="3"/>
  <c r="U14" i="3"/>
  <c r="W13" i="3"/>
  <c r="Y12" i="3"/>
  <c r="AA11" i="3"/>
  <c r="U10" i="3"/>
  <c r="AA14" i="3"/>
  <c r="V29" i="3"/>
  <c r="X28" i="3"/>
  <c r="Z27" i="3"/>
  <c r="AB26" i="3"/>
  <c r="T26" i="3"/>
  <c r="V25" i="3"/>
  <c r="X24" i="3"/>
  <c r="Z23" i="3"/>
  <c r="AB22" i="3"/>
  <c r="J73" i="3" s="1"/>
  <c r="T22" i="3"/>
  <c r="B73" i="3" s="1"/>
  <c r="V21" i="3"/>
  <c r="X20" i="3"/>
  <c r="Z19" i="3"/>
  <c r="AB18" i="3"/>
  <c r="T18" i="3"/>
  <c r="V17" i="3"/>
  <c r="X16" i="3"/>
  <c r="F67" i="3" s="1"/>
  <c r="Z15" i="3"/>
  <c r="AB14" i="3"/>
  <c r="T14" i="3"/>
  <c r="V13" i="3"/>
  <c r="X12" i="3"/>
  <c r="Z11" i="3"/>
  <c r="AB10" i="3"/>
  <c r="T10" i="3"/>
  <c r="W16" i="3"/>
  <c r="W12" i="3"/>
  <c r="Y11" i="3"/>
  <c r="U29" i="3"/>
  <c r="W28" i="3"/>
  <c r="Y27" i="3"/>
  <c r="AA26" i="3"/>
  <c r="U25" i="3"/>
  <c r="C76" i="3" s="1"/>
  <c r="W24" i="3"/>
  <c r="Y23" i="3"/>
  <c r="AA22" i="3"/>
  <c r="U21" i="3"/>
  <c r="W20" i="3"/>
  <c r="Y19" i="3"/>
  <c r="AA18" i="3"/>
  <c r="U17" i="3"/>
  <c r="C68" i="3" s="1"/>
  <c r="Y15" i="3"/>
  <c r="U13" i="3"/>
  <c r="AA10" i="3"/>
  <c r="Y29" i="3"/>
  <c r="AA28" i="3"/>
  <c r="U27" i="3"/>
  <c r="W26" i="3"/>
  <c r="Y25" i="3"/>
  <c r="G76" i="3" s="1"/>
  <c r="AA24" i="3"/>
  <c r="I75" i="3" s="1"/>
  <c r="U23" i="3"/>
  <c r="Z10" i="3"/>
  <c r="U12" i="3"/>
  <c r="AA13" i="3"/>
  <c r="U15" i="3"/>
  <c r="AA16" i="3"/>
  <c r="W19" i="3"/>
  <c r="E70" i="3" s="1"/>
  <c r="X22" i="3"/>
  <c r="T24" i="3"/>
  <c r="AB25" i="3"/>
  <c r="X27" i="3"/>
  <c r="Z29" i="3"/>
  <c r="V36" i="3"/>
  <c r="Z39" i="3"/>
  <c r="V41" i="3"/>
  <c r="X43" i="3"/>
  <c r="T45" i="3"/>
  <c r="AB46" i="3"/>
  <c r="X48" i="3"/>
  <c r="Z50" i="3"/>
  <c r="V52" i="3"/>
  <c r="Z13" i="3"/>
  <c r="W22" i="3"/>
  <c r="E73" i="3" s="1"/>
  <c r="AA25" i="3"/>
  <c r="I76" i="3" s="1"/>
  <c r="AB13" i="3"/>
  <c r="Z53" i="3"/>
  <c r="AB52" i="3"/>
  <c r="Z49" i="3"/>
  <c r="AB48" i="3"/>
  <c r="Z45" i="3"/>
  <c r="AB44" i="3"/>
  <c r="Z41" i="3"/>
  <c r="AB40" i="3"/>
  <c r="Z37" i="3"/>
  <c r="AB36" i="3"/>
  <c r="AA52" i="3"/>
  <c r="AA48" i="3"/>
  <c r="AA44" i="3"/>
  <c r="AA40" i="3"/>
  <c r="AA36" i="3"/>
  <c r="AB54" i="3"/>
  <c r="Z52" i="3"/>
  <c r="AB51" i="3"/>
  <c r="Z48" i="3"/>
  <c r="AB47" i="3"/>
  <c r="Z44" i="3"/>
  <c r="AB43" i="3"/>
  <c r="Z40" i="3"/>
  <c r="AB39" i="3"/>
  <c r="Z36" i="3"/>
  <c r="AB35" i="3"/>
  <c r="AA51" i="3"/>
  <c r="AA47" i="3"/>
  <c r="AA43" i="3"/>
  <c r="AA39" i="3"/>
  <c r="AA35" i="3"/>
  <c r="Z54" i="3"/>
  <c r="AB53" i="3"/>
  <c r="AA53" i="3"/>
  <c r="AA49" i="3"/>
  <c r="AA45" i="3"/>
  <c r="AA41" i="3"/>
  <c r="AA37" i="3"/>
  <c r="V11" i="3"/>
  <c r="D62" i="3" s="1"/>
  <c r="AB12" i="3"/>
  <c r="W14" i="3"/>
  <c r="X15" i="3"/>
  <c r="T17" i="3"/>
  <c r="Y18" i="3"/>
  <c r="T20" i="3"/>
  <c r="B71" i="3" s="1"/>
  <c r="Z21" i="3"/>
  <c r="H72" i="3" s="1"/>
  <c r="AB24" i="3"/>
  <c r="Y26" i="3"/>
  <c r="U28" i="3"/>
  <c r="AA38" i="3"/>
  <c r="W40" i="3"/>
  <c r="T42" i="3"/>
  <c r="AB45" i="3"/>
  <c r="Y47" i="3"/>
  <c r="T52" i="3"/>
  <c r="V51" i="3"/>
  <c r="T48" i="3"/>
  <c r="V47" i="3"/>
  <c r="T44" i="3"/>
  <c r="V43" i="3"/>
  <c r="T40" i="3"/>
  <c r="V39" i="3"/>
  <c r="T36" i="3"/>
  <c r="V35" i="3"/>
  <c r="U51" i="3"/>
  <c r="U47" i="3"/>
  <c r="U43" i="3"/>
  <c r="U39" i="3"/>
  <c r="U35" i="3"/>
  <c r="V54" i="3"/>
  <c r="T51" i="3"/>
  <c r="V50" i="3"/>
  <c r="T47" i="3"/>
  <c r="V46" i="3"/>
  <c r="T43" i="3"/>
  <c r="V42" i="3"/>
  <c r="T39" i="3"/>
  <c r="V38" i="3"/>
  <c r="T35" i="3"/>
  <c r="U54" i="3"/>
  <c r="U50" i="3"/>
  <c r="U46" i="3"/>
  <c r="U42" i="3"/>
  <c r="U38" i="3"/>
  <c r="U52" i="3"/>
  <c r="U48" i="3"/>
  <c r="U44" i="3"/>
  <c r="U40" i="3"/>
  <c r="U36" i="3"/>
  <c r="X19" i="3"/>
  <c r="T21" i="3"/>
  <c r="Y22" i="3"/>
  <c r="AA29" i="3"/>
  <c r="I80" i="3" s="1"/>
  <c r="W36" i="3"/>
  <c r="AB41" i="3"/>
  <c r="AA50" i="3"/>
  <c r="W15" i="3"/>
  <c r="X18" i="3"/>
  <c r="X26" i="3"/>
  <c r="T28" i="3"/>
  <c r="B79" i="3" s="1"/>
  <c r="AB29" i="3"/>
  <c r="J80" i="3" s="1"/>
  <c r="X36" i="3"/>
  <c r="Z43" i="3"/>
  <c r="Y17" i="3"/>
  <c r="Z18" i="3"/>
  <c r="U20" i="3"/>
  <c r="AA21" i="3"/>
  <c r="V23" i="3"/>
  <c r="Z26" i="3"/>
  <c r="V28" i="3"/>
  <c r="D79" i="3" s="1"/>
  <c r="X35" i="3"/>
  <c r="T37" i="3"/>
  <c r="AB38" i="3"/>
  <c r="X40" i="3"/>
  <c r="Z42" i="3"/>
  <c r="V44" i="3"/>
  <c r="Z47" i="3"/>
  <c r="V49" i="3"/>
  <c r="X51" i="3"/>
  <c r="T53" i="3"/>
  <c r="Y10" i="3"/>
  <c r="T12" i="3"/>
  <c r="V16" i="3"/>
  <c r="AB17" i="3"/>
  <c r="V19" i="3"/>
  <c r="AB20" i="3"/>
  <c r="J71" i="3" s="1"/>
  <c r="W27" i="3"/>
  <c r="T29" i="3"/>
  <c r="AB37" i="3"/>
  <c r="Y39" i="3"/>
  <c r="U41" i="3"/>
  <c r="AA46" i="3"/>
  <c r="W48" i="3"/>
  <c r="T50" i="3"/>
  <c r="V12" i="3"/>
  <c r="D63" i="3" s="1"/>
  <c r="V15" i="3"/>
  <c r="AB16" i="3"/>
  <c r="W18" i="3"/>
  <c r="U24" i="3"/>
  <c r="T38" i="3"/>
  <c r="Y43" i="3"/>
  <c r="U45" i="3"/>
  <c r="W52" i="3"/>
  <c r="U11" i="3"/>
  <c r="W10" i="3"/>
  <c r="Y14" i="3"/>
  <c r="G65" i="3" s="1"/>
  <c r="T16" i="3"/>
  <c r="Z17" i="3"/>
  <c r="V20" i="3"/>
  <c r="AB21" i="3"/>
  <c r="J72" i="3" s="1"/>
  <c r="W23" i="3"/>
  <c r="E74" i="3" s="1"/>
  <c r="T25" i="3"/>
  <c r="AB28" i="3"/>
  <c r="J79" i="3" s="1"/>
  <c r="Y35" i="3"/>
  <c r="U37" i="3"/>
  <c r="AA42" i="3"/>
  <c r="W44" i="3"/>
  <c r="T46" i="3"/>
  <c r="AB49" i="3"/>
  <c r="U53" i="3"/>
  <c r="X54" i="3"/>
  <c r="X50" i="3"/>
  <c r="X46" i="3"/>
  <c r="X42" i="3"/>
  <c r="X38" i="3"/>
  <c r="W54" i="3"/>
  <c r="Y53" i="3"/>
  <c r="W50" i="3"/>
  <c r="Y49" i="3"/>
  <c r="W46" i="3"/>
  <c r="Y45" i="3"/>
  <c r="W42" i="3"/>
  <c r="Y41" i="3"/>
  <c r="W38" i="3"/>
  <c r="Y37" i="3"/>
  <c r="X53" i="3"/>
  <c r="X49" i="3"/>
  <c r="X45" i="3"/>
  <c r="X41" i="3"/>
  <c r="X37" i="3"/>
  <c r="W53" i="3"/>
  <c r="Y52" i="3"/>
  <c r="W49" i="3"/>
  <c r="Y48" i="3"/>
  <c r="W45" i="3"/>
  <c r="Y44" i="3"/>
  <c r="W41" i="3"/>
  <c r="Y40" i="3"/>
  <c r="W37" i="3"/>
  <c r="Y36" i="3"/>
  <c r="Y54" i="3"/>
  <c r="W51" i="3"/>
  <c r="Y50" i="3"/>
  <c r="W47" i="3"/>
  <c r="Y46" i="3"/>
  <c r="W43" i="3"/>
  <c r="Y42" i="3"/>
  <c r="W39" i="3"/>
  <c r="Y38" i="3"/>
  <c r="W35" i="3"/>
  <c r="AA12" i="3"/>
  <c r="Y21" i="3"/>
  <c r="Z22" i="3"/>
  <c r="V24" i="3"/>
  <c r="Z38" i="3"/>
  <c r="V40" i="3"/>
  <c r="V45" i="3"/>
  <c r="X47" i="3"/>
  <c r="T49" i="3"/>
  <c r="AB50" i="3"/>
  <c r="X52" i="3"/>
  <c r="W11" i="3"/>
  <c r="X14" i="3"/>
  <c r="X11" i="3"/>
  <c r="F62" i="3" s="1"/>
  <c r="T13" i="3"/>
  <c r="B64" i="3" s="1"/>
  <c r="X10" i="3"/>
  <c r="Y13" i="3"/>
  <c r="Z14" i="3"/>
  <c r="H65" i="3" s="1"/>
  <c r="U16" i="3"/>
  <c r="C67" i="3" s="1"/>
  <c r="AA17" i="3"/>
  <c r="I68" i="3" s="1"/>
  <c r="U19" i="3"/>
  <c r="AA20" i="3"/>
  <c r="I71" i="3" s="1"/>
  <c r="X23" i="3"/>
  <c r="F74" i="3" s="1"/>
  <c r="Z25" i="3"/>
  <c r="V27" i="3"/>
  <c r="D78" i="3" s="1"/>
  <c r="Z35" i="3"/>
  <c r="V37" i="3"/>
  <c r="X39" i="3"/>
  <c r="T41" i="3"/>
  <c r="AB42" i="3"/>
  <c r="X44" i="3"/>
  <c r="Z46" i="3"/>
  <c r="V48" i="3"/>
  <c r="Z51" i="3"/>
  <c r="V53" i="3"/>
  <c r="J54" i="2"/>
  <c r="I54" i="2"/>
  <c r="H54" i="2"/>
  <c r="G54" i="2"/>
  <c r="F54" i="2"/>
  <c r="E54" i="2"/>
  <c r="D54" i="2"/>
  <c r="C54" i="2"/>
  <c r="J53" i="2"/>
  <c r="I53" i="2"/>
  <c r="H53" i="2"/>
  <c r="G53" i="2"/>
  <c r="F53" i="2"/>
  <c r="E53" i="2"/>
  <c r="D53" i="2"/>
  <c r="C53" i="2"/>
  <c r="B53" i="2"/>
  <c r="J52" i="2"/>
  <c r="I52" i="2"/>
  <c r="H52" i="2"/>
  <c r="G52" i="2"/>
  <c r="F52" i="2"/>
  <c r="E52" i="2"/>
  <c r="D52" i="2"/>
  <c r="C52" i="2"/>
  <c r="B52" i="2"/>
  <c r="J51" i="2"/>
  <c r="I51" i="2"/>
  <c r="H51" i="2"/>
  <c r="G51" i="2"/>
  <c r="F51" i="2"/>
  <c r="E51" i="2"/>
  <c r="D51" i="2"/>
  <c r="C51" i="2"/>
  <c r="B51" i="2"/>
  <c r="J50" i="2"/>
  <c r="I50" i="2"/>
  <c r="H50" i="2"/>
  <c r="G50" i="2"/>
  <c r="F50" i="2"/>
  <c r="E50" i="2"/>
  <c r="D50" i="2"/>
  <c r="C50" i="2"/>
  <c r="B50" i="2"/>
  <c r="J49" i="2"/>
  <c r="I49" i="2"/>
  <c r="H49" i="2"/>
  <c r="G49" i="2"/>
  <c r="F49" i="2"/>
  <c r="E49" i="2"/>
  <c r="D49" i="2"/>
  <c r="C49" i="2"/>
  <c r="B49" i="2"/>
  <c r="J48" i="2"/>
  <c r="I48" i="2"/>
  <c r="H48" i="2"/>
  <c r="G48" i="2"/>
  <c r="F48" i="2"/>
  <c r="E48" i="2"/>
  <c r="D48" i="2"/>
  <c r="C48" i="2"/>
  <c r="B48" i="2"/>
  <c r="J47" i="2"/>
  <c r="I47" i="2"/>
  <c r="H47" i="2"/>
  <c r="G47" i="2"/>
  <c r="F47" i="2"/>
  <c r="E47" i="2"/>
  <c r="D47" i="2"/>
  <c r="C47" i="2"/>
  <c r="B47" i="2"/>
  <c r="J46" i="2"/>
  <c r="I46" i="2"/>
  <c r="H46" i="2"/>
  <c r="G46" i="2"/>
  <c r="F46" i="2"/>
  <c r="E46" i="2"/>
  <c r="D46" i="2"/>
  <c r="C46" i="2"/>
  <c r="B46" i="2"/>
  <c r="J45" i="2"/>
  <c r="I45" i="2"/>
  <c r="H45" i="2"/>
  <c r="G45" i="2"/>
  <c r="F45" i="2"/>
  <c r="E45" i="2"/>
  <c r="D45" i="2"/>
  <c r="C45" i="2"/>
  <c r="B45" i="2"/>
  <c r="J44" i="2"/>
  <c r="I44" i="2"/>
  <c r="H44" i="2"/>
  <c r="G44" i="2"/>
  <c r="F44" i="2"/>
  <c r="E44" i="2"/>
  <c r="D44" i="2"/>
  <c r="C44" i="2"/>
  <c r="B44" i="2"/>
  <c r="J43" i="2"/>
  <c r="I43" i="2"/>
  <c r="H43" i="2"/>
  <c r="G43" i="2"/>
  <c r="F43" i="2"/>
  <c r="E43" i="2"/>
  <c r="D43" i="2"/>
  <c r="C43" i="2"/>
  <c r="B43" i="2"/>
  <c r="J42" i="2"/>
  <c r="I42" i="2"/>
  <c r="H42" i="2"/>
  <c r="G42" i="2"/>
  <c r="F42" i="2"/>
  <c r="E42" i="2"/>
  <c r="D42" i="2"/>
  <c r="C42" i="2"/>
  <c r="B42" i="2"/>
  <c r="J41" i="2"/>
  <c r="I41" i="2"/>
  <c r="H41" i="2"/>
  <c r="G41" i="2"/>
  <c r="F41" i="2"/>
  <c r="E41" i="2"/>
  <c r="D41" i="2"/>
  <c r="C41" i="2"/>
  <c r="B41" i="2"/>
  <c r="J40" i="2"/>
  <c r="I40" i="2"/>
  <c r="H40" i="2"/>
  <c r="G40" i="2"/>
  <c r="F40" i="2"/>
  <c r="E40" i="2"/>
  <c r="D40" i="2"/>
  <c r="C40" i="2"/>
  <c r="B40" i="2"/>
  <c r="J39" i="2"/>
  <c r="I39" i="2"/>
  <c r="H39" i="2"/>
  <c r="G39" i="2"/>
  <c r="F39" i="2"/>
  <c r="E39" i="2"/>
  <c r="D39" i="2"/>
  <c r="C39" i="2"/>
  <c r="B39" i="2"/>
  <c r="J38" i="2"/>
  <c r="I38" i="2"/>
  <c r="H38" i="2"/>
  <c r="G38" i="2"/>
  <c r="F38" i="2"/>
  <c r="E38" i="2"/>
  <c r="D38" i="2"/>
  <c r="C38" i="2"/>
  <c r="B38" i="2"/>
  <c r="J37" i="2"/>
  <c r="I37" i="2"/>
  <c r="H37" i="2"/>
  <c r="G37" i="2"/>
  <c r="F37" i="2"/>
  <c r="E37" i="2"/>
  <c r="D37" i="2"/>
  <c r="C37" i="2"/>
  <c r="B37" i="2"/>
  <c r="J36" i="2"/>
  <c r="I36" i="2"/>
  <c r="H36" i="2"/>
  <c r="G36" i="2"/>
  <c r="F36" i="2"/>
  <c r="E36" i="2"/>
  <c r="D36" i="2"/>
  <c r="C36" i="2"/>
  <c r="B36" i="2"/>
  <c r="J35" i="2"/>
  <c r="I35" i="2"/>
  <c r="H35" i="2"/>
  <c r="G35" i="2"/>
  <c r="F35" i="2"/>
  <c r="E35" i="2"/>
  <c r="D35" i="2"/>
  <c r="C35" i="2"/>
  <c r="B35" i="2"/>
  <c r="B54" i="2"/>
  <c r="J29" i="2"/>
  <c r="I29" i="2"/>
  <c r="H29" i="2"/>
  <c r="G29" i="2"/>
  <c r="F29" i="2"/>
  <c r="E29" i="2"/>
  <c r="D29" i="2"/>
  <c r="C29" i="2"/>
  <c r="J28" i="2"/>
  <c r="I28" i="2"/>
  <c r="H28" i="2"/>
  <c r="G28" i="2"/>
  <c r="F28" i="2"/>
  <c r="E28" i="2"/>
  <c r="D28" i="2"/>
  <c r="C28" i="2"/>
  <c r="B28" i="2"/>
  <c r="J27" i="2"/>
  <c r="I27" i="2"/>
  <c r="H27" i="2"/>
  <c r="G27" i="2"/>
  <c r="F27" i="2"/>
  <c r="E27" i="2"/>
  <c r="D27" i="2"/>
  <c r="C27" i="2"/>
  <c r="B27" i="2"/>
  <c r="J26" i="2"/>
  <c r="I26" i="2"/>
  <c r="H26" i="2"/>
  <c r="G26" i="2"/>
  <c r="F26" i="2"/>
  <c r="E26" i="2"/>
  <c r="D26" i="2"/>
  <c r="C26" i="2"/>
  <c r="B26" i="2"/>
  <c r="J25" i="2"/>
  <c r="I25" i="2"/>
  <c r="H25" i="2"/>
  <c r="G25" i="2"/>
  <c r="F25" i="2"/>
  <c r="E25" i="2"/>
  <c r="D25" i="2"/>
  <c r="C25" i="2"/>
  <c r="B25" i="2"/>
  <c r="J24" i="2"/>
  <c r="I24" i="2"/>
  <c r="H24" i="2"/>
  <c r="G24" i="2"/>
  <c r="F24" i="2"/>
  <c r="E24" i="2"/>
  <c r="D24" i="2"/>
  <c r="C24" i="2"/>
  <c r="B24" i="2"/>
  <c r="J23" i="2"/>
  <c r="I23" i="2"/>
  <c r="H23" i="2"/>
  <c r="G23" i="2"/>
  <c r="F23" i="2"/>
  <c r="E23" i="2"/>
  <c r="D23" i="2"/>
  <c r="C23" i="2"/>
  <c r="B23" i="2"/>
  <c r="J22" i="2"/>
  <c r="I22" i="2"/>
  <c r="H22" i="2"/>
  <c r="G22" i="2"/>
  <c r="F22" i="2"/>
  <c r="E22" i="2"/>
  <c r="D22" i="2"/>
  <c r="C22" i="2"/>
  <c r="B22" i="2"/>
  <c r="J21" i="2"/>
  <c r="I21" i="2"/>
  <c r="H21" i="2"/>
  <c r="G21" i="2"/>
  <c r="F21" i="2"/>
  <c r="E21" i="2"/>
  <c r="D21" i="2"/>
  <c r="C21" i="2"/>
  <c r="B21" i="2"/>
  <c r="J20" i="2"/>
  <c r="I20" i="2"/>
  <c r="H20" i="2"/>
  <c r="G20" i="2"/>
  <c r="F20" i="2"/>
  <c r="E20" i="2"/>
  <c r="D20" i="2"/>
  <c r="C20" i="2"/>
  <c r="B20" i="2"/>
  <c r="J19" i="2"/>
  <c r="I19" i="2"/>
  <c r="H19" i="2"/>
  <c r="G19" i="2"/>
  <c r="F19" i="2"/>
  <c r="E19" i="2"/>
  <c r="D19" i="2"/>
  <c r="C19" i="2"/>
  <c r="B19" i="2"/>
  <c r="J18" i="2"/>
  <c r="I18" i="2"/>
  <c r="H18" i="2"/>
  <c r="G18" i="2"/>
  <c r="F18" i="2"/>
  <c r="E18" i="2"/>
  <c r="D18" i="2"/>
  <c r="C18" i="2"/>
  <c r="B18" i="2"/>
  <c r="J17" i="2"/>
  <c r="I17" i="2"/>
  <c r="H17" i="2"/>
  <c r="G17" i="2"/>
  <c r="F17" i="2"/>
  <c r="E17" i="2"/>
  <c r="D17" i="2"/>
  <c r="C17" i="2"/>
  <c r="B17" i="2"/>
  <c r="J16" i="2"/>
  <c r="I16" i="2"/>
  <c r="H16" i="2"/>
  <c r="G16" i="2"/>
  <c r="F16" i="2"/>
  <c r="E16" i="2"/>
  <c r="D16" i="2"/>
  <c r="C16" i="2"/>
  <c r="B16" i="2"/>
  <c r="J15" i="2"/>
  <c r="I15" i="2"/>
  <c r="H15" i="2"/>
  <c r="G15" i="2"/>
  <c r="F15" i="2"/>
  <c r="E15" i="2"/>
  <c r="D15" i="2"/>
  <c r="C15" i="2"/>
  <c r="B15" i="2"/>
  <c r="J14" i="2"/>
  <c r="I14" i="2"/>
  <c r="H14" i="2"/>
  <c r="G14" i="2"/>
  <c r="F14" i="2"/>
  <c r="E14" i="2"/>
  <c r="D14" i="2"/>
  <c r="C14" i="2"/>
  <c r="B14" i="2"/>
  <c r="J13" i="2"/>
  <c r="I13" i="2"/>
  <c r="H13" i="2"/>
  <c r="G13" i="2"/>
  <c r="F13" i="2"/>
  <c r="E13" i="2"/>
  <c r="D13" i="2"/>
  <c r="C13" i="2"/>
  <c r="B13" i="2"/>
  <c r="J12" i="2"/>
  <c r="I12" i="2"/>
  <c r="H12" i="2"/>
  <c r="G12" i="2"/>
  <c r="F12" i="2"/>
  <c r="E12" i="2"/>
  <c r="D12" i="2"/>
  <c r="C12" i="2"/>
  <c r="B12" i="2"/>
  <c r="J11" i="2"/>
  <c r="I11" i="2"/>
  <c r="H11" i="2"/>
  <c r="G11" i="2"/>
  <c r="F11" i="2"/>
  <c r="E11" i="2"/>
  <c r="D11" i="2"/>
  <c r="C11" i="2"/>
  <c r="B11" i="2"/>
  <c r="J10" i="2"/>
  <c r="I10" i="2"/>
  <c r="H10" i="2"/>
  <c r="G10" i="2"/>
  <c r="F10" i="2"/>
  <c r="E10" i="2"/>
  <c r="D10" i="2"/>
  <c r="C10" i="2"/>
  <c r="B10" i="2"/>
  <c r="B29" i="2"/>
  <c r="AB54" i="2"/>
  <c r="X53" i="2"/>
  <c r="V54" i="2"/>
  <c r="H73" i="3" l="1"/>
  <c r="B67" i="3"/>
  <c r="I72" i="3"/>
  <c r="B68" i="3"/>
  <c r="H80" i="3"/>
  <c r="I64" i="3"/>
  <c r="I79" i="3"/>
  <c r="E79" i="3"/>
  <c r="D76" i="3"/>
  <c r="I70" i="3"/>
  <c r="H71" i="3"/>
  <c r="I69" i="6"/>
  <c r="J62" i="6"/>
  <c r="B63" i="3"/>
  <c r="E61" i="3"/>
  <c r="G61" i="3"/>
  <c r="E66" i="3"/>
  <c r="C79" i="3"/>
  <c r="J76" i="3"/>
  <c r="I73" i="3"/>
  <c r="B65" i="3"/>
  <c r="J77" i="3"/>
  <c r="J66" i="3"/>
  <c r="D73" i="3"/>
  <c r="F73" i="3"/>
  <c r="G66" i="3"/>
  <c r="E67" i="3"/>
  <c r="F79" i="3"/>
  <c r="I66" i="3"/>
  <c r="I74" i="3"/>
  <c r="F68" i="3"/>
  <c r="J74" i="3"/>
  <c r="H70" i="6"/>
  <c r="I76" i="6"/>
  <c r="C79" i="6"/>
  <c r="G69" i="3"/>
  <c r="C66" i="3"/>
  <c r="C78" i="3"/>
  <c r="K69" i="6"/>
  <c r="I77" i="6"/>
  <c r="I68" i="6"/>
  <c r="J76" i="6"/>
  <c r="I79" i="6"/>
  <c r="H61" i="6"/>
  <c r="M67" i="6"/>
  <c r="K71" i="6"/>
  <c r="H74" i="6"/>
  <c r="I70" i="6"/>
  <c r="H66" i="6"/>
  <c r="J78" i="6"/>
  <c r="W52" i="10"/>
  <c r="X48" i="10"/>
  <c r="X40" i="10"/>
  <c r="Y40" i="10"/>
  <c r="Y48" i="10"/>
  <c r="X54" i="10"/>
  <c r="Y42" i="10"/>
  <c r="Y50" i="10"/>
  <c r="Y49" i="10"/>
  <c r="W47" i="10"/>
  <c r="X46" i="10"/>
  <c r="Y35" i="10"/>
  <c r="W50" i="10"/>
  <c r="Y45" i="10"/>
  <c r="W41" i="10"/>
  <c r="W49" i="10"/>
  <c r="X49" i="10"/>
  <c r="X42" i="10"/>
  <c r="W35" i="10"/>
  <c r="W43" i="10"/>
  <c r="W51" i="10"/>
  <c r="X51" i="10"/>
  <c r="W53" i="10"/>
  <c r="X44" i="10"/>
  <c r="Y53" i="10"/>
  <c r="X52" i="10"/>
  <c r="X37" i="10"/>
  <c r="X39" i="10"/>
  <c r="Y39" i="10"/>
  <c r="Y47" i="10"/>
  <c r="Y37" i="10"/>
  <c r="X36" i="10"/>
  <c r="X50" i="10"/>
  <c r="W40" i="10"/>
  <c r="W48" i="10"/>
  <c r="W39" i="10"/>
  <c r="X53" i="10"/>
  <c r="W38" i="10"/>
  <c r="W42" i="10"/>
  <c r="Y36" i="10"/>
  <c r="Y44" i="10"/>
  <c r="Y52" i="10"/>
  <c r="X45" i="10"/>
  <c r="X38" i="10"/>
  <c r="Y38" i="10"/>
  <c r="Y46" i="10"/>
  <c r="Y54" i="10"/>
  <c r="X47" i="10"/>
  <c r="W54" i="10"/>
  <c r="W37" i="10"/>
  <c r="Y43" i="10"/>
  <c r="Y41" i="10"/>
  <c r="W46" i="10"/>
  <c r="X41" i="10"/>
  <c r="X43" i="10"/>
  <c r="W36" i="10"/>
  <c r="W44" i="10"/>
  <c r="W45" i="10"/>
  <c r="X35" i="10"/>
  <c r="Y51" i="10"/>
  <c r="AA54" i="13"/>
  <c r="AA35" i="13"/>
  <c r="AB47" i="13"/>
  <c r="AA47" i="13"/>
  <c r="AB39" i="13"/>
  <c r="AA53" i="13"/>
  <c r="AB51" i="13"/>
  <c r="AB54" i="13"/>
  <c r="AA43" i="13"/>
  <c r="Z37" i="13"/>
  <c r="Z53" i="13"/>
  <c r="AB41" i="13"/>
  <c r="AA48" i="13"/>
  <c r="AA37" i="13"/>
  <c r="Z42" i="13"/>
  <c r="Z40" i="13"/>
  <c r="AB43" i="13"/>
  <c r="Z41" i="13"/>
  <c r="AB45" i="13"/>
  <c r="AA38" i="13"/>
  <c r="AB46" i="13"/>
  <c r="AB50" i="13"/>
  <c r="AB35" i="13"/>
  <c r="Z44" i="13"/>
  <c r="AB40" i="13"/>
  <c r="AA52" i="13"/>
  <c r="Z36" i="13"/>
  <c r="AA41" i="13"/>
  <c r="Z35" i="13"/>
  <c r="Z39" i="13"/>
  <c r="Z51" i="13"/>
  <c r="Z45" i="13"/>
  <c r="AA49" i="13"/>
  <c r="AB49" i="13"/>
  <c r="AA46" i="13"/>
  <c r="AB38" i="13"/>
  <c r="AA40" i="13"/>
  <c r="AA51" i="13"/>
  <c r="AB48" i="13"/>
  <c r="Z52" i="13"/>
  <c r="Z38" i="13"/>
  <c r="Z48" i="13"/>
  <c r="Z46" i="13"/>
  <c r="AA45" i="13"/>
  <c r="Z47" i="13"/>
  <c r="Z43" i="13"/>
  <c r="AB36" i="13"/>
  <c r="Z50" i="13"/>
  <c r="AA36" i="13"/>
  <c r="AB44" i="13"/>
  <c r="AB53" i="13"/>
  <c r="AB42" i="13"/>
  <c r="Z49" i="13"/>
  <c r="Z54" i="13"/>
  <c r="AA44" i="13"/>
  <c r="AB52" i="13"/>
  <c r="AA42" i="13"/>
  <c r="AA39" i="13"/>
  <c r="AA50" i="13"/>
  <c r="AB37" i="13"/>
  <c r="AB29" i="5"/>
  <c r="D80" i="5" s="1"/>
  <c r="AA27" i="5"/>
  <c r="C78" i="5" s="1"/>
  <c r="AH26" i="5"/>
  <c r="J77" i="5" s="1"/>
  <c r="AF25" i="5"/>
  <c r="H76" i="5" s="1"/>
  <c r="AI20" i="5"/>
  <c r="K71" i="5" s="1"/>
  <c r="AI16" i="5"/>
  <c r="K67" i="5" s="1"/>
  <c r="AD24" i="5"/>
  <c r="F75" i="5" s="1"/>
  <c r="AA23" i="5"/>
  <c r="C74" i="5" s="1"/>
  <c r="AA19" i="5"/>
  <c r="C70" i="5" s="1"/>
  <c r="AA15" i="5"/>
  <c r="C66" i="5" s="1"/>
  <c r="AA21" i="5"/>
  <c r="C72" i="5" s="1"/>
  <c r="AI15" i="5"/>
  <c r="K66" i="5" s="1"/>
  <c r="AA11" i="5"/>
  <c r="C62" i="5" s="1"/>
  <c r="AI21" i="5"/>
  <c r="K72" i="5" s="1"/>
  <c r="AI11" i="5"/>
  <c r="K62" i="5" s="1"/>
  <c r="AA20" i="5"/>
  <c r="C71" i="5" s="1"/>
  <c r="AI14" i="5"/>
  <c r="K65" i="5" s="1"/>
  <c r="AI10" i="5"/>
  <c r="K61" i="5" s="1"/>
  <c r="AA10" i="5"/>
  <c r="C61" i="5" s="1"/>
  <c r="AD28" i="5"/>
  <c r="F79" i="5" s="1"/>
  <c r="AI19" i="5"/>
  <c r="K70" i="5" s="1"/>
  <c r="AA14" i="5"/>
  <c r="C65" i="5" s="1"/>
  <c r="AJ27" i="5"/>
  <c r="L78" i="5" s="1"/>
  <c r="AI18" i="5"/>
  <c r="K69" i="5" s="1"/>
  <c r="AI13" i="5"/>
  <c r="K64" i="5" s="1"/>
  <c r="AJ23" i="5"/>
  <c r="L74" i="5" s="1"/>
  <c r="AA18" i="5"/>
  <c r="C69" i="5" s="1"/>
  <c r="AA13" i="5"/>
  <c r="C64" i="5" s="1"/>
  <c r="AA22" i="5"/>
  <c r="C73" i="5" s="1"/>
  <c r="AA12" i="5"/>
  <c r="C63" i="5" s="1"/>
  <c r="AA16" i="5"/>
  <c r="C67" i="5" s="1"/>
  <c r="AI22" i="5"/>
  <c r="K73" i="5" s="1"/>
  <c r="AI17" i="5"/>
  <c r="K68" i="5" s="1"/>
  <c r="AI12" i="5"/>
  <c r="K63" i="5" s="1"/>
  <c r="AA17" i="5"/>
  <c r="C68" i="5" s="1"/>
  <c r="Z11" i="5"/>
  <c r="B62" i="5" s="1"/>
  <c r="Z15" i="5"/>
  <c r="B66" i="5" s="1"/>
  <c r="Z19" i="5"/>
  <c r="B70" i="5" s="1"/>
  <c r="Z23" i="5"/>
  <c r="B74" i="5" s="1"/>
  <c r="AE29" i="5"/>
  <c r="G80" i="5" s="1"/>
  <c r="AJ12" i="5"/>
  <c r="L63" i="5" s="1"/>
  <c r="AJ16" i="5"/>
  <c r="L67" i="5" s="1"/>
  <c r="AJ20" i="5"/>
  <c r="L71" i="5" s="1"/>
  <c r="Z26" i="5"/>
  <c r="B77" i="5" s="1"/>
  <c r="AK11" i="5"/>
  <c r="M62" i="5" s="1"/>
  <c r="AK15" i="5"/>
  <c r="M66" i="5" s="1"/>
  <c r="AK19" i="5"/>
  <c r="M70" i="5" s="1"/>
  <c r="AF24" i="5"/>
  <c r="H75" i="5" s="1"/>
  <c r="AD12" i="5"/>
  <c r="F63" i="5" s="1"/>
  <c r="AD20" i="5"/>
  <c r="F71" i="5" s="1"/>
  <c r="AE27" i="5"/>
  <c r="G78" i="5" s="1"/>
  <c r="AE16" i="5"/>
  <c r="G67" i="5" s="1"/>
  <c r="AH24" i="5"/>
  <c r="J75" i="5" s="1"/>
  <c r="AF13" i="5"/>
  <c r="H64" i="5" s="1"/>
  <c r="AF21" i="5"/>
  <c r="H72" i="5" s="1"/>
  <c r="Z28" i="5"/>
  <c r="B79" i="5" s="1"/>
  <c r="AK28" i="5"/>
  <c r="M79" i="5" s="1"/>
  <c r="AK24" i="5"/>
  <c r="M75" i="5" s="1"/>
  <c r="AG14" i="5"/>
  <c r="I65" i="5" s="1"/>
  <c r="AG22" i="5"/>
  <c r="I73" i="5" s="1"/>
  <c r="AJ28" i="5"/>
  <c r="L79" i="5" s="1"/>
  <c r="AH11" i="5"/>
  <c r="J62" i="5" s="1"/>
  <c r="AH15" i="5"/>
  <c r="J66" i="5" s="1"/>
  <c r="AH19" i="5"/>
  <c r="J70" i="5" s="1"/>
  <c r="AI23" i="5"/>
  <c r="K74" i="5" s="1"/>
  <c r="AB13" i="5"/>
  <c r="D64" i="5" s="1"/>
  <c r="AB17" i="5"/>
  <c r="D68" i="5" s="1"/>
  <c r="AB21" i="5"/>
  <c r="D72" i="5" s="1"/>
  <c r="AI26" i="5"/>
  <c r="K77" i="5" s="1"/>
  <c r="AC12" i="5"/>
  <c r="E63" i="5" s="1"/>
  <c r="AC16" i="5"/>
  <c r="E67" i="5" s="1"/>
  <c r="AC20" i="5"/>
  <c r="E71" i="5" s="1"/>
  <c r="AH25" i="5"/>
  <c r="J76" i="5" s="1"/>
  <c r="AD13" i="5"/>
  <c r="F64" i="5" s="1"/>
  <c r="AD21" i="5"/>
  <c r="F72" i="5" s="1"/>
  <c r="AG28" i="5"/>
  <c r="I79" i="5" s="1"/>
  <c r="AE17" i="5"/>
  <c r="G68" i="5" s="1"/>
  <c r="AA25" i="5"/>
  <c r="C76" i="5" s="1"/>
  <c r="AF14" i="5"/>
  <c r="H65" i="5" s="1"/>
  <c r="AF22" i="5"/>
  <c r="H73" i="5" s="1"/>
  <c r="AI28" i="5"/>
  <c r="K79" i="5" s="1"/>
  <c r="AC28" i="5"/>
  <c r="E79" i="5" s="1"/>
  <c r="AC24" i="5"/>
  <c r="E75" i="5" s="1"/>
  <c r="AG15" i="5"/>
  <c r="I66" i="5" s="1"/>
  <c r="AH23" i="5"/>
  <c r="J74" i="5" s="1"/>
  <c r="AD29" i="5"/>
  <c r="F80" i="5" s="1"/>
  <c r="AE18" i="5"/>
  <c r="G69" i="5" s="1"/>
  <c r="AK23" i="5"/>
  <c r="M74" i="5" s="1"/>
  <c r="AA24" i="5"/>
  <c r="C75" i="5" s="1"/>
  <c r="Z12" i="5"/>
  <c r="B63" i="5" s="1"/>
  <c r="Z16" i="5"/>
  <c r="B67" i="5" s="1"/>
  <c r="Z20" i="5"/>
  <c r="B71" i="5" s="1"/>
  <c r="AB24" i="5"/>
  <c r="D75" i="5" s="1"/>
  <c r="AJ13" i="5"/>
  <c r="L64" i="5" s="1"/>
  <c r="AJ17" i="5"/>
  <c r="L68" i="5" s="1"/>
  <c r="AJ21" i="5"/>
  <c r="L72" i="5" s="1"/>
  <c r="AB27" i="5"/>
  <c r="D78" i="5" s="1"/>
  <c r="AK12" i="5"/>
  <c r="M63" i="5" s="1"/>
  <c r="AK16" i="5"/>
  <c r="M67" i="5" s="1"/>
  <c r="AK20" i="5"/>
  <c r="M71" i="5" s="1"/>
  <c r="AA26" i="5"/>
  <c r="C77" i="5" s="1"/>
  <c r="AD14" i="5"/>
  <c r="F65" i="5" s="1"/>
  <c r="AD22" i="5"/>
  <c r="F73" i="5" s="1"/>
  <c r="Z29" i="5"/>
  <c r="AE10" i="5"/>
  <c r="G61" i="5" s="1"/>
  <c r="AJ25" i="5"/>
  <c r="L76" i="5" s="1"/>
  <c r="AF15" i="5"/>
  <c r="H66" i="5" s="1"/>
  <c r="AG23" i="5"/>
  <c r="I74" i="5" s="1"/>
  <c r="AK27" i="5"/>
  <c r="M78" i="5" s="1"/>
  <c r="AG16" i="5"/>
  <c r="I67" i="5" s="1"/>
  <c r="AH12" i="5"/>
  <c r="J63" i="5" s="1"/>
  <c r="AH16" i="5"/>
  <c r="J67" i="5" s="1"/>
  <c r="AH20" i="5"/>
  <c r="J71" i="5" s="1"/>
  <c r="AE25" i="5"/>
  <c r="G76" i="5" s="1"/>
  <c r="AB14" i="5"/>
  <c r="D65" i="5" s="1"/>
  <c r="AB18" i="5"/>
  <c r="D69" i="5" s="1"/>
  <c r="AB22" i="5"/>
  <c r="D73" i="5" s="1"/>
  <c r="AE28" i="5"/>
  <c r="G79" i="5" s="1"/>
  <c r="AC13" i="5"/>
  <c r="E64" i="5" s="1"/>
  <c r="AC17" i="5"/>
  <c r="E68" i="5" s="1"/>
  <c r="AC21" i="5"/>
  <c r="E72" i="5" s="1"/>
  <c r="AJ26" i="5"/>
  <c r="L77" i="5" s="1"/>
  <c r="AD15" i="5"/>
  <c r="F66" i="5" s="1"/>
  <c r="AE23" i="5"/>
  <c r="G74" i="5" s="1"/>
  <c r="AI29" i="5"/>
  <c r="K80" i="5" s="1"/>
  <c r="AE11" i="5"/>
  <c r="G62" i="5" s="1"/>
  <c r="AE19" i="5"/>
  <c r="G70" i="5" s="1"/>
  <c r="AD26" i="5"/>
  <c r="F77" i="5" s="1"/>
  <c r="AF16" i="5"/>
  <c r="H67" i="5" s="1"/>
  <c r="Z24" i="5"/>
  <c r="B75" i="5" s="1"/>
  <c r="AC27" i="5"/>
  <c r="E78" i="5" s="1"/>
  <c r="AC23" i="5"/>
  <c r="E74" i="5" s="1"/>
  <c r="AG17" i="5"/>
  <c r="I68" i="5" s="1"/>
  <c r="AJ24" i="5"/>
  <c r="L75" i="5" s="1"/>
  <c r="Z13" i="5"/>
  <c r="B64" i="5" s="1"/>
  <c r="Z17" i="5"/>
  <c r="B68" i="5" s="1"/>
  <c r="Z21" i="5"/>
  <c r="B72" i="5" s="1"/>
  <c r="AG26" i="5"/>
  <c r="I77" i="5" s="1"/>
  <c r="AJ14" i="5"/>
  <c r="L65" i="5" s="1"/>
  <c r="AJ18" i="5"/>
  <c r="L69" i="5" s="1"/>
  <c r="AJ22" i="5"/>
  <c r="L73" i="5" s="1"/>
  <c r="AG29" i="5"/>
  <c r="I80" i="5" s="1"/>
  <c r="AK13" i="5"/>
  <c r="M64" i="5" s="1"/>
  <c r="AK17" i="5"/>
  <c r="M68" i="5" s="1"/>
  <c r="AK21" i="5"/>
  <c r="M72" i="5" s="1"/>
  <c r="AD27" i="5"/>
  <c r="F78" i="5" s="1"/>
  <c r="AB10" i="5"/>
  <c r="D61" i="5" s="1"/>
  <c r="AD16" i="5"/>
  <c r="F67" i="5" s="1"/>
  <c r="AG24" i="5"/>
  <c r="I75" i="5" s="1"/>
  <c r="AE12" i="5"/>
  <c r="G63" i="5" s="1"/>
  <c r="AE20" i="5"/>
  <c r="G71" i="5" s="1"/>
  <c r="AF27" i="5"/>
  <c r="H78" i="5" s="1"/>
  <c r="AF17" i="5"/>
  <c r="H68" i="5" s="1"/>
  <c r="AI24" i="5"/>
  <c r="K75" i="5" s="1"/>
  <c r="AK26" i="5"/>
  <c r="M77" i="5" s="1"/>
  <c r="AG10" i="5"/>
  <c r="I61" i="5" s="1"/>
  <c r="AG18" i="5"/>
  <c r="I69" i="5" s="1"/>
  <c r="AD25" i="5"/>
  <c r="F76" i="5" s="1"/>
  <c r="AH13" i="5"/>
  <c r="J64" i="5" s="1"/>
  <c r="AH17" i="5"/>
  <c r="J68" i="5" s="1"/>
  <c r="AH21" i="5"/>
  <c r="J72" i="5" s="1"/>
  <c r="Z27" i="5"/>
  <c r="B78" i="5" s="1"/>
  <c r="AJ10" i="5"/>
  <c r="L61" i="5" s="1"/>
  <c r="AB15" i="5"/>
  <c r="D66" i="5" s="1"/>
  <c r="AB19" i="5"/>
  <c r="D70" i="5" s="1"/>
  <c r="AB23" i="5"/>
  <c r="D74" i="5" s="1"/>
  <c r="AC10" i="5"/>
  <c r="E61" i="5" s="1"/>
  <c r="AC14" i="5"/>
  <c r="E65" i="5" s="1"/>
  <c r="AC18" i="5"/>
  <c r="E69" i="5" s="1"/>
  <c r="AC22" i="5"/>
  <c r="E73" i="5" s="1"/>
  <c r="AF28" i="5"/>
  <c r="H79" i="5" s="1"/>
  <c r="AJ11" i="5"/>
  <c r="L62" i="5" s="1"/>
  <c r="AD17" i="5"/>
  <c r="F68" i="5" s="1"/>
  <c r="Z25" i="5"/>
  <c r="B76" i="5" s="1"/>
  <c r="AE13" i="5"/>
  <c r="G64" i="5" s="1"/>
  <c r="AE21" i="5"/>
  <c r="G72" i="5" s="1"/>
  <c r="AH28" i="5"/>
  <c r="J79" i="5" s="1"/>
  <c r="AF10" i="5"/>
  <c r="H61" i="5" s="1"/>
  <c r="AF18" i="5"/>
  <c r="H69" i="5" s="1"/>
  <c r="AB25" i="5"/>
  <c r="D76" i="5" s="1"/>
  <c r="AC26" i="5"/>
  <c r="E77" i="5" s="1"/>
  <c r="AG11" i="5"/>
  <c r="I62" i="5" s="1"/>
  <c r="AG19" i="5"/>
  <c r="I70" i="5" s="1"/>
  <c r="AF26" i="5"/>
  <c r="H77" i="5" s="1"/>
  <c r="AH14" i="5"/>
  <c r="J65" i="5" s="1"/>
  <c r="AB20" i="5"/>
  <c r="D71" i="5" s="1"/>
  <c r="AC15" i="5"/>
  <c r="E66" i="5" s="1"/>
  <c r="AB26" i="5"/>
  <c r="D77" i="5" s="1"/>
  <c r="AF20" i="5"/>
  <c r="H71" i="5" s="1"/>
  <c r="AC29" i="5"/>
  <c r="E80" i="5" s="1"/>
  <c r="AA28" i="5"/>
  <c r="C79" i="5" s="1"/>
  <c r="Z18" i="5"/>
  <c r="B69" i="5" s="1"/>
  <c r="AE24" i="5"/>
  <c r="G75" i="5" s="1"/>
  <c r="AK18" i="5"/>
  <c r="M69" i="5" s="1"/>
  <c r="AE14" i="5"/>
  <c r="G65" i="5" s="1"/>
  <c r="AE26" i="5"/>
  <c r="G77" i="5" s="1"/>
  <c r="AK25" i="5"/>
  <c r="M76" i="5" s="1"/>
  <c r="AH18" i="5"/>
  <c r="J69" i="5" s="1"/>
  <c r="AG25" i="5"/>
  <c r="I76" i="5" s="1"/>
  <c r="AC19" i="5"/>
  <c r="E70" i="5" s="1"/>
  <c r="AE15" i="5"/>
  <c r="G66" i="5" s="1"/>
  <c r="AG27" i="5"/>
  <c r="I78" i="5" s="1"/>
  <c r="AC25" i="5"/>
  <c r="E76" i="5" s="1"/>
  <c r="AK22" i="5"/>
  <c r="M73" i="5" s="1"/>
  <c r="AD10" i="5"/>
  <c r="F61" i="5" s="1"/>
  <c r="AE22" i="5"/>
  <c r="G73" i="5" s="1"/>
  <c r="AG12" i="5"/>
  <c r="I63" i="5" s="1"/>
  <c r="AD23" i="5"/>
  <c r="F74" i="5" s="1"/>
  <c r="AD11" i="5"/>
  <c r="F62" i="5" s="1"/>
  <c r="AG13" i="5"/>
  <c r="I64" i="5" s="1"/>
  <c r="AA29" i="5"/>
  <c r="C80" i="5" s="1"/>
  <c r="AG20" i="5"/>
  <c r="I71" i="5" s="1"/>
  <c r="AB28" i="5"/>
  <c r="D79" i="5" s="1"/>
  <c r="AC11" i="5"/>
  <c r="E62" i="5" s="1"/>
  <c r="AJ29" i="5"/>
  <c r="L80" i="5" s="1"/>
  <c r="Z14" i="5"/>
  <c r="B65" i="5" s="1"/>
  <c r="AK14" i="5"/>
  <c r="M65" i="5" s="1"/>
  <c r="AH27" i="5"/>
  <c r="J78" i="5" s="1"/>
  <c r="Z22" i="5"/>
  <c r="B73" i="5" s="1"/>
  <c r="AB11" i="5"/>
  <c r="D62" i="5" s="1"/>
  <c r="AF11" i="5"/>
  <c r="H62" i="5" s="1"/>
  <c r="AJ19" i="5"/>
  <c r="L70" i="5" s="1"/>
  <c r="AF19" i="5"/>
  <c r="H70" i="5" s="1"/>
  <c r="AH22" i="5"/>
  <c r="J73" i="5" s="1"/>
  <c r="AB12" i="5"/>
  <c r="D63" i="5" s="1"/>
  <c r="AF23" i="5"/>
  <c r="H74" i="5" s="1"/>
  <c r="AB16" i="5"/>
  <c r="D67" i="5" s="1"/>
  <c r="AD19" i="5"/>
  <c r="F70" i="5" s="1"/>
  <c r="AF12" i="5"/>
  <c r="H63" i="5" s="1"/>
  <c r="Z10" i="5"/>
  <c r="B61" i="5" s="1"/>
  <c r="AI27" i="5"/>
  <c r="K78" i="5" s="1"/>
  <c r="AJ15" i="5"/>
  <c r="L66" i="5" s="1"/>
  <c r="AK10" i="5"/>
  <c r="M61" i="5" s="1"/>
  <c r="AH29" i="5"/>
  <c r="J80" i="5" s="1"/>
  <c r="AD18" i="5"/>
  <c r="F69" i="5" s="1"/>
  <c r="AH10" i="5"/>
  <c r="J61" i="5" s="1"/>
  <c r="AF29" i="5"/>
  <c r="H80" i="5" s="1"/>
  <c r="AG21" i="5"/>
  <c r="I72" i="5" s="1"/>
  <c r="AI25" i="5"/>
  <c r="K76" i="5" s="1"/>
  <c r="AK29" i="5"/>
  <c r="M80" i="5" s="1"/>
  <c r="J75" i="3"/>
  <c r="E75" i="3"/>
  <c r="B62" i="3"/>
  <c r="Z29" i="13"/>
  <c r="Z10" i="13"/>
  <c r="W19" i="13"/>
  <c r="W26" i="13"/>
  <c r="W10" i="13"/>
  <c r="X21" i="13"/>
  <c r="U18" i="13"/>
  <c r="X20" i="13"/>
  <c r="V28" i="13"/>
  <c r="Y14" i="13"/>
  <c r="W27" i="13"/>
  <c r="U20" i="13"/>
  <c r="AA14" i="13"/>
  <c r="I65" i="13" s="1"/>
  <c r="Y27" i="13"/>
  <c r="Z25" i="13"/>
  <c r="U16" i="13"/>
  <c r="T21" i="13"/>
  <c r="U12" i="13"/>
  <c r="Y23" i="13"/>
  <c r="U23" i="13"/>
  <c r="U15" i="13"/>
  <c r="Y12" i="13"/>
  <c r="X25" i="13"/>
  <c r="T19" i="13"/>
  <c r="Z12" i="13"/>
  <c r="W29" i="13"/>
  <c r="W21" i="13"/>
  <c r="X24" i="13"/>
  <c r="T18" i="13"/>
  <c r="Z11" i="13"/>
  <c r="H62" i="13" s="1"/>
  <c r="W16" i="13"/>
  <c r="T17" i="13"/>
  <c r="AB16" i="13"/>
  <c r="J67" i="13" s="1"/>
  <c r="Y15" i="13"/>
  <c r="W24" i="13"/>
  <c r="AA25" i="13"/>
  <c r="I76" i="13" s="1"/>
  <c r="U21" i="13"/>
  <c r="AB12" i="13"/>
  <c r="J63" i="13" s="1"/>
  <c r="V15" i="13"/>
  <c r="Y29" i="13"/>
  <c r="Y21" i="13"/>
  <c r="Y13" i="13"/>
  <c r="AB23" i="13"/>
  <c r="X17" i="13"/>
  <c r="AA27" i="13"/>
  <c r="I78" i="13" s="1"/>
  <c r="AB22" i="13"/>
  <c r="J73" i="13" s="1"/>
  <c r="T10" i="13"/>
  <c r="Y22" i="13"/>
  <c r="AA15" i="13"/>
  <c r="I66" i="13" s="1"/>
  <c r="AB28" i="13"/>
  <c r="J79" i="13" s="1"/>
  <c r="W12" i="13"/>
  <c r="W11" i="13"/>
  <c r="AA21" i="13"/>
  <c r="I72" i="13" s="1"/>
  <c r="U24" i="13"/>
  <c r="T16" i="13"/>
  <c r="T29" i="13"/>
  <c r="AA17" i="13"/>
  <c r="I68" i="13" s="1"/>
  <c r="AA13" i="13"/>
  <c r="I64" i="13" s="1"/>
  <c r="T25" i="13"/>
  <c r="W22" i="13"/>
  <c r="W14" i="13"/>
  <c r="AA11" i="13"/>
  <c r="I62" i="13" s="1"/>
  <c r="Z24" i="13"/>
  <c r="V18" i="13"/>
  <c r="AB11" i="13"/>
  <c r="Y28" i="13"/>
  <c r="AA19" i="13"/>
  <c r="Z23" i="13"/>
  <c r="V17" i="13"/>
  <c r="AB10" i="13"/>
  <c r="X19" i="13"/>
  <c r="Z17" i="13"/>
  <c r="Z26" i="13"/>
  <c r="U10" i="13"/>
  <c r="T11" i="13"/>
  <c r="V29" i="13"/>
  <c r="X16" i="13"/>
  <c r="V19" i="13"/>
  <c r="T20" i="13"/>
  <c r="Y19" i="13"/>
  <c r="AB21" i="13"/>
  <c r="J72" i="13" s="1"/>
  <c r="T13" i="13"/>
  <c r="X23" i="13"/>
  <c r="Y18" i="13"/>
  <c r="AB17" i="13"/>
  <c r="J68" i="13" s="1"/>
  <c r="U27" i="13"/>
  <c r="U19" i="13"/>
  <c r="U11" i="13"/>
  <c r="Z28" i="13"/>
  <c r="V22" i="13"/>
  <c r="AB15" i="13"/>
  <c r="J66" i="13" s="1"/>
  <c r="Y20" i="13"/>
  <c r="W25" i="13"/>
  <c r="Z27" i="13"/>
  <c r="V21" i="13"/>
  <c r="AB14" i="13"/>
  <c r="J65" i="13" s="1"/>
  <c r="Z22" i="13"/>
  <c r="Z14" i="13"/>
  <c r="AA26" i="13"/>
  <c r="I77" i="13" s="1"/>
  <c r="Z21" i="13"/>
  <c r="T24" i="13"/>
  <c r="V23" i="13"/>
  <c r="W23" i="13"/>
  <c r="Y26" i="13"/>
  <c r="AA22" i="13"/>
  <c r="I73" i="13" s="1"/>
  <c r="W18" i="13"/>
  <c r="AB27" i="13"/>
  <c r="J78" i="13" s="1"/>
  <c r="T15" i="13"/>
  <c r="Y24" i="13"/>
  <c r="AB26" i="13"/>
  <c r="T14" i="13"/>
  <c r="V12" i="13"/>
  <c r="U28" i="13"/>
  <c r="Z18" i="13"/>
  <c r="X26" i="13"/>
  <c r="U29" i="13"/>
  <c r="V16" i="13"/>
  <c r="AA24" i="13"/>
  <c r="I75" i="13" s="1"/>
  <c r="T27" i="13"/>
  <c r="V10" i="13"/>
  <c r="V25" i="13"/>
  <c r="V24" i="13"/>
  <c r="V27" i="13"/>
  <c r="AB20" i="13"/>
  <c r="J71" i="13" s="1"/>
  <c r="AA20" i="13"/>
  <c r="I71" i="13" s="1"/>
  <c r="V26" i="13"/>
  <c r="W17" i="13"/>
  <c r="T22" i="13"/>
  <c r="AA28" i="13"/>
  <c r="I79" i="13" s="1"/>
  <c r="X28" i="13"/>
  <c r="AB29" i="13"/>
  <c r="J80" i="13" s="1"/>
  <c r="H16" i="14" s="1"/>
  <c r="W20" i="13"/>
  <c r="Y25" i="13"/>
  <c r="T26" i="13"/>
  <c r="AB25" i="13"/>
  <c r="J76" i="13" s="1"/>
  <c r="U17" i="13"/>
  <c r="X22" i="13"/>
  <c r="Y17" i="13"/>
  <c r="T23" i="13"/>
  <c r="Y16" i="13"/>
  <c r="Z19" i="13"/>
  <c r="X10" i="13"/>
  <c r="AA18" i="13"/>
  <c r="I69" i="13" s="1"/>
  <c r="T28" i="13"/>
  <c r="AA16" i="13"/>
  <c r="I67" i="13" s="1"/>
  <c r="Z20" i="13"/>
  <c r="U26" i="13"/>
  <c r="AB18" i="13"/>
  <c r="J69" i="13" s="1"/>
  <c r="AB13" i="13"/>
  <c r="J64" i="13" s="1"/>
  <c r="Z13" i="13"/>
  <c r="X12" i="13"/>
  <c r="X11" i="13"/>
  <c r="X13" i="13"/>
  <c r="X27" i="13"/>
  <c r="Y10" i="13"/>
  <c r="Y11" i="13"/>
  <c r="X15" i="13"/>
  <c r="AA12" i="13"/>
  <c r="I63" i="13" s="1"/>
  <c r="AB19" i="13"/>
  <c r="J70" i="13" s="1"/>
  <c r="AA23" i="13"/>
  <c r="I74" i="13" s="1"/>
  <c r="Z15" i="13"/>
  <c r="W15" i="13"/>
  <c r="U13" i="13"/>
  <c r="T12" i="13"/>
  <c r="X14" i="13"/>
  <c r="U14" i="13"/>
  <c r="Z16" i="13"/>
  <c r="U22" i="13"/>
  <c r="V13" i="13"/>
  <c r="U25" i="13"/>
  <c r="X18" i="13"/>
  <c r="V20" i="13"/>
  <c r="W28" i="13"/>
  <c r="W13" i="13"/>
  <c r="V14" i="13"/>
  <c r="AA29" i="13"/>
  <c r="I80" i="13" s="1"/>
  <c r="G16" i="14" s="1"/>
  <c r="AB24" i="13"/>
  <c r="J75" i="13" s="1"/>
  <c r="AA10" i="13"/>
  <c r="I61" i="13" s="1"/>
  <c r="D16" i="14" s="1"/>
  <c r="X29" i="13"/>
  <c r="V11" i="13"/>
  <c r="D80" i="3"/>
  <c r="C70" i="3"/>
  <c r="F65" i="3"/>
  <c r="D71" i="3"/>
  <c r="D70" i="3"/>
  <c r="H77" i="3"/>
  <c r="H64" i="3"/>
  <c r="I67" i="3"/>
  <c r="E77" i="3"/>
  <c r="I69" i="3"/>
  <c r="I77" i="3"/>
  <c r="J61" i="3"/>
  <c r="D68" i="3"/>
  <c r="H74" i="3"/>
  <c r="I65" i="3"/>
  <c r="E68" i="3"/>
  <c r="E76" i="3"/>
  <c r="H63" i="3"/>
  <c r="B70" i="3"/>
  <c r="F76" i="3"/>
  <c r="H69" i="6"/>
  <c r="L72" i="6"/>
  <c r="H75" i="6"/>
  <c r="I63" i="6"/>
  <c r="F73" i="6"/>
  <c r="I61" i="6"/>
  <c r="F74" i="6"/>
  <c r="I62" i="6"/>
  <c r="L62" i="6"/>
  <c r="M80" i="6"/>
  <c r="H77" i="6"/>
  <c r="I75" i="6"/>
  <c r="L80" i="6"/>
  <c r="C71" i="6"/>
  <c r="L66" i="6"/>
  <c r="V41" i="11"/>
  <c r="T42" i="11"/>
  <c r="V53" i="11"/>
  <c r="T35" i="11"/>
  <c r="V54" i="11"/>
  <c r="V47" i="11"/>
  <c r="T37" i="11"/>
  <c r="V51" i="11"/>
  <c r="U49" i="11"/>
  <c r="U53" i="11"/>
  <c r="V46" i="11"/>
  <c r="U47" i="11"/>
  <c r="T38" i="11"/>
  <c r="V37" i="11"/>
  <c r="V49" i="11"/>
  <c r="U51" i="11"/>
  <c r="V42" i="11"/>
  <c r="V35" i="11"/>
  <c r="T48" i="11"/>
  <c r="V44" i="11"/>
  <c r="U37" i="11"/>
  <c r="U45" i="11"/>
  <c r="T41" i="11"/>
  <c r="U35" i="11"/>
  <c r="T43" i="11"/>
  <c r="T36" i="11"/>
  <c r="T45" i="11"/>
  <c r="U39" i="11"/>
  <c r="U41" i="11"/>
  <c r="T46" i="11"/>
  <c r="U43" i="11"/>
  <c r="U42" i="11"/>
  <c r="U50" i="11"/>
  <c r="V50" i="11"/>
  <c r="V43" i="11"/>
  <c r="U36" i="11"/>
  <c r="U44" i="11"/>
  <c r="U52" i="11"/>
  <c r="V52" i="11"/>
  <c r="V39" i="11"/>
  <c r="T52" i="11"/>
  <c r="V48" i="11"/>
  <c r="T50" i="11"/>
  <c r="V45" i="11"/>
  <c r="V38" i="11"/>
  <c r="T51" i="11"/>
  <c r="T44" i="11"/>
  <c r="V40" i="11"/>
  <c r="T53" i="11"/>
  <c r="U38" i="11"/>
  <c r="U46" i="11"/>
  <c r="U54" i="11"/>
  <c r="T47" i="11"/>
  <c r="T40" i="11"/>
  <c r="U40" i="11"/>
  <c r="U48" i="11"/>
  <c r="V36" i="11"/>
  <c r="T49" i="11"/>
  <c r="T39" i="11"/>
  <c r="T54" i="11"/>
  <c r="V53" i="13"/>
  <c r="T51" i="13"/>
  <c r="T47" i="13"/>
  <c r="T53" i="13"/>
  <c r="T37" i="13"/>
  <c r="V51" i="13"/>
  <c r="V35" i="13"/>
  <c r="U39" i="13"/>
  <c r="U54" i="13"/>
  <c r="U38" i="13"/>
  <c r="V41" i="13"/>
  <c r="U49" i="13"/>
  <c r="T49" i="13"/>
  <c r="U52" i="13"/>
  <c r="V47" i="13"/>
  <c r="V45" i="13"/>
  <c r="U53" i="13"/>
  <c r="V52" i="13"/>
  <c r="V36" i="13"/>
  <c r="T48" i="13"/>
  <c r="U42" i="13"/>
  <c r="U50" i="13"/>
  <c r="V49" i="13"/>
  <c r="U41" i="13"/>
  <c r="T45" i="13"/>
  <c r="U44" i="13"/>
  <c r="V43" i="13"/>
  <c r="T39" i="13"/>
  <c r="T35" i="13"/>
  <c r="V50" i="13"/>
  <c r="T43" i="13"/>
  <c r="V54" i="13"/>
  <c r="U37" i="13"/>
  <c r="V44" i="13"/>
  <c r="U40" i="13"/>
  <c r="T40" i="13"/>
  <c r="T42" i="13"/>
  <c r="T50" i="13"/>
  <c r="T38" i="13"/>
  <c r="U51" i="13"/>
  <c r="T44" i="13"/>
  <c r="V38" i="13"/>
  <c r="U47" i="13"/>
  <c r="V39" i="13"/>
  <c r="T54" i="13"/>
  <c r="T52" i="13"/>
  <c r="U35" i="13"/>
  <c r="V48" i="13"/>
  <c r="T36" i="13"/>
  <c r="V46" i="13"/>
  <c r="T41" i="13"/>
  <c r="V37" i="13"/>
  <c r="T46" i="13"/>
  <c r="V40" i="13"/>
  <c r="V42" i="13"/>
  <c r="U43" i="13"/>
  <c r="U48" i="13"/>
  <c r="U46" i="13"/>
  <c r="U36" i="13"/>
  <c r="U45" i="13"/>
  <c r="Y28" i="7"/>
  <c r="X24" i="7"/>
  <c r="T18" i="7"/>
  <c r="Z11" i="7"/>
  <c r="H62" i="7" s="1"/>
  <c r="AA26" i="7"/>
  <c r="I77" i="7" s="1"/>
  <c r="AA18" i="7"/>
  <c r="I69" i="7" s="1"/>
  <c r="AA28" i="7"/>
  <c r="I79" i="7" s="1"/>
  <c r="AB16" i="7"/>
  <c r="J67" i="7" s="1"/>
  <c r="AB21" i="7"/>
  <c r="J72" i="7" s="1"/>
  <c r="Z13" i="7"/>
  <c r="V11" i="7"/>
  <c r="D62" i="7" s="1"/>
  <c r="U12" i="7"/>
  <c r="C63" i="7" s="1"/>
  <c r="AB24" i="7"/>
  <c r="J75" i="7" s="1"/>
  <c r="Z16" i="7"/>
  <c r="AA24" i="7"/>
  <c r="I75" i="7" s="1"/>
  <c r="X13" i="7"/>
  <c r="T19" i="7"/>
  <c r="V16" i="7"/>
  <c r="D67" i="7" s="1"/>
  <c r="Y26" i="7"/>
  <c r="V18" i="7"/>
  <c r="D69" i="7" s="1"/>
  <c r="AA29" i="7"/>
  <c r="I80" i="7" s="1"/>
  <c r="X27" i="7"/>
  <c r="AA27" i="7"/>
  <c r="I78" i="7" s="1"/>
  <c r="Z23" i="7"/>
  <c r="V17" i="7"/>
  <c r="D68" i="7" s="1"/>
  <c r="AB10" i="7"/>
  <c r="J61" i="7" s="1"/>
  <c r="U25" i="7"/>
  <c r="C76" i="7" s="1"/>
  <c r="U17" i="7"/>
  <c r="C68" i="7" s="1"/>
  <c r="T29" i="7"/>
  <c r="AB15" i="7"/>
  <c r="J66" i="7" s="1"/>
  <c r="AB20" i="7"/>
  <c r="J71" i="7" s="1"/>
  <c r="Z12" i="7"/>
  <c r="V10" i="7"/>
  <c r="D61" i="7" s="1"/>
  <c r="U10" i="7"/>
  <c r="C61" i="7" s="1"/>
  <c r="AB23" i="7"/>
  <c r="J74" i="7" s="1"/>
  <c r="X15" i="7"/>
  <c r="AA23" i="7"/>
  <c r="I74" i="7" s="1"/>
  <c r="V12" i="7"/>
  <c r="D63" i="7" s="1"/>
  <c r="AB12" i="7"/>
  <c r="J63" i="7" s="1"/>
  <c r="V24" i="7"/>
  <c r="D75" i="7" s="1"/>
  <c r="Y25" i="7"/>
  <c r="W17" i="7"/>
  <c r="X26" i="7"/>
  <c r="W26" i="7"/>
  <c r="X29" i="7"/>
  <c r="V29" i="7"/>
  <c r="D80" i="7" s="1"/>
  <c r="AB22" i="7"/>
  <c r="J73" i="7" s="1"/>
  <c r="X16" i="7"/>
  <c r="T10" i="7"/>
  <c r="W24" i="7"/>
  <c r="W16" i="7"/>
  <c r="W27" i="7"/>
  <c r="Z14" i="7"/>
  <c r="AB19" i="7"/>
  <c r="J70" i="7" s="1"/>
  <c r="X11" i="7"/>
  <c r="Z25" i="7"/>
  <c r="U19" i="7"/>
  <c r="C70" i="7" s="1"/>
  <c r="Z22" i="7"/>
  <c r="X14" i="7"/>
  <c r="Y22" i="7"/>
  <c r="U28" i="7"/>
  <c r="C79" i="7" s="1"/>
  <c r="Z10" i="7"/>
  <c r="H61" i="7" s="1"/>
  <c r="V22" i="7"/>
  <c r="D73" i="7" s="1"/>
  <c r="Y24" i="7"/>
  <c r="U16" i="7"/>
  <c r="C67" i="7" s="1"/>
  <c r="U18" i="7"/>
  <c r="C69" i="7" s="1"/>
  <c r="W25" i="7"/>
  <c r="Z28" i="7"/>
  <c r="X28" i="7"/>
  <c r="T22" i="7"/>
  <c r="Z15" i="7"/>
  <c r="W12" i="7"/>
  <c r="Y23" i="7"/>
  <c r="Y15" i="7"/>
  <c r="U26" i="7"/>
  <c r="C77" i="7" s="1"/>
  <c r="AA13" i="7"/>
  <c r="I64" i="7" s="1"/>
  <c r="Z18" i="7"/>
  <c r="X10" i="7"/>
  <c r="Z24" i="7"/>
  <c r="T16" i="7"/>
  <c r="AA21" i="7"/>
  <c r="I72" i="7" s="1"/>
  <c r="Y13" i="7"/>
  <c r="Z21" i="7"/>
  <c r="W18" i="7"/>
  <c r="Z26" i="7"/>
  <c r="W21" i="7"/>
  <c r="W23" i="7"/>
  <c r="U15" i="7"/>
  <c r="C66" i="7" s="1"/>
  <c r="T15" i="7"/>
  <c r="U22" i="7"/>
  <c r="C73" i="7" s="1"/>
  <c r="AB27" i="7"/>
  <c r="J78" i="7" s="1"/>
  <c r="Z27" i="7"/>
  <c r="V21" i="7"/>
  <c r="D72" i="7" s="1"/>
  <c r="AB14" i="7"/>
  <c r="J65" i="7" s="1"/>
  <c r="Y11" i="7"/>
  <c r="AA22" i="7"/>
  <c r="I73" i="7" s="1"/>
  <c r="AA14" i="7"/>
  <c r="I65" i="7" s="1"/>
  <c r="T25" i="7"/>
  <c r="AA12" i="7"/>
  <c r="I63" i="7" s="1"/>
  <c r="AA17" i="7"/>
  <c r="I68" i="7" s="1"/>
  <c r="Y12" i="7"/>
  <c r="X23" i="7"/>
  <c r="U23" i="7"/>
  <c r="C74" i="7" s="1"/>
  <c r="AA20" i="7"/>
  <c r="I71" i="7" s="1"/>
  <c r="W11" i="7"/>
  <c r="Z20" i="7"/>
  <c r="X17" i="7"/>
  <c r="X22" i="7"/>
  <c r="U20" i="7"/>
  <c r="C71" i="7" s="1"/>
  <c r="W22" i="7"/>
  <c r="U14" i="7"/>
  <c r="C65" i="7" s="1"/>
  <c r="U24" i="7"/>
  <c r="C75" i="7" s="1"/>
  <c r="T21" i="7"/>
  <c r="T26" i="7"/>
  <c r="T27" i="7"/>
  <c r="AB26" i="7"/>
  <c r="J77" i="7" s="1"/>
  <c r="X20" i="7"/>
  <c r="T14" i="7"/>
  <c r="U29" i="7"/>
  <c r="C80" i="7" s="1"/>
  <c r="U21" i="7"/>
  <c r="C72" i="7" s="1"/>
  <c r="U13" i="7"/>
  <c r="C64" i="7" s="1"/>
  <c r="T24" i="7"/>
  <c r="AA11" i="7"/>
  <c r="I62" i="7" s="1"/>
  <c r="AA16" i="7"/>
  <c r="I67" i="7" s="1"/>
  <c r="X18" i="7"/>
  <c r="V15" i="7"/>
  <c r="D66" i="7" s="1"/>
  <c r="AB28" i="7"/>
  <c r="J79" i="7" s="1"/>
  <c r="AA19" i="7"/>
  <c r="I70" i="7" s="1"/>
  <c r="W10" i="7"/>
  <c r="X19" i="7"/>
  <c r="U11" i="7"/>
  <c r="C62" i="7" s="1"/>
  <c r="Y21" i="7"/>
  <c r="T17" i="7"/>
  <c r="X21" i="7"/>
  <c r="T13" i="7"/>
  <c r="T20" i="7"/>
  <c r="AB11" i="7"/>
  <c r="J62" i="7" s="1"/>
  <c r="V26" i="7"/>
  <c r="D77" i="7" s="1"/>
  <c r="Z19" i="7"/>
  <c r="V13" i="7"/>
  <c r="D64" i="7" s="1"/>
  <c r="W28" i="7"/>
  <c r="W20" i="7"/>
  <c r="AA10" i="7"/>
  <c r="I61" i="7" s="1"/>
  <c r="T23" i="7"/>
  <c r="Y10" i="7"/>
  <c r="AA15" i="7"/>
  <c r="I66" i="7" s="1"/>
  <c r="Y16" i="7"/>
  <c r="W29" i="7"/>
  <c r="V27" i="7"/>
  <c r="D78" i="7" s="1"/>
  <c r="Z17" i="7"/>
  <c r="W19" i="7"/>
  <c r="Z29" i="7"/>
  <c r="U27" i="7"/>
  <c r="C78" i="7" s="1"/>
  <c r="Y29" i="7"/>
  <c r="AB17" i="7"/>
  <c r="J68" i="7" s="1"/>
  <c r="V25" i="7"/>
  <c r="D76" i="7" s="1"/>
  <c r="Y14" i="7"/>
  <c r="V28" i="7"/>
  <c r="D79" i="7" s="1"/>
  <c r="AB29" i="7"/>
  <c r="J80" i="7" s="1"/>
  <c r="X25" i="7"/>
  <c r="V23" i="7"/>
  <c r="D74" i="7" s="1"/>
  <c r="Y18" i="7"/>
  <c r="AB18" i="7"/>
  <c r="J69" i="7" s="1"/>
  <c r="W15" i="7"/>
  <c r="AA25" i="7"/>
  <c r="I76" i="7" s="1"/>
  <c r="T28" i="7"/>
  <c r="Y19" i="7"/>
  <c r="AB13" i="7"/>
  <c r="J64" i="7" s="1"/>
  <c r="X12" i="7"/>
  <c r="V14" i="7"/>
  <c r="D65" i="7" s="1"/>
  <c r="Y17" i="7"/>
  <c r="V20" i="7"/>
  <c r="D71" i="7" s="1"/>
  <c r="Y27" i="7"/>
  <c r="W13" i="7"/>
  <c r="W14" i="7"/>
  <c r="V19" i="7"/>
  <c r="D70" i="7" s="1"/>
  <c r="T12" i="7"/>
  <c r="B63" i="7" s="1"/>
  <c r="AB25" i="7"/>
  <c r="J76" i="7" s="1"/>
  <c r="T11" i="7"/>
  <c r="Y20" i="7"/>
  <c r="H66" i="3"/>
  <c r="AK11" i="4"/>
  <c r="M62" i="4" s="1"/>
  <c r="AI26" i="4"/>
  <c r="K77" i="4" s="1"/>
  <c r="AJ20" i="4"/>
  <c r="L71" i="4" s="1"/>
  <c r="AI13" i="4"/>
  <c r="K64" i="4" s="1"/>
  <c r="AI11" i="4"/>
  <c r="K62" i="4" s="1"/>
  <c r="AI24" i="4"/>
  <c r="K75" i="4" s="1"/>
  <c r="AK18" i="4"/>
  <c r="M69" i="4" s="1"/>
  <c r="AK12" i="4"/>
  <c r="M63" i="4" s="1"/>
  <c r="AK26" i="4"/>
  <c r="M77" i="4" s="1"/>
  <c r="AJ26" i="4"/>
  <c r="L77" i="4" s="1"/>
  <c r="AJ29" i="4"/>
  <c r="L80" i="4" s="1"/>
  <c r="AK23" i="4"/>
  <c r="M74" i="4" s="1"/>
  <c r="AJ18" i="4"/>
  <c r="L69" i="4" s="1"/>
  <c r="AK10" i="4"/>
  <c r="M61" i="4" s="1"/>
  <c r="AI27" i="4"/>
  <c r="K78" i="4" s="1"/>
  <c r="AI21" i="4"/>
  <c r="K72" i="4" s="1"/>
  <c r="AJ19" i="4"/>
  <c r="L70" i="4" s="1"/>
  <c r="AK20" i="4"/>
  <c r="M71" i="4" s="1"/>
  <c r="AI29" i="4"/>
  <c r="K80" i="4" s="1"/>
  <c r="AJ23" i="4"/>
  <c r="L74" i="4" s="1"/>
  <c r="AI18" i="4"/>
  <c r="K69" i="4" s="1"/>
  <c r="AJ10" i="4"/>
  <c r="L61" i="4" s="1"/>
  <c r="AK28" i="4"/>
  <c r="M79" i="4" s="1"/>
  <c r="AI23" i="4"/>
  <c r="K74" i="4" s="1"/>
  <c r="AI16" i="4"/>
  <c r="K67" i="4" s="1"/>
  <c r="AI10" i="4"/>
  <c r="K61" i="4" s="1"/>
  <c r="AJ15" i="4"/>
  <c r="L66" i="4" s="1"/>
  <c r="AI15" i="4"/>
  <c r="K66" i="4" s="1"/>
  <c r="AJ28" i="4"/>
  <c r="L79" i="4" s="1"/>
  <c r="AJ21" i="4"/>
  <c r="L72" i="4" s="1"/>
  <c r="AK15" i="4"/>
  <c r="M66" i="4" s="1"/>
  <c r="AI19" i="4"/>
  <c r="K70" i="4" s="1"/>
  <c r="AK24" i="4"/>
  <c r="M75" i="4" s="1"/>
  <c r="AI25" i="4"/>
  <c r="K76" i="4" s="1"/>
  <c r="AE15" i="4"/>
  <c r="G66" i="4" s="1"/>
  <c r="Z10" i="4"/>
  <c r="B61" i="4" s="1"/>
  <c r="AF19" i="4"/>
  <c r="H70" i="4" s="1"/>
  <c r="AG10" i="4"/>
  <c r="I61" i="4" s="1"/>
  <c r="AG14" i="4"/>
  <c r="I65" i="4" s="1"/>
  <c r="AA24" i="4"/>
  <c r="C75" i="4" s="1"/>
  <c r="AA23" i="4"/>
  <c r="C74" i="4" s="1"/>
  <c r="AA15" i="4"/>
  <c r="C66" i="4" s="1"/>
  <c r="AH27" i="4"/>
  <c r="J78" i="4" s="1"/>
  <c r="AD21" i="4"/>
  <c r="F72" i="4" s="1"/>
  <c r="Z15" i="4"/>
  <c r="B66" i="4" s="1"/>
  <c r="AE28" i="4"/>
  <c r="G79" i="4" s="1"/>
  <c r="AE20" i="4"/>
  <c r="G71" i="4" s="1"/>
  <c r="AE12" i="4"/>
  <c r="G63" i="4" s="1"/>
  <c r="AH25" i="4"/>
  <c r="J76" i="4" s="1"/>
  <c r="AD19" i="4"/>
  <c r="F70" i="4" s="1"/>
  <c r="Z13" i="4"/>
  <c r="B64" i="4" s="1"/>
  <c r="AD26" i="4"/>
  <c r="F77" i="4" s="1"/>
  <c r="Z20" i="4"/>
  <c r="B71" i="4" s="1"/>
  <c r="AF13" i="4"/>
  <c r="H64" i="4" s="1"/>
  <c r="AG22" i="4"/>
  <c r="I73" i="4" s="1"/>
  <c r="AE11" i="4"/>
  <c r="G62" i="4" s="1"/>
  <c r="AB10" i="4"/>
  <c r="D61" i="4" s="1"/>
  <c r="AF21" i="4"/>
  <c r="H72" i="4" s="1"/>
  <c r="AK21" i="4"/>
  <c r="M72" i="4" s="1"/>
  <c r="AJ27" i="4"/>
  <c r="L78" i="4" s="1"/>
  <c r="AK27" i="4"/>
  <c r="M78" i="4" s="1"/>
  <c r="AB17" i="4"/>
  <c r="D68" i="4" s="1"/>
  <c r="AF15" i="4"/>
  <c r="H66" i="4" s="1"/>
  <c r="AG21" i="4"/>
  <c r="I72" i="4" s="1"/>
  <c r="AC12" i="4"/>
  <c r="E63" i="4" s="1"/>
  <c r="AE18" i="4"/>
  <c r="G69" i="4" s="1"/>
  <c r="Z18" i="4"/>
  <c r="B69" i="4" s="1"/>
  <c r="AC16" i="4"/>
  <c r="E67" i="4" s="1"/>
  <c r="AC22" i="4"/>
  <c r="E73" i="4" s="1"/>
  <c r="AC14" i="4"/>
  <c r="E65" i="4" s="1"/>
  <c r="Z27" i="4"/>
  <c r="B78" i="4" s="1"/>
  <c r="AF20" i="4"/>
  <c r="H71" i="4" s="1"/>
  <c r="AB14" i="4"/>
  <c r="D65" i="4" s="1"/>
  <c r="AG27" i="4"/>
  <c r="I78" i="4" s="1"/>
  <c r="AG19" i="4"/>
  <c r="I70" i="4" s="1"/>
  <c r="AG11" i="4"/>
  <c r="I62" i="4" s="1"/>
  <c r="Z25" i="4"/>
  <c r="B76" i="4" s="1"/>
  <c r="AF18" i="4"/>
  <c r="H69" i="4" s="1"/>
  <c r="AB12" i="4"/>
  <c r="D63" i="4" s="1"/>
  <c r="AF25" i="4"/>
  <c r="H76" i="4" s="1"/>
  <c r="AB19" i="4"/>
  <c r="D70" i="4" s="1"/>
  <c r="Z12" i="4"/>
  <c r="B63" i="4" s="1"/>
  <c r="AC24" i="4"/>
  <c r="E75" i="4" s="1"/>
  <c r="AB13" i="4"/>
  <c r="D64" i="4" s="1"/>
  <c r="AC20" i="4"/>
  <c r="E71" i="4" s="1"/>
  <c r="AF16" i="4"/>
  <c r="H67" i="4" s="1"/>
  <c r="AF14" i="4"/>
  <c r="H65" i="4" s="1"/>
  <c r="AJ13" i="4"/>
  <c r="L64" i="4" s="1"/>
  <c r="AJ24" i="4"/>
  <c r="L75" i="4" s="1"/>
  <c r="AK17" i="4"/>
  <c r="M68" i="4" s="1"/>
  <c r="AK14" i="4"/>
  <c r="M65" i="4" s="1"/>
  <c r="AC19" i="4"/>
  <c r="E70" i="4" s="1"/>
  <c r="AG17" i="4"/>
  <c r="I68" i="4" s="1"/>
  <c r="AE23" i="4"/>
  <c r="G74" i="4" s="1"/>
  <c r="AE14" i="4"/>
  <c r="G65" i="4" s="1"/>
  <c r="Z22" i="4"/>
  <c r="B73" i="4" s="1"/>
  <c r="AF23" i="4"/>
  <c r="H74" i="4" s="1"/>
  <c r="AA20" i="4"/>
  <c r="C71" i="4" s="1"/>
  <c r="AE29" i="4"/>
  <c r="G80" i="4" s="1"/>
  <c r="AE21" i="4"/>
  <c r="G72" i="4" s="1"/>
  <c r="AE13" i="4"/>
  <c r="G64" i="4" s="1"/>
  <c r="AB26" i="4"/>
  <c r="D77" i="4" s="1"/>
  <c r="AH19" i="4"/>
  <c r="J70" i="4" s="1"/>
  <c r="AD13" i="4"/>
  <c r="F64" i="4" s="1"/>
  <c r="AA26" i="4"/>
  <c r="C77" i="4" s="1"/>
  <c r="AA18" i="4"/>
  <c r="C69" i="4" s="1"/>
  <c r="AA10" i="4"/>
  <c r="C61" i="4" s="1"/>
  <c r="AB24" i="4"/>
  <c r="D75" i="4" s="1"/>
  <c r="AH17" i="4"/>
  <c r="J68" i="4" s="1"/>
  <c r="AD11" i="4"/>
  <c r="F62" i="4" s="1"/>
  <c r="AH24" i="4"/>
  <c r="J75" i="4" s="1"/>
  <c r="AD18" i="4"/>
  <c r="F69" i="4" s="1"/>
  <c r="AB11" i="4"/>
  <c r="D62" i="4" s="1"/>
  <c r="AE26" i="4"/>
  <c r="G77" i="4" s="1"/>
  <c r="AC15" i="4"/>
  <c r="E66" i="4" s="1"/>
  <c r="AE17" i="4"/>
  <c r="G68" i="4" s="1"/>
  <c r="AA22" i="4"/>
  <c r="C73" i="4" s="1"/>
  <c r="Z28" i="4"/>
  <c r="B79" i="4" s="1"/>
  <c r="AK29" i="4"/>
  <c r="M80" i="4" s="1"/>
  <c r="AJ12" i="4"/>
  <c r="L63" i="4" s="1"/>
  <c r="Z26" i="4"/>
  <c r="B77" i="4" s="1"/>
  <c r="AA21" i="4"/>
  <c r="C72" i="4" s="1"/>
  <c r="AE19" i="4"/>
  <c r="G70" i="4" s="1"/>
  <c r="AB25" i="4"/>
  <c r="D76" i="4" s="1"/>
  <c r="AA16" i="4"/>
  <c r="C67" i="4" s="1"/>
  <c r="AF27" i="4"/>
  <c r="H78" i="4" s="1"/>
  <c r="AE27" i="4"/>
  <c r="G78" i="4" s="1"/>
  <c r="AH14" i="4"/>
  <c r="J65" i="4" s="1"/>
  <c r="AG28" i="4"/>
  <c r="I79" i="4" s="1"/>
  <c r="AG20" i="4"/>
  <c r="I71" i="4" s="1"/>
  <c r="AG12" i="4"/>
  <c r="I63" i="4" s="1"/>
  <c r="AD25" i="4"/>
  <c r="F76" i="4" s="1"/>
  <c r="Z19" i="4"/>
  <c r="B70" i="4" s="1"/>
  <c r="AF12" i="4"/>
  <c r="H63" i="4" s="1"/>
  <c r="AC25" i="4"/>
  <c r="E76" i="4" s="1"/>
  <c r="AC17" i="4"/>
  <c r="E68" i="4" s="1"/>
  <c r="AH29" i="4"/>
  <c r="J80" i="4" s="1"/>
  <c r="AD23" i="4"/>
  <c r="F74" i="4" s="1"/>
  <c r="Z17" i="4"/>
  <c r="B68" i="4" s="1"/>
  <c r="AF10" i="4"/>
  <c r="H61" i="4" s="1"/>
  <c r="Z24" i="4"/>
  <c r="B75" i="4" s="1"/>
  <c r="AF17" i="4"/>
  <c r="H68" i="4" s="1"/>
  <c r="AD10" i="4"/>
  <c r="F61" i="4" s="1"/>
  <c r="AA28" i="4"/>
  <c r="C79" i="4" s="1"/>
  <c r="AA17" i="4"/>
  <c r="C68" i="4" s="1"/>
  <c r="AJ25" i="4"/>
  <c r="L76" i="4" s="1"/>
  <c r="AE25" i="4"/>
  <c r="G76" i="4" s="1"/>
  <c r="AH12" i="4"/>
  <c r="J63" i="4" s="1"/>
  <c r="AJ17" i="4"/>
  <c r="L68" i="4" s="1"/>
  <c r="AJ11" i="4"/>
  <c r="L62" i="4" s="1"/>
  <c r="AK25" i="4"/>
  <c r="M76" i="4" s="1"/>
  <c r="AJ14" i="4"/>
  <c r="L65" i="4" s="1"/>
  <c r="AC23" i="4"/>
  <c r="E74" i="4" s="1"/>
  <c r="AH26" i="4"/>
  <c r="J77" i="4" s="1"/>
  <c r="AB21" i="4"/>
  <c r="D72" i="4" s="1"/>
  <c r="AC27" i="4"/>
  <c r="E78" i="4" s="1"/>
  <c r="AG25" i="4"/>
  <c r="I76" i="4" s="1"/>
  <c r="AG29" i="4"/>
  <c r="I80" i="4" s="1"/>
  <c r="AB29" i="4"/>
  <c r="D80" i="4" s="1"/>
  <c r="AD16" i="4"/>
  <c r="F67" i="4" s="1"/>
  <c r="AA27" i="4"/>
  <c r="C78" i="4" s="1"/>
  <c r="AA19" i="4"/>
  <c r="C70" i="4" s="1"/>
  <c r="AA11" i="4"/>
  <c r="C62" i="4" s="1"/>
  <c r="AF24" i="4"/>
  <c r="H75" i="4" s="1"/>
  <c r="AB18" i="4"/>
  <c r="D69" i="4" s="1"/>
  <c r="AH11" i="4"/>
  <c r="J62" i="4" s="1"/>
  <c r="AE24" i="4"/>
  <c r="G75" i="4" s="1"/>
  <c r="AE16" i="4"/>
  <c r="G67" i="4" s="1"/>
  <c r="Z29" i="4"/>
  <c r="B80" i="4" s="1"/>
  <c r="AF22" i="4"/>
  <c r="H73" i="4" s="1"/>
  <c r="AB16" i="4"/>
  <c r="D67" i="4" s="1"/>
  <c r="AF29" i="4"/>
  <c r="H80" i="4" s="1"/>
  <c r="AB23" i="4"/>
  <c r="D74" i="4" s="1"/>
  <c r="AH16" i="4"/>
  <c r="J67" i="4" s="1"/>
  <c r="AC11" i="4"/>
  <c r="E62" i="4" s="1"/>
  <c r="AH22" i="4"/>
  <c r="J73" i="4" s="1"/>
  <c r="AI12" i="4"/>
  <c r="K63" i="4" s="1"/>
  <c r="AA14" i="4"/>
  <c r="C65" i="4" s="1"/>
  <c r="AG26" i="4"/>
  <c r="I77" i="4" s="1"/>
  <c r="AI20" i="4"/>
  <c r="K71" i="4" s="1"/>
  <c r="AI28" i="4"/>
  <c r="K79" i="4" s="1"/>
  <c r="AI14" i="4"/>
  <c r="K65" i="4" s="1"/>
  <c r="AI17" i="4"/>
  <c r="K68" i="4" s="1"/>
  <c r="AA25" i="4"/>
  <c r="C76" i="4" s="1"/>
  <c r="AD28" i="4"/>
  <c r="F79" i="4" s="1"/>
  <c r="AE10" i="4"/>
  <c r="G61" i="4" s="1"/>
  <c r="AA29" i="4"/>
  <c r="C80" i="4" s="1"/>
  <c r="AG18" i="4"/>
  <c r="I69" i="4" s="1"/>
  <c r="AC26" i="4"/>
  <c r="E77" i="4" s="1"/>
  <c r="AC18" i="4"/>
  <c r="E69" i="4" s="1"/>
  <c r="AC10" i="4"/>
  <c r="E61" i="4" s="1"/>
  <c r="AH23" i="4"/>
  <c r="J74" i="4" s="1"/>
  <c r="AD17" i="4"/>
  <c r="F68" i="4" s="1"/>
  <c r="Z11" i="4"/>
  <c r="B62" i="4" s="1"/>
  <c r="AG23" i="4"/>
  <c r="I74" i="4" s="1"/>
  <c r="AG15" i="4"/>
  <c r="I66" i="4" s="1"/>
  <c r="AB28" i="4"/>
  <c r="D79" i="4" s="1"/>
  <c r="AH21" i="4"/>
  <c r="J72" i="4" s="1"/>
  <c r="AD15" i="4"/>
  <c r="F66" i="4" s="1"/>
  <c r="AH28" i="4"/>
  <c r="J79" i="4" s="1"/>
  <c r="AD22" i="4"/>
  <c r="F73" i="4" s="1"/>
  <c r="Z16" i="4"/>
  <c r="B67" i="4" s="1"/>
  <c r="AA13" i="4"/>
  <c r="C64" i="4" s="1"/>
  <c r="AD24" i="4"/>
  <c r="F75" i="4" s="1"/>
  <c r="AK16" i="4"/>
  <c r="M67" i="4" s="1"/>
  <c r="AA12" i="4"/>
  <c r="C63" i="4" s="1"/>
  <c r="Z23" i="4"/>
  <c r="B74" i="4" s="1"/>
  <c r="Z21" i="4"/>
  <c r="B72" i="4" s="1"/>
  <c r="AH18" i="4"/>
  <c r="J69" i="4" s="1"/>
  <c r="AK22" i="4"/>
  <c r="M73" i="4" s="1"/>
  <c r="AJ16" i="4"/>
  <c r="L67" i="4" s="1"/>
  <c r="AI22" i="4"/>
  <c r="K73" i="4" s="1"/>
  <c r="AJ22" i="4"/>
  <c r="L73" i="4" s="1"/>
  <c r="AG13" i="4"/>
  <c r="I64" i="4" s="1"/>
  <c r="Z14" i="4"/>
  <c r="B65" i="4" s="1"/>
  <c r="AD12" i="4"/>
  <c r="F63" i="4" s="1"/>
  <c r="AE22" i="4"/>
  <c r="G73" i="4" s="1"/>
  <c r="AG24" i="4"/>
  <c r="I75" i="4" s="1"/>
  <c r="AG16" i="4"/>
  <c r="I67" i="4" s="1"/>
  <c r="AF28" i="4"/>
  <c r="H79" i="4" s="1"/>
  <c r="AB22" i="4"/>
  <c r="D73" i="4" s="1"/>
  <c r="AH15" i="4"/>
  <c r="J66" i="4" s="1"/>
  <c r="AC29" i="4"/>
  <c r="E80" i="4" s="1"/>
  <c r="AC21" i="4"/>
  <c r="E72" i="4" s="1"/>
  <c r="AC13" i="4"/>
  <c r="E64" i="4" s="1"/>
  <c r="AF26" i="4"/>
  <c r="H77" i="4" s="1"/>
  <c r="AB20" i="4"/>
  <c r="D71" i="4" s="1"/>
  <c r="AH13" i="4"/>
  <c r="J64" i="4" s="1"/>
  <c r="AB27" i="4"/>
  <c r="D78" i="4" s="1"/>
  <c r="AH20" i="4"/>
  <c r="J71" i="4" s="1"/>
  <c r="AD14" i="4"/>
  <c r="F65" i="4" s="1"/>
  <c r="AD20" i="4"/>
  <c r="F71" i="4" s="1"/>
  <c r="AC28" i="4"/>
  <c r="E79" i="4" s="1"/>
  <c r="AK13" i="4"/>
  <c r="M64" i="4" s="1"/>
  <c r="AK19" i="4"/>
  <c r="M70" i="4" s="1"/>
  <c r="AF11" i="4"/>
  <c r="H62" i="4" s="1"/>
  <c r="AH10" i="4"/>
  <c r="J61" i="4" s="1"/>
  <c r="AD29" i="4"/>
  <c r="F80" i="4" s="1"/>
  <c r="AD27" i="4"/>
  <c r="F78" i="4" s="1"/>
  <c r="AB15" i="4"/>
  <c r="D66" i="4" s="1"/>
  <c r="X29" i="2"/>
  <c r="E62" i="3"/>
  <c r="D75" i="3"/>
  <c r="H68" i="3"/>
  <c r="J68" i="3"/>
  <c r="D74" i="3"/>
  <c r="G73" i="3"/>
  <c r="G70" i="3"/>
  <c r="G78" i="3"/>
  <c r="H62" i="3"/>
  <c r="B69" i="3"/>
  <c r="F75" i="3"/>
  <c r="C61" i="3"/>
  <c r="C69" i="3"/>
  <c r="C77" i="3"/>
  <c r="F64" i="3"/>
  <c r="J70" i="3"/>
  <c r="D77" i="3"/>
  <c r="I78" i="6"/>
  <c r="M63" i="6"/>
  <c r="H64" i="6"/>
  <c r="H63" i="6"/>
  <c r="I71" i="6"/>
  <c r="H73" i="6"/>
  <c r="J77" i="6"/>
  <c r="J61" i="6"/>
  <c r="H67" i="6"/>
  <c r="M70" i="6"/>
  <c r="X48" i="7"/>
  <c r="X46" i="7"/>
  <c r="Y45" i="7"/>
  <c r="X41" i="7"/>
  <c r="W41" i="7"/>
  <c r="Y46" i="7"/>
  <c r="X40" i="7"/>
  <c r="X43" i="7"/>
  <c r="X42" i="7"/>
  <c r="W42" i="7"/>
  <c r="X37" i="7"/>
  <c r="Y40" i="7"/>
  <c r="W43" i="7"/>
  <c r="W52" i="7"/>
  <c r="Y47" i="7"/>
  <c r="X44" i="7"/>
  <c r="Y39" i="7"/>
  <c r="X38" i="7"/>
  <c r="Y41" i="7"/>
  <c r="W53" i="7"/>
  <c r="W37" i="7"/>
  <c r="Y42" i="7"/>
  <c r="X36" i="7"/>
  <c r="X52" i="7"/>
  <c r="W44" i="7"/>
  <c r="W40" i="7"/>
  <c r="W54" i="7"/>
  <c r="W38" i="7"/>
  <c r="Y52" i="7"/>
  <c r="Y36" i="7"/>
  <c r="W39" i="7"/>
  <c r="Y53" i="7"/>
  <c r="Y37" i="7"/>
  <c r="W49" i="7"/>
  <c r="Y54" i="7"/>
  <c r="Y38" i="7"/>
  <c r="W36" i="7"/>
  <c r="W48" i="7"/>
  <c r="W50" i="7"/>
  <c r="X53" i="7"/>
  <c r="Y48" i="7"/>
  <c r="W51" i="7"/>
  <c r="W35" i="7"/>
  <c r="X35" i="7"/>
  <c r="X51" i="7"/>
  <c r="Y51" i="7"/>
  <c r="X45" i="7"/>
  <c r="X47" i="7"/>
  <c r="W45" i="7"/>
  <c r="X39" i="7"/>
  <c r="Y44" i="7"/>
  <c r="Y43" i="7"/>
  <c r="Y49" i="7"/>
  <c r="W46" i="7"/>
  <c r="Y35" i="7"/>
  <c r="X54" i="7"/>
  <c r="Y50" i="7"/>
  <c r="X50" i="7"/>
  <c r="W47" i="7"/>
  <c r="X49" i="7"/>
  <c r="W52" i="11"/>
  <c r="W46" i="11"/>
  <c r="W42" i="11"/>
  <c r="X48" i="11"/>
  <c r="X36" i="11"/>
  <c r="X41" i="11"/>
  <c r="X43" i="11"/>
  <c r="W36" i="11"/>
  <c r="W44" i="11"/>
  <c r="X39" i="11"/>
  <c r="W54" i="11"/>
  <c r="Y36" i="11"/>
  <c r="X35" i="11"/>
  <c r="Y40" i="11"/>
  <c r="Y48" i="11"/>
  <c r="X54" i="11"/>
  <c r="Y42" i="11"/>
  <c r="Y50" i="11"/>
  <c r="Y53" i="11"/>
  <c r="W53" i="11"/>
  <c r="W47" i="11"/>
  <c r="Y41" i="11"/>
  <c r="W41" i="11"/>
  <c r="W49" i="11"/>
  <c r="X49" i="11"/>
  <c r="X42" i="11"/>
  <c r="W35" i="11"/>
  <c r="W43" i="11"/>
  <c r="W51" i="11"/>
  <c r="X51" i="11"/>
  <c r="Y39" i="11"/>
  <c r="X45" i="11"/>
  <c r="Y38" i="11"/>
  <c r="W39" i="11"/>
  <c r="X44" i="11"/>
  <c r="X52" i="11"/>
  <c r="Y37" i="11"/>
  <c r="X37" i="11"/>
  <c r="Y47" i="11"/>
  <c r="Y49" i="11"/>
  <c r="Y52" i="11"/>
  <c r="X47" i="11"/>
  <c r="X40" i="11"/>
  <c r="W37" i="11"/>
  <c r="W38" i="11"/>
  <c r="X50" i="11"/>
  <c r="W40" i="11"/>
  <c r="W48" i="11"/>
  <c r="W50" i="11"/>
  <c r="Y44" i="11"/>
  <c r="Y46" i="11"/>
  <c r="W45" i="11"/>
  <c r="Y45" i="11"/>
  <c r="X53" i="11"/>
  <c r="X46" i="11"/>
  <c r="Y35" i="11"/>
  <c r="Y43" i="11"/>
  <c r="Y51" i="11"/>
  <c r="X38" i="11"/>
  <c r="Y54" i="11"/>
  <c r="AA29" i="8"/>
  <c r="I80" i="8" s="1"/>
  <c r="Z16" i="8"/>
  <c r="H67" i="8" s="1"/>
  <c r="Y10" i="8"/>
  <c r="G61" i="8" s="1"/>
  <c r="X15" i="8"/>
  <c r="F66" i="8" s="1"/>
  <c r="AB16" i="8"/>
  <c r="J67" i="8" s="1"/>
  <c r="Z28" i="8"/>
  <c r="H79" i="8" s="1"/>
  <c r="U23" i="8"/>
  <c r="C74" i="8" s="1"/>
  <c r="Z29" i="8"/>
  <c r="H80" i="8" s="1"/>
  <c r="V10" i="8"/>
  <c r="D61" i="8" s="1"/>
  <c r="V23" i="8"/>
  <c r="T15" i="8"/>
  <c r="W23" i="8"/>
  <c r="E74" i="8" s="1"/>
  <c r="V14" i="8"/>
  <c r="V24" i="8"/>
  <c r="U11" i="8"/>
  <c r="C62" i="8" s="1"/>
  <c r="X18" i="8"/>
  <c r="F69" i="8" s="1"/>
  <c r="Y15" i="8"/>
  <c r="G66" i="8" s="1"/>
  <c r="Y23" i="8"/>
  <c r="G74" i="8" s="1"/>
  <c r="Z11" i="8"/>
  <c r="H62" i="8" s="1"/>
  <c r="T18" i="8"/>
  <c r="X24" i="8"/>
  <c r="F75" i="8" s="1"/>
  <c r="Y12" i="8"/>
  <c r="G63" i="8" s="1"/>
  <c r="Y20" i="8"/>
  <c r="G71" i="8" s="1"/>
  <c r="Y28" i="8"/>
  <c r="G79" i="8" s="1"/>
  <c r="W16" i="8"/>
  <c r="E67" i="8" s="1"/>
  <c r="W24" i="8"/>
  <c r="E75" i="8" s="1"/>
  <c r="U16" i="8"/>
  <c r="AA16" i="8"/>
  <c r="I67" i="8" s="1"/>
  <c r="AA17" i="8"/>
  <c r="I68" i="8" s="1"/>
  <c r="Y29" i="8"/>
  <c r="G80" i="8" s="1"/>
  <c r="AB23" i="8"/>
  <c r="J74" i="8" s="1"/>
  <c r="Y18" i="8"/>
  <c r="G69" i="8" s="1"/>
  <c r="Y17" i="8"/>
  <c r="G68" i="8" s="1"/>
  <c r="T24" i="8"/>
  <c r="AB15" i="8"/>
  <c r="J66" i="8" s="1"/>
  <c r="U24" i="8"/>
  <c r="C75" i="8" s="1"/>
  <c r="U15" i="8"/>
  <c r="C66" i="8" s="1"/>
  <c r="T25" i="8"/>
  <c r="AB11" i="8"/>
  <c r="J62" i="8" s="1"/>
  <c r="X21" i="8"/>
  <c r="F72" i="8" s="1"/>
  <c r="X14" i="8"/>
  <c r="F65" i="8" s="1"/>
  <c r="V18" i="8"/>
  <c r="W18" i="8"/>
  <c r="E69" i="8" s="1"/>
  <c r="U19" i="8"/>
  <c r="C70" i="8" s="1"/>
  <c r="X13" i="8"/>
  <c r="F64" i="8" s="1"/>
  <c r="AA24" i="8"/>
  <c r="I75" i="8" s="1"/>
  <c r="AA25" i="8"/>
  <c r="I76" i="8" s="1"/>
  <c r="Z18" i="8"/>
  <c r="H69" i="8" s="1"/>
  <c r="AB24" i="8"/>
  <c r="J75" i="8" s="1"/>
  <c r="AB17" i="8"/>
  <c r="J68" i="8" s="1"/>
  <c r="Z24" i="8"/>
  <c r="H75" i="8" s="1"/>
  <c r="W15" i="8"/>
  <c r="E66" i="8" s="1"/>
  <c r="AB25" i="8"/>
  <c r="J76" i="8" s="1"/>
  <c r="AA12" i="8"/>
  <c r="I63" i="8" s="1"/>
  <c r="Z25" i="8"/>
  <c r="H76" i="8" s="1"/>
  <c r="U17" i="8"/>
  <c r="C68" i="8" s="1"/>
  <c r="U25" i="8"/>
  <c r="C76" i="8" s="1"/>
  <c r="V13" i="8"/>
  <c r="Z19" i="8"/>
  <c r="H70" i="8" s="1"/>
  <c r="T26" i="8"/>
  <c r="U14" i="8"/>
  <c r="C65" i="8" s="1"/>
  <c r="U22" i="8"/>
  <c r="C73" i="8" s="1"/>
  <c r="Y26" i="8"/>
  <c r="G77" i="8" s="1"/>
  <c r="AA18" i="8"/>
  <c r="I69" i="8" s="1"/>
  <c r="AA26" i="8"/>
  <c r="I77" i="8" s="1"/>
  <c r="T14" i="8"/>
  <c r="X20" i="8"/>
  <c r="F71" i="8" s="1"/>
  <c r="AA15" i="8"/>
  <c r="I66" i="8" s="1"/>
  <c r="AA23" i="8"/>
  <c r="I74" i="8" s="1"/>
  <c r="Z13" i="8"/>
  <c r="H64" i="8" s="1"/>
  <c r="AB29" i="8"/>
  <c r="J80" i="8" s="1"/>
  <c r="X11" i="8"/>
  <c r="F62" i="8" s="1"/>
  <c r="T19" i="8"/>
  <c r="T17" i="8"/>
  <c r="Y25" i="8"/>
  <c r="G76" i="8" s="1"/>
  <c r="W11" i="8"/>
  <c r="E62" i="8" s="1"/>
  <c r="W19" i="8"/>
  <c r="E70" i="8" s="1"/>
  <c r="U27" i="8"/>
  <c r="C78" i="8" s="1"/>
  <c r="X19" i="8"/>
  <c r="F70" i="8" s="1"/>
  <c r="X26" i="8"/>
  <c r="F77" i="8" s="1"/>
  <c r="V20" i="8"/>
  <c r="Y13" i="8"/>
  <c r="G64" i="8" s="1"/>
  <c r="Z26" i="8"/>
  <c r="H77" i="8" s="1"/>
  <c r="AA10" i="8"/>
  <c r="I61" i="8" s="1"/>
  <c r="AB26" i="8"/>
  <c r="J77" i="8" s="1"/>
  <c r="AB12" i="8"/>
  <c r="J63" i="8" s="1"/>
  <c r="Z10" i="8"/>
  <c r="H61" i="8" s="1"/>
  <c r="V12" i="8"/>
  <c r="V22" i="8"/>
  <c r="V19" i="8"/>
  <c r="V26" i="8"/>
  <c r="Z12" i="8"/>
  <c r="H63" i="8" s="1"/>
  <c r="T20" i="8"/>
  <c r="T28" i="8"/>
  <c r="U20" i="8"/>
  <c r="C71" i="8" s="1"/>
  <c r="V27" i="8"/>
  <c r="T21" i="8"/>
  <c r="W27" i="8"/>
  <c r="E78" i="8" s="1"/>
  <c r="W14" i="8"/>
  <c r="E65" i="8" s="1"/>
  <c r="X27" i="8"/>
  <c r="F78" i="8" s="1"/>
  <c r="Y11" i="8"/>
  <c r="G62" i="8" s="1"/>
  <c r="Y19" i="8"/>
  <c r="G70" i="8" s="1"/>
  <c r="Y27" i="8"/>
  <c r="G78" i="8" s="1"/>
  <c r="AB14" i="8"/>
  <c r="J65" i="8" s="1"/>
  <c r="V21" i="8"/>
  <c r="Z27" i="8"/>
  <c r="H78" i="8" s="1"/>
  <c r="Y16" i="8"/>
  <c r="G67" i="8" s="1"/>
  <c r="Y24" i="8"/>
  <c r="G75" i="8" s="1"/>
  <c r="T12" i="8"/>
  <c r="U12" i="8"/>
  <c r="C63" i="8" s="1"/>
  <c r="T13" i="8"/>
  <c r="T23" i="8"/>
  <c r="AB19" i="8"/>
  <c r="J70" i="8" s="1"/>
  <c r="T27" i="8"/>
  <c r="V16" i="8"/>
  <c r="AB20" i="8"/>
  <c r="J71" i="8" s="1"/>
  <c r="AB28" i="8"/>
  <c r="J79" i="8" s="1"/>
  <c r="Z20" i="8"/>
  <c r="H71" i="8" s="1"/>
  <c r="U28" i="8"/>
  <c r="C79" i="8" s="1"/>
  <c r="AB21" i="8"/>
  <c r="J72" i="8" s="1"/>
  <c r="V28" i="8"/>
  <c r="V15" i="8"/>
  <c r="W12" i="8"/>
  <c r="E63" i="8" s="1"/>
  <c r="W20" i="8"/>
  <c r="E71" i="8" s="1"/>
  <c r="W28" i="8"/>
  <c r="E79" i="8" s="1"/>
  <c r="Z15" i="8"/>
  <c r="H66" i="8" s="1"/>
  <c r="T22" i="8"/>
  <c r="X28" i="8"/>
  <c r="F79" i="8" s="1"/>
  <c r="W17" i="8"/>
  <c r="E68" i="8" s="1"/>
  <c r="W25" i="8"/>
  <c r="E76" i="8" s="1"/>
  <c r="V11" i="8"/>
  <c r="AA13" i="8"/>
  <c r="I64" i="8" s="1"/>
  <c r="AB13" i="8"/>
  <c r="J64" i="8" s="1"/>
  <c r="X25" i="8"/>
  <c r="F76" i="8" s="1"/>
  <c r="AA20" i="8"/>
  <c r="I71" i="8" s="1"/>
  <c r="AB27" i="8"/>
  <c r="J78" i="8" s="1"/>
  <c r="Z17" i="8"/>
  <c r="H68" i="8" s="1"/>
  <c r="Z21" i="8"/>
  <c r="H72" i="8" s="1"/>
  <c r="W29" i="8"/>
  <c r="E80" i="8" s="1"/>
  <c r="AA21" i="8"/>
  <c r="I72" i="8" s="1"/>
  <c r="T29" i="8"/>
  <c r="Z22" i="8"/>
  <c r="H73" i="8" s="1"/>
  <c r="X29" i="8"/>
  <c r="F80" i="8" s="1"/>
  <c r="T16" i="8"/>
  <c r="U13" i="8"/>
  <c r="C64" i="8" s="1"/>
  <c r="U21" i="8"/>
  <c r="C72" i="8" s="1"/>
  <c r="U29" i="8"/>
  <c r="C80" i="8" s="1"/>
  <c r="T10" i="8"/>
  <c r="B61" i="8" s="1"/>
  <c r="X16" i="8"/>
  <c r="F67" i="8" s="1"/>
  <c r="AB22" i="8"/>
  <c r="J73" i="8" s="1"/>
  <c r="V29" i="8"/>
  <c r="U10" i="8"/>
  <c r="C61" i="8" s="1"/>
  <c r="U18" i="8"/>
  <c r="C69" i="8" s="1"/>
  <c r="U26" i="8"/>
  <c r="C77" i="8" s="1"/>
  <c r="Y14" i="8"/>
  <c r="G65" i="8" s="1"/>
  <c r="Z14" i="8"/>
  <c r="H65" i="8" s="1"/>
  <c r="W26" i="8"/>
  <c r="E77" i="8" s="1"/>
  <c r="Y21" i="8"/>
  <c r="G72" i="8" s="1"/>
  <c r="AA28" i="8"/>
  <c r="I79" i="8" s="1"/>
  <c r="W22" i="8"/>
  <c r="E73" i="8" s="1"/>
  <c r="X22" i="8"/>
  <c r="F73" i="8" s="1"/>
  <c r="W10" i="8"/>
  <c r="E61" i="8" s="1"/>
  <c r="Y22" i="8"/>
  <c r="G73" i="8" s="1"/>
  <c r="T11" i="8"/>
  <c r="X23" i="8"/>
  <c r="F74" i="8" s="1"/>
  <c r="X10" i="8"/>
  <c r="F61" i="8" s="1"/>
  <c r="X17" i="8"/>
  <c r="F68" i="8" s="1"/>
  <c r="AA14" i="8"/>
  <c r="I65" i="8" s="1"/>
  <c r="AA22" i="8"/>
  <c r="I73" i="8" s="1"/>
  <c r="AB10" i="8"/>
  <c r="J61" i="8" s="1"/>
  <c r="V17" i="8"/>
  <c r="V25" i="8"/>
  <c r="AA11" i="8"/>
  <c r="I62" i="8" s="1"/>
  <c r="W13" i="8"/>
  <c r="E64" i="8" s="1"/>
  <c r="AA19" i="8"/>
  <c r="I70" i="8" s="1"/>
  <c r="Z23" i="8"/>
  <c r="H74" i="8" s="1"/>
  <c r="W21" i="8"/>
  <c r="E72" i="8" s="1"/>
  <c r="AA27" i="8"/>
  <c r="I78" i="8" s="1"/>
  <c r="X12" i="8"/>
  <c r="F63" i="8" s="1"/>
  <c r="AB18" i="8"/>
  <c r="J69" i="8" s="1"/>
  <c r="AA54" i="10"/>
  <c r="Z35" i="10"/>
  <c r="AB50" i="10"/>
  <c r="AA44" i="10"/>
  <c r="Z43" i="10"/>
  <c r="AB54" i="10"/>
  <c r="AB46" i="10"/>
  <c r="AB35" i="10"/>
  <c r="Z48" i="10"/>
  <c r="Z41" i="10"/>
  <c r="AB37" i="10"/>
  <c r="Z50" i="10"/>
  <c r="AA42" i="10"/>
  <c r="Z40" i="10"/>
  <c r="Z51" i="10"/>
  <c r="Z36" i="10"/>
  <c r="AB48" i="10"/>
  <c r="Z38" i="10"/>
  <c r="AA38" i="10"/>
  <c r="AA46" i="10"/>
  <c r="Z54" i="10"/>
  <c r="AB52" i="10"/>
  <c r="AA40" i="10"/>
  <c r="AB42" i="10"/>
  <c r="AB43" i="10"/>
  <c r="AB36" i="10"/>
  <c r="Z49" i="10"/>
  <c r="AB45" i="10"/>
  <c r="Z47" i="10"/>
  <c r="AA35" i="10"/>
  <c r="AA43" i="10"/>
  <c r="AA51" i="10"/>
  <c r="Z44" i="10"/>
  <c r="Z37" i="10"/>
  <c r="AA37" i="10"/>
  <c r="AA45" i="10"/>
  <c r="AA53" i="10"/>
  <c r="Z46" i="10"/>
  <c r="AB39" i="10"/>
  <c r="AB41" i="10"/>
  <c r="AA50" i="10"/>
  <c r="AB38" i="10"/>
  <c r="Z42" i="10"/>
  <c r="AA52" i="10"/>
  <c r="AA36" i="10"/>
  <c r="AB51" i="10"/>
  <c r="AB44" i="10"/>
  <c r="AB53" i="10"/>
  <c r="AA48" i="10"/>
  <c r="Z39" i="10"/>
  <c r="AA39" i="10"/>
  <c r="AA47" i="10"/>
  <c r="AB47" i="10"/>
  <c r="AB40" i="10"/>
  <c r="Z53" i="10"/>
  <c r="AA41" i="10"/>
  <c r="AA49" i="10"/>
  <c r="AB49" i="10"/>
  <c r="Z52" i="10"/>
  <c r="Z45" i="10"/>
  <c r="C75" i="3"/>
  <c r="D67" i="3"/>
  <c r="F77" i="3"/>
  <c r="B72" i="3"/>
  <c r="E71" i="3"/>
  <c r="F63" i="3"/>
  <c r="J69" i="3"/>
  <c r="I62" i="3"/>
  <c r="I78" i="3"/>
  <c r="D65" i="3"/>
  <c r="B78" i="3"/>
  <c r="J70" i="6"/>
  <c r="G65" i="6"/>
  <c r="J64" i="6"/>
  <c r="G66" i="6"/>
  <c r="I74" i="6"/>
  <c r="H78" i="6"/>
  <c r="J67" i="6"/>
  <c r="I64" i="6"/>
  <c r="J75" i="6"/>
  <c r="U43" i="9"/>
  <c r="T43" i="9"/>
  <c r="U42" i="9"/>
  <c r="T42" i="9"/>
  <c r="U36" i="9"/>
  <c r="V44" i="9"/>
  <c r="U39" i="9"/>
  <c r="V42" i="9"/>
  <c r="U38" i="9"/>
  <c r="V41" i="9"/>
  <c r="U45" i="9"/>
  <c r="U40" i="9"/>
  <c r="V52" i="9"/>
  <c r="U44" i="9"/>
  <c r="T53" i="9"/>
  <c r="U51" i="9"/>
  <c r="T46" i="9"/>
  <c r="T52" i="9"/>
  <c r="T40" i="9"/>
  <c r="U35" i="9"/>
  <c r="T39" i="9"/>
  <c r="T54" i="9"/>
  <c r="T38" i="9"/>
  <c r="T45" i="9"/>
  <c r="U48" i="9"/>
  <c r="V54" i="9"/>
  <c r="V38" i="9"/>
  <c r="V53" i="9"/>
  <c r="V37" i="9"/>
  <c r="T41" i="9"/>
  <c r="U41" i="9"/>
  <c r="V43" i="9"/>
  <c r="U54" i="9"/>
  <c r="T44" i="9"/>
  <c r="U50" i="9"/>
  <c r="V51" i="9"/>
  <c r="T51" i="9"/>
  <c r="T35" i="9"/>
  <c r="T50" i="9"/>
  <c r="V36" i="9"/>
  <c r="T48" i="9"/>
  <c r="U52" i="9"/>
  <c r="T37" i="9"/>
  <c r="V50" i="9"/>
  <c r="V49" i="9"/>
  <c r="V40" i="9"/>
  <c r="V35" i="9"/>
  <c r="T47" i="9"/>
  <c r="V39" i="9"/>
  <c r="T36" i="9"/>
  <c r="U47" i="9"/>
  <c r="V46" i="9"/>
  <c r="D72" i="9" s="1"/>
  <c r="U46" i="9"/>
  <c r="V45" i="9"/>
  <c r="U49" i="9"/>
  <c r="V48" i="9"/>
  <c r="V47" i="9"/>
  <c r="T49" i="9"/>
  <c r="U37" i="9"/>
  <c r="U53" i="9"/>
  <c r="AB38" i="11"/>
  <c r="AA36" i="11"/>
  <c r="AA40" i="11"/>
  <c r="Z47" i="11"/>
  <c r="AA39" i="11"/>
  <c r="AA47" i="11"/>
  <c r="AB47" i="11"/>
  <c r="AB40" i="11"/>
  <c r="Z53" i="11"/>
  <c r="AA41" i="11"/>
  <c r="AA49" i="11"/>
  <c r="AB49" i="11"/>
  <c r="AB35" i="11"/>
  <c r="Z48" i="11"/>
  <c r="Z41" i="11"/>
  <c r="AB37" i="11"/>
  <c r="Z50" i="11"/>
  <c r="AB45" i="11"/>
  <c r="AB50" i="11"/>
  <c r="AB51" i="11"/>
  <c r="AA50" i="11"/>
  <c r="Z39" i="11"/>
  <c r="AA52" i="11"/>
  <c r="AB42" i="11"/>
  <c r="Z36" i="11"/>
  <c r="AB48" i="11"/>
  <c r="Z38" i="11"/>
  <c r="AA38" i="11"/>
  <c r="AA46" i="11"/>
  <c r="AB39" i="11"/>
  <c r="AA42" i="11"/>
  <c r="AA44" i="11"/>
  <c r="AB54" i="11"/>
  <c r="AB43" i="11"/>
  <c r="AB36" i="11"/>
  <c r="Z49" i="11"/>
  <c r="AB44" i="11"/>
  <c r="AA48" i="11"/>
  <c r="Z51" i="11"/>
  <c r="AA35" i="11"/>
  <c r="AA43" i="11"/>
  <c r="AA51" i="11"/>
  <c r="Z44" i="11"/>
  <c r="Z37" i="11"/>
  <c r="AA37" i="11"/>
  <c r="AA45" i="11"/>
  <c r="AA53" i="11"/>
  <c r="Z46" i="11"/>
  <c r="Z54" i="11"/>
  <c r="Z43" i="11"/>
  <c r="Z35" i="11"/>
  <c r="AB46" i="11"/>
  <c r="AA54" i="11"/>
  <c r="Z40" i="11"/>
  <c r="AB52" i="11"/>
  <c r="Z42" i="11"/>
  <c r="AB53" i="11"/>
  <c r="Z52" i="11"/>
  <c r="Z45" i="11"/>
  <c r="AB41" i="11"/>
  <c r="U29" i="9"/>
  <c r="C80" i="9" s="1"/>
  <c r="G6" i="14" s="1"/>
  <c r="V13" i="9"/>
  <c r="Z23" i="9"/>
  <c r="V17" i="9"/>
  <c r="X29" i="9"/>
  <c r="AA15" i="9"/>
  <c r="AA20" i="9"/>
  <c r="Z15" i="9"/>
  <c r="Z24" i="9"/>
  <c r="AA11" i="9"/>
  <c r="T14" i="9"/>
  <c r="AB27" i="9"/>
  <c r="U14" i="9"/>
  <c r="Z11" i="9"/>
  <c r="AA27" i="9"/>
  <c r="Z27" i="9"/>
  <c r="X13" i="9"/>
  <c r="T26" i="9"/>
  <c r="V21" i="9"/>
  <c r="W13" i="9"/>
  <c r="X20" i="9"/>
  <c r="X28" i="9"/>
  <c r="Z12" i="9"/>
  <c r="Y21" i="9"/>
  <c r="Y12" i="9"/>
  <c r="AB15" i="9"/>
  <c r="U15" i="9"/>
  <c r="AA16" i="9"/>
  <c r="V15" i="9"/>
  <c r="D66" i="9" s="1"/>
  <c r="Z21" i="9"/>
  <c r="T28" i="9"/>
  <c r="W11" i="9"/>
  <c r="W19" i="9"/>
  <c r="W27" i="9"/>
  <c r="T13" i="9"/>
  <c r="X19" i="9"/>
  <c r="AB25" i="9"/>
  <c r="W12" i="9"/>
  <c r="W20" i="9"/>
  <c r="W28" i="9"/>
  <c r="Y20" i="9"/>
  <c r="T22" i="9"/>
  <c r="W29" i="9"/>
  <c r="Y13" i="9"/>
  <c r="W22" i="9"/>
  <c r="AB18" i="9"/>
  <c r="Y16" i="9"/>
  <c r="Z16" i="9"/>
  <c r="AB26" i="9"/>
  <c r="T16" i="9"/>
  <c r="X22" i="9"/>
  <c r="AB28" i="9"/>
  <c r="U12" i="9"/>
  <c r="C63" i="9" s="1"/>
  <c r="U20" i="9"/>
  <c r="C71" i="9" s="1"/>
  <c r="U28" i="9"/>
  <c r="AB13" i="9"/>
  <c r="V20" i="9"/>
  <c r="D71" i="9" s="1"/>
  <c r="Z26" i="9"/>
  <c r="U13" i="9"/>
  <c r="U21" i="9"/>
  <c r="C72" i="9" s="1"/>
  <c r="U18" i="9"/>
  <c r="U16" i="9"/>
  <c r="C67" i="9" s="1"/>
  <c r="X23" i="9"/>
  <c r="U25" i="9"/>
  <c r="C76" i="9" s="1"/>
  <c r="T19" i="9"/>
  <c r="X26" i="9"/>
  <c r="AA25" i="9"/>
  <c r="AA18" i="9"/>
  <c r="X25" i="9"/>
  <c r="AB22" i="9"/>
  <c r="X12" i="9"/>
  <c r="V14" i="9"/>
  <c r="AA28" i="9"/>
  <c r="U23" i="9"/>
  <c r="X17" i="9"/>
  <c r="Y17" i="9"/>
  <c r="AB10" i="9"/>
  <c r="AB16" i="9"/>
  <c r="V23" i="9"/>
  <c r="D74" i="9" s="1"/>
  <c r="Z29" i="9"/>
  <c r="AA13" i="9"/>
  <c r="AA21" i="9"/>
  <c r="AA29" i="9"/>
  <c r="Z14" i="9"/>
  <c r="T21" i="9"/>
  <c r="X27" i="9"/>
  <c r="AA14" i="9"/>
  <c r="AA22" i="9"/>
  <c r="Y25" i="9"/>
  <c r="V19" i="9"/>
  <c r="D70" i="9" s="1"/>
  <c r="Z10" i="9"/>
  <c r="U17" i="9"/>
  <c r="C68" i="9" s="1"/>
  <c r="V10" i="9"/>
  <c r="AB23" i="9"/>
  <c r="W14" i="9"/>
  <c r="T18" i="9"/>
  <c r="Y29" i="9"/>
  <c r="AA17" i="9"/>
  <c r="X11" i="9"/>
  <c r="AA10" i="9"/>
  <c r="AB11" i="9"/>
  <c r="AA23" i="9"/>
  <c r="W21" i="9"/>
  <c r="X16" i="9"/>
  <c r="T10" i="9"/>
  <c r="Z28" i="9"/>
  <c r="V18" i="9"/>
  <c r="W18" i="9"/>
  <c r="U22" i="9"/>
  <c r="Z17" i="9"/>
  <c r="T24" i="9"/>
  <c r="X10" i="9"/>
  <c r="Y14" i="9"/>
  <c r="Y22" i="9"/>
  <c r="V11" i="9"/>
  <c r="D62" i="9" s="1"/>
  <c r="X15" i="9"/>
  <c r="AB21" i="9"/>
  <c r="V28" i="9"/>
  <c r="Y15" i="9"/>
  <c r="Y23" i="9"/>
  <c r="W25" i="9"/>
  <c r="AA12" i="9"/>
  <c r="Y28" i="9"/>
  <c r="Z25" i="9"/>
  <c r="T17" i="9"/>
  <c r="U26" i="9"/>
  <c r="T20" i="9"/>
  <c r="AB17" i="9"/>
  <c r="X21" i="9"/>
  <c r="Y24" i="9"/>
  <c r="Z20" i="9"/>
  <c r="W17" i="9"/>
  <c r="AB14" i="9"/>
  <c r="W10" i="9"/>
  <c r="U19" i="9"/>
  <c r="T23" i="9"/>
  <c r="U27" i="9"/>
  <c r="X18" i="9"/>
  <c r="AB24" i="9"/>
  <c r="AB12" i="9"/>
  <c r="W15" i="9"/>
  <c r="W23" i="9"/>
  <c r="T12" i="9"/>
  <c r="V16" i="9"/>
  <c r="D67" i="9" s="1"/>
  <c r="Z22" i="9"/>
  <c r="T29" i="9"/>
  <c r="W16" i="9"/>
  <c r="W24" i="9"/>
  <c r="X24" i="9"/>
  <c r="Z19" i="9"/>
  <c r="T11" i="9"/>
  <c r="AA19" i="9"/>
  <c r="Z13" i="9"/>
  <c r="U24" i="9"/>
  <c r="C75" i="9" s="1"/>
  <c r="AB29" i="9"/>
  <c r="V26" i="9"/>
  <c r="U10" i="9"/>
  <c r="X14" i="9"/>
  <c r="V24" i="9"/>
  <c r="D75" i="9" s="1"/>
  <c r="V29" i="9"/>
  <c r="T27" i="9"/>
  <c r="U11" i="9"/>
  <c r="AB19" i="9"/>
  <c r="W26" i="9"/>
  <c r="T15" i="9"/>
  <c r="AA24" i="9"/>
  <c r="V22" i="9"/>
  <c r="V25" i="9"/>
  <c r="AB20" i="9"/>
  <c r="V27" i="9"/>
  <c r="D78" i="9" s="1"/>
  <c r="Y10" i="9"/>
  <c r="Y18" i="9"/>
  <c r="Y26" i="9"/>
  <c r="V12" i="9"/>
  <c r="D63" i="9" s="1"/>
  <c r="Z18" i="9"/>
  <c r="T25" i="9"/>
  <c r="Y11" i="9"/>
  <c r="Y19" i="9"/>
  <c r="Y27" i="9"/>
  <c r="AA26" i="9"/>
  <c r="X42" i="13"/>
  <c r="X52" i="13"/>
  <c r="Y47" i="13"/>
  <c r="Y49" i="13"/>
  <c r="Y50" i="13"/>
  <c r="W54" i="13"/>
  <c r="X49" i="13"/>
  <c r="Y48" i="13"/>
  <c r="Y43" i="13"/>
  <c r="X47" i="13"/>
  <c r="Y46" i="13"/>
  <c r="X54" i="13"/>
  <c r="W37" i="13"/>
  <c r="X36" i="13"/>
  <c r="W40" i="13"/>
  <c r="X43" i="13"/>
  <c r="W43" i="13"/>
  <c r="X50" i="13"/>
  <c r="W44" i="13"/>
  <c r="X51" i="13"/>
  <c r="W47" i="13"/>
  <c r="W50" i="13"/>
  <c r="W41" i="13"/>
  <c r="Y45" i="13"/>
  <c r="W38" i="13"/>
  <c r="X41" i="13"/>
  <c r="W42" i="13"/>
  <c r="Y39" i="13"/>
  <c r="X39" i="13"/>
  <c r="Y42" i="13"/>
  <c r="X46" i="13"/>
  <c r="Y41" i="13"/>
  <c r="X37" i="13"/>
  <c r="Y44" i="13"/>
  <c r="X48" i="13"/>
  <c r="W52" i="13"/>
  <c r="W36" i="13"/>
  <c r="X35" i="13"/>
  <c r="W39" i="13"/>
  <c r="Y40" i="13"/>
  <c r="Y35" i="13"/>
  <c r="X44" i="13"/>
  <c r="X45" i="13"/>
  <c r="Y53" i="13"/>
  <c r="Y37" i="13"/>
  <c r="Y36" i="13"/>
  <c r="Y52" i="13"/>
  <c r="Y54" i="13"/>
  <c r="W46" i="13"/>
  <c r="W51" i="13"/>
  <c r="X40" i="13"/>
  <c r="W53" i="13"/>
  <c r="X53" i="13"/>
  <c r="Y38" i="13"/>
  <c r="W35" i="13"/>
  <c r="W49" i="13"/>
  <c r="W45" i="13"/>
  <c r="Y51" i="13"/>
  <c r="X38" i="13"/>
  <c r="W48" i="13"/>
  <c r="G72" i="3"/>
  <c r="E69" i="3"/>
  <c r="C71" i="3"/>
  <c r="F69" i="3"/>
  <c r="F70" i="3"/>
  <c r="F66" i="3"/>
  <c r="F78" i="3"/>
  <c r="C63" i="3"/>
  <c r="G80" i="3"/>
  <c r="C72" i="3"/>
  <c r="C80" i="3"/>
  <c r="D64" i="3"/>
  <c r="H70" i="3"/>
  <c r="B77" i="3"/>
  <c r="G63" i="3"/>
  <c r="G71" i="3"/>
  <c r="G79" i="3"/>
  <c r="B66" i="3"/>
  <c r="F72" i="3"/>
  <c r="J78" i="3"/>
  <c r="J79" i="6"/>
  <c r="F71" i="6"/>
  <c r="J65" i="6"/>
  <c r="H76" i="6"/>
  <c r="J68" i="6"/>
  <c r="J74" i="6"/>
  <c r="I65" i="6"/>
  <c r="B77" i="6"/>
  <c r="K80" i="6"/>
  <c r="B76" i="6"/>
  <c r="K78" i="6"/>
  <c r="C67" i="8"/>
  <c r="Y51" i="9"/>
  <c r="X42" i="9"/>
  <c r="F68" i="9" s="1"/>
  <c r="X54" i="9"/>
  <c r="F80" i="9" s="1"/>
  <c r="G7" i="14" s="1"/>
  <c r="W48" i="9"/>
  <c r="Y42" i="9"/>
  <c r="Y54" i="9"/>
  <c r="G80" i="9" s="1"/>
  <c r="H7" i="14" s="1"/>
  <c r="Y41" i="9"/>
  <c r="G67" i="9" s="1"/>
  <c r="W53" i="9"/>
  <c r="W37" i="9"/>
  <c r="Y43" i="9"/>
  <c r="X38" i="9"/>
  <c r="F64" i="9" s="1"/>
  <c r="W51" i="9"/>
  <c r="W40" i="9"/>
  <c r="X35" i="9"/>
  <c r="X51" i="9"/>
  <c r="W54" i="9"/>
  <c r="W38" i="9"/>
  <c r="Y52" i="9"/>
  <c r="Y36" i="9"/>
  <c r="X40" i="9"/>
  <c r="W41" i="9"/>
  <c r="X46" i="9"/>
  <c r="F72" i="9" s="1"/>
  <c r="Y39" i="9"/>
  <c r="X43" i="9"/>
  <c r="Y38" i="9"/>
  <c r="W47" i="9"/>
  <c r="Y53" i="9"/>
  <c r="G79" i="9" s="1"/>
  <c r="Y37" i="9"/>
  <c r="G63" i="9" s="1"/>
  <c r="W49" i="9"/>
  <c r="X52" i="9"/>
  <c r="X45" i="9"/>
  <c r="F71" i="9" s="1"/>
  <c r="W39" i="9"/>
  <c r="W36" i="9"/>
  <c r="X41" i="9"/>
  <c r="F67" i="9" s="1"/>
  <c r="Y50" i="9"/>
  <c r="G76" i="9" s="1"/>
  <c r="W43" i="9"/>
  <c r="Y46" i="9"/>
  <c r="G72" i="9" s="1"/>
  <c r="Y35" i="9"/>
  <c r="W50" i="9"/>
  <c r="X53" i="9"/>
  <c r="F79" i="9" s="1"/>
  <c r="Y48" i="9"/>
  <c r="X48" i="9"/>
  <c r="Y44" i="9"/>
  <c r="Y45" i="9"/>
  <c r="G71" i="9" s="1"/>
  <c r="Y47" i="9"/>
  <c r="X50" i="9"/>
  <c r="F76" i="9" s="1"/>
  <c r="Y49" i="9"/>
  <c r="X49" i="9"/>
  <c r="F75" i="9" s="1"/>
  <c r="W45" i="9"/>
  <c r="X44" i="9"/>
  <c r="W44" i="9"/>
  <c r="W46" i="9"/>
  <c r="X47" i="9"/>
  <c r="X36" i="9"/>
  <c r="W35" i="9"/>
  <c r="W52" i="9"/>
  <c r="X39" i="9"/>
  <c r="W42" i="9"/>
  <c r="X37" i="9"/>
  <c r="F63" i="9" s="1"/>
  <c r="Y40" i="9"/>
  <c r="Y36" i="12"/>
  <c r="Y44" i="12"/>
  <c r="Y52" i="12"/>
  <c r="X41" i="12"/>
  <c r="W38" i="12"/>
  <c r="W46" i="12"/>
  <c r="W54" i="12"/>
  <c r="X46" i="12"/>
  <c r="X51" i="12"/>
  <c r="Y35" i="12"/>
  <c r="Y43" i="12"/>
  <c r="Y51" i="12"/>
  <c r="Y45" i="12"/>
  <c r="W51" i="12"/>
  <c r="X52" i="12"/>
  <c r="W37" i="12"/>
  <c r="W45" i="12"/>
  <c r="W53" i="12"/>
  <c r="X39" i="12"/>
  <c r="W36" i="12"/>
  <c r="W44" i="12"/>
  <c r="X44" i="12"/>
  <c r="X40" i="12"/>
  <c r="X49" i="12"/>
  <c r="X54" i="12"/>
  <c r="Y38" i="12"/>
  <c r="Y46" i="12"/>
  <c r="Y54" i="12"/>
  <c r="Y37" i="12"/>
  <c r="W35" i="12"/>
  <c r="X37" i="12"/>
  <c r="Y41" i="12"/>
  <c r="Y49" i="12"/>
  <c r="X42" i="12"/>
  <c r="W39" i="12"/>
  <c r="W47" i="12"/>
  <c r="X47" i="12"/>
  <c r="W43" i="12"/>
  <c r="W52" i="12"/>
  <c r="Y40" i="12"/>
  <c r="Y48" i="12"/>
  <c r="X48" i="12"/>
  <c r="W42" i="12"/>
  <c r="W50" i="12"/>
  <c r="X35" i="12"/>
  <c r="Y39" i="12"/>
  <c r="Y47" i="12"/>
  <c r="X53" i="12"/>
  <c r="X36" i="12"/>
  <c r="W41" i="12"/>
  <c r="W49" i="12"/>
  <c r="X45" i="12"/>
  <c r="X50" i="12"/>
  <c r="W40" i="12"/>
  <c r="W48" i="12"/>
  <c r="Y53" i="12"/>
  <c r="X38" i="12"/>
  <c r="Y42" i="12"/>
  <c r="Y50" i="12"/>
  <c r="X43" i="12"/>
  <c r="AA28" i="10"/>
  <c r="I79" i="10" s="1"/>
  <c r="AA20" i="10"/>
  <c r="AA12" i="10"/>
  <c r="I63" i="10" s="1"/>
  <c r="X25" i="10"/>
  <c r="T19" i="10"/>
  <c r="Z12" i="10"/>
  <c r="W25" i="10"/>
  <c r="W17" i="10"/>
  <c r="V29" i="10"/>
  <c r="AB22" i="10"/>
  <c r="J73" i="10" s="1"/>
  <c r="X16" i="10"/>
  <c r="T10" i="10"/>
  <c r="V24" i="10"/>
  <c r="AB17" i="10"/>
  <c r="J68" i="10" s="1"/>
  <c r="X11" i="10"/>
  <c r="W27" i="10"/>
  <c r="W19" i="10"/>
  <c r="Z17" i="10"/>
  <c r="X22" i="10"/>
  <c r="U25" i="10"/>
  <c r="X26" i="10"/>
  <c r="AA26" i="10"/>
  <c r="I77" i="10" s="1"/>
  <c r="Y19" i="10"/>
  <c r="G70" i="10" s="1"/>
  <c r="T15" i="10"/>
  <c r="X12" i="10"/>
  <c r="Y10" i="10"/>
  <c r="G61" i="10" s="1"/>
  <c r="Y11" i="10"/>
  <c r="G62" i="10" s="1"/>
  <c r="T27" i="10"/>
  <c r="V14" i="10"/>
  <c r="AA19" i="10"/>
  <c r="X24" i="10"/>
  <c r="Z11" i="10"/>
  <c r="H62" i="10" s="1"/>
  <c r="X19" i="10"/>
  <c r="AA29" i="10"/>
  <c r="I80" i="10" s="1"/>
  <c r="G19" i="14" s="1"/>
  <c r="W12" i="10"/>
  <c r="Z21" i="10"/>
  <c r="U27" i="10"/>
  <c r="U19" i="10"/>
  <c r="U11" i="10"/>
  <c r="Z24" i="10"/>
  <c r="V18" i="10"/>
  <c r="AB11" i="10"/>
  <c r="J62" i="10" s="1"/>
  <c r="Y24" i="10"/>
  <c r="G75" i="10" s="1"/>
  <c r="Y16" i="10"/>
  <c r="G67" i="10" s="1"/>
  <c r="X28" i="10"/>
  <c r="T22" i="10"/>
  <c r="Z15" i="10"/>
  <c r="AB29" i="10"/>
  <c r="J80" i="10" s="1"/>
  <c r="H19" i="14" s="1"/>
  <c r="X23" i="10"/>
  <c r="T17" i="10"/>
  <c r="Z10" i="10"/>
  <c r="Y26" i="10"/>
  <c r="G77" i="10" s="1"/>
  <c r="Y18" i="10"/>
  <c r="G69" i="10" s="1"/>
  <c r="T20" i="10"/>
  <c r="AB24" i="10"/>
  <c r="J75" i="10" s="1"/>
  <c r="X18" i="10"/>
  <c r="AB28" i="10"/>
  <c r="J79" i="10" s="1"/>
  <c r="U13" i="10"/>
  <c r="W24" i="10"/>
  <c r="V25" i="10"/>
  <c r="W11" i="10"/>
  <c r="E62" i="10" s="1"/>
  <c r="W26" i="10"/>
  <c r="W18" i="10"/>
  <c r="W10" i="10"/>
  <c r="AB23" i="10"/>
  <c r="J74" i="10" s="1"/>
  <c r="X17" i="10"/>
  <c r="T11" i="10"/>
  <c r="AA23" i="10"/>
  <c r="I74" i="10" s="1"/>
  <c r="AA15" i="10"/>
  <c r="I66" i="10" s="1"/>
  <c r="Z27" i="10"/>
  <c r="V21" i="10"/>
  <c r="AB14" i="10"/>
  <c r="J65" i="10" s="1"/>
  <c r="T29" i="10"/>
  <c r="Z22" i="10"/>
  <c r="V16" i="10"/>
  <c r="W15" i="10"/>
  <c r="AA25" i="10"/>
  <c r="I76" i="10" s="1"/>
  <c r="AA17" i="10"/>
  <c r="I68" i="10" s="1"/>
  <c r="AA22" i="10"/>
  <c r="V27" i="10"/>
  <c r="AA18" i="10"/>
  <c r="I69" i="10" s="1"/>
  <c r="V23" i="10"/>
  <c r="T28" i="10"/>
  <c r="U29" i="10"/>
  <c r="W22" i="10"/>
  <c r="W14" i="10"/>
  <c r="Z20" i="10"/>
  <c r="AA27" i="10"/>
  <c r="AA11" i="10"/>
  <c r="I62" i="10" s="1"/>
  <c r="T18" i="10"/>
  <c r="AB25" i="10"/>
  <c r="J76" i="10" s="1"/>
  <c r="T13" i="10"/>
  <c r="AA21" i="10"/>
  <c r="W16" i="10"/>
  <c r="T12" i="10"/>
  <c r="Y25" i="10"/>
  <c r="G76" i="10" s="1"/>
  <c r="Y17" i="10"/>
  <c r="G68" i="10" s="1"/>
  <c r="X29" i="10"/>
  <c r="T23" i="10"/>
  <c r="Z16" i="10"/>
  <c r="V10" i="10"/>
  <c r="U22" i="10"/>
  <c r="U14" i="10"/>
  <c r="AB26" i="10"/>
  <c r="J77" i="10" s="1"/>
  <c r="X20" i="10"/>
  <c r="T14" i="10"/>
  <c r="V28" i="10"/>
  <c r="AB21" i="10"/>
  <c r="J72" i="10" s="1"/>
  <c r="X15" i="10"/>
  <c r="Y14" i="10"/>
  <c r="G65" i="10" s="1"/>
  <c r="U24" i="10"/>
  <c r="U16" i="10"/>
  <c r="Y27" i="10"/>
  <c r="G78" i="10" s="1"/>
  <c r="Z29" i="10"/>
  <c r="Y23" i="10"/>
  <c r="G74" i="10" s="1"/>
  <c r="X14" i="10"/>
  <c r="V11" i="10"/>
  <c r="U15" i="10"/>
  <c r="X21" i="10"/>
  <c r="Y20" i="10"/>
  <c r="G71" i="10" s="1"/>
  <c r="AB18" i="10"/>
  <c r="J69" i="10" s="1"/>
  <c r="V20" i="10"/>
  <c r="Y22" i="10"/>
  <c r="G73" i="10" s="1"/>
  <c r="AA10" i="10"/>
  <c r="I61" i="10" s="1"/>
  <c r="D19" i="14" s="1"/>
  <c r="T16" i="10"/>
  <c r="Y15" i="10"/>
  <c r="G66" i="10" s="1"/>
  <c r="AA24" i="10"/>
  <c r="I75" i="10" s="1"/>
  <c r="AA16" i="10"/>
  <c r="I67" i="10" s="1"/>
  <c r="Z28" i="10"/>
  <c r="V22" i="10"/>
  <c r="AB15" i="10"/>
  <c r="J66" i="10" s="1"/>
  <c r="W29" i="10"/>
  <c r="W21" i="10"/>
  <c r="W13" i="10"/>
  <c r="T26" i="10"/>
  <c r="Z19" i="10"/>
  <c r="V13" i="10"/>
  <c r="X27" i="10"/>
  <c r="T21" i="10"/>
  <c r="Z14" i="10"/>
  <c r="U12" i="10"/>
  <c r="W23" i="10"/>
  <c r="AA13" i="10"/>
  <c r="I64" i="10" s="1"/>
  <c r="AB20" i="10"/>
  <c r="J71" i="10" s="1"/>
  <c r="X10" i="10"/>
  <c r="W28" i="10"/>
  <c r="AB16" i="10"/>
  <c r="J67" i="10" s="1"/>
  <c r="Z13" i="10"/>
  <c r="Y29" i="10"/>
  <c r="G80" i="10" s="1"/>
  <c r="H13" i="14" s="1"/>
  <c r="Y21" i="10"/>
  <c r="G72" i="10" s="1"/>
  <c r="Y13" i="10"/>
  <c r="G64" i="10" s="1"/>
  <c r="V26" i="10"/>
  <c r="AB19" i="10"/>
  <c r="J70" i="10" s="1"/>
  <c r="X13" i="10"/>
  <c r="U26" i="10"/>
  <c r="U18" i="10"/>
  <c r="U10" i="10"/>
  <c r="Z23" i="10"/>
  <c r="V17" i="10"/>
  <c r="AB10" i="10"/>
  <c r="J61" i="10" s="1"/>
  <c r="E19" i="14" s="1"/>
  <c r="T25" i="10"/>
  <c r="Z18" i="10"/>
  <c r="V12" i="10"/>
  <c r="U28" i="10"/>
  <c r="U20" i="10"/>
  <c r="V15" i="10"/>
  <c r="U17" i="10"/>
  <c r="W20" i="10"/>
  <c r="U21" i="10"/>
  <c r="T24" i="10"/>
  <c r="AA14" i="10"/>
  <c r="I65" i="10" s="1"/>
  <c r="U23" i="10"/>
  <c r="AB27" i="10"/>
  <c r="J78" i="10" s="1"/>
  <c r="Y28" i="10"/>
  <c r="G79" i="10" s="1"/>
  <c r="Y12" i="10"/>
  <c r="G63" i="10" s="1"/>
  <c r="Z26" i="10"/>
  <c r="AB13" i="10"/>
  <c r="J64" i="10" s="1"/>
  <c r="Z25" i="10"/>
  <c r="V19" i="10"/>
  <c r="AB12" i="10"/>
  <c r="J63" i="10" s="1"/>
  <c r="B66" i="6"/>
  <c r="B61" i="3"/>
  <c r="G64" i="3"/>
  <c r="I63" i="3"/>
  <c r="J67" i="3"/>
  <c r="H69" i="3"/>
  <c r="E65" i="3"/>
  <c r="H61" i="3"/>
  <c r="I61" i="3"/>
  <c r="G62" i="3"/>
  <c r="F71" i="3"/>
  <c r="E64" i="3"/>
  <c r="E72" i="3"/>
  <c r="E80" i="3"/>
  <c r="H79" i="3"/>
  <c r="H79" i="6"/>
  <c r="C62" i="6"/>
  <c r="I66" i="6"/>
  <c r="J80" i="6"/>
  <c r="I72" i="6"/>
  <c r="I73" i="6"/>
  <c r="J66" i="6"/>
  <c r="H65" i="6"/>
  <c r="I67" i="6"/>
  <c r="D71" i="6"/>
  <c r="K72" i="6"/>
  <c r="Z49" i="9"/>
  <c r="AA50" i="9"/>
  <c r="AA53" i="9"/>
  <c r="I79" i="9" s="1"/>
  <c r="Z48" i="9"/>
  <c r="AA51" i="9"/>
  <c r="Z47" i="9"/>
  <c r="AB36" i="9"/>
  <c r="J62" i="9" s="1"/>
  <c r="AB49" i="9"/>
  <c r="AA38" i="9"/>
  <c r="Z50" i="9"/>
  <c r="AA52" i="9"/>
  <c r="I78" i="9" s="1"/>
  <c r="AB47" i="9"/>
  <c r="J73" i="9" s="1"/>
  <c r="AA47" i="9"/>
  <c r="AB46" i="9"/>
  <c r="AB45" i="9"/>
  <c r="Z36" i="9"/>
  <c r="AB41" i="9"/>
  <c r="AA48" i="9"/>
  <c r="I74" i="9" s="1"/>
  <c r="Z44" i="9"/>
  <c r="AA43" i="9"/>
  <c r="Z43" i="9"/>
  <c r="AB52" i="9"/>
  <c r="J78" i="9" s="1"/>
  <c r="AA54" i="9"/>
  <c r="AA49" i="9"/>
  <c r="I75" i="9" s="1"/>
  <c r="AA41" i="9"/>
  <c r="AB37" i="9"/>
  <c r="Z53" i="9"/>
  <c r="Z45" i="9"/>
  <c r="AA37" i="9"/>
  <c r="I63" i="9" s="1"/>
  <c r="Z46" i="9"/>
  <c r="AA44" i="9"/>
  <c r="I70" i="9" s="1"/>
  <c r="AB43" i="9"/>
  <c r="J69" i="9" s="1"/>
  <c r="AA39" i="9"/>
  <c r="AB42" i="9"/>
  <c r="Z54" i="9"/>
  <c r="AB48" i="9"/>
  <c r="J74" i="9" s="1"/>
  <c r="AB39" i="9"/>
  <c r="J65" i="9" s="1"/>
  <c r="Z38" i="9"/>
  <c r="Z51" i="9"/>
  <c r="AB44" i="9"/>
  <c r="AA40" i="9"/>
  <c r="I66" i="9" s="1"/>
  <c r="Z40" i="9"/>
  <c r="AA35" i="9"/>
  <c r="Z39" i="9"/>
  <c r="Z42" i="9"/>
  <c r="AA46" i="9"/>
  <c r="AA42" i="9"/>
  <c r="Z37" i="9"/>
  <c r="AA36" i="9"/>
  <c r="I62" i="9" s="1"/>
  <c r="AB54" i="9"/>
  <c r="AB38" i="9"/>
  <c r="Z35" i="9"/>
  <c r="AA45" i="9"/>
  <c r="I71" i="9" s="1"/>
  <c r="Z52" i="9"/>
  <c r="AB53" i="9"/>
  <c r="AB40" i="9"/>
  <c r="J66" i="9" s="1"/>
  <c r="AB51" i="9"/>
  <c r="J77" i="9" s="1"/>
  <c r="AB35" i="9"/>
  <c r="J61" i="9" s="1"/>
  <c r="E5" i="14" s="1"/>
  <c r="AB50" i="9"/>
  <c r="Z41" i="9"/>
  <c r="AA54" i="12"/>
  <c r="Z35" i="12"/>
  <c r="Z51" i="12"/>
  <c r="AB47" i="12"/>
  <c r="AB52" i="12"/>
  <c r="Z38" i="12"/>
  <c r="AB50" i="12"/>
  <c r="AA35" i="12"/>
  <c r="Z40" i="12"/>
  <c r="Z45" i="12"/>
  <c r="Z50" i="12"/>
  <c r="AB35" i="12"/>
  <c r="Z48" i="12"/>
  <c r="AB40" i="12"/>
  <c r="Z53" i="12"/>
  <c r="AA37" i="12"/>
  <c r="AA45" i="12"/>
  <c r="AA53" i="12"/>
  <c r="AB45" i="12"/>
  <c r="AB38" i="12"/>
  <c r="AB54" i="12"/>
  <c r="Z36" i="12"/>
  <c r="AA40" i="12"/>
  <c r="AA48" i="12"/>
  <c r="Z41" i="12"/>
  <c r="Z46" i="12"/>
  <c r="AA43" i="12"/>
  <c r="AB37" i="12"/>
  <c r="AA42" i="12"/>
  <c r="AB42" i="12"/>
  <c r="AA39" i="12"/>
  <c r="AA47" i="12"/>
  <c r="Z47" i="12"/>
  <c r="AB43" i="12"/>
  <c r="AB48" i="12"/>
  <c r="AB53" i="12"/>
  <c r="AA38" i="12"/>
  <c r="AA46" i="12"/>
  <c r="AB46" i="12"/>
  <c r="Z44" i="12"/>
  <c r="AB36" i="12"/>
  <c r="Z49" i="12"/>
  <c r="AB41" i="12"/>
  <c r="Z54" i="12"/>
  <c r="AB51" i="12"/>
  <c r="Z37" i="12"/>
  <c r="AA41" i="12"/>
  <c r="AA49" i="12"/>
  <c r="Z42" i="12"/>
  <c r="Z43" i="12"/>
  <c r="AA51" i="12"/>
  <c r="Z39" i="12"/>
  <c r="AB39" i="12"/>
  <c r="Z52" i="12"/>
  <c r="AA36" i="12"/>
  <c r="AA44" i="12"/>
  <c r="AA52" i="12"/>
  <c r="AB44" i="12"/>
  <c r="AB49" i="12"/>
  <c r="AA50" i="12"/>
  <c r="U25" i="11"/>
  <c r="X14" i="11"/>
  <c r="F65" i="11" s="1"/>
  <c r="Z21" i="11"/>
  <c r="Y15" i="11"/>
  <c r="G66" i="11" s="1"/>
  <c r="U23" i="11"/>
  <c r="C74" i="11" s="1"/>
  <c r="U15" i="11"/>
  <c r="C66" i="11" s="1"/>
  <c r="AB27" i="11"/>
  <c r="J78" i="11" s="1"/>
  <c r="X21" i="11"/>
  <c r="F72" i="11" s="1"/>
  <c r="T15" i="11"/>
  <c r="Y28" i="11"/>
  <c r="G79" i="11" s="1"/>
  <c r="Y20" i="11"/>
  <c r="G71" i="11" s="1"/>
  <c r="Y12" i="11"/>
  <c r="G63" i="11" s="1"/>
  <c r="V25" i="11"/>
  <c r="D76" i="11" s="1"/>
  <c r="AB18" i="11"/>
  <c r="J69" i="11" s="1"/>
  <c r="X12" i="11"/>
  <c r="F63" i="11" s="1"/>
  <c r="Z26" i="11"/>
  <c r="V20" i="11"/>
  <c r="D71" i="11" s="1"/>
  <c r="AB13" i="11"/>
  <c r="J64" i="11" s="1"/>
  <c r="Y26" i="11"/>
  <c r="G77" i="11" s="1"/>
  <c r="Y18" i="11"/>
  <c r="G69" i="11" s="1"/>
  <c r="Y10" i="11"/>
  <c r="G61" i="11" s="1"/>
  <c r="E17" i="14" s="1"/>
  <c r="X10" i="11"/>
  <c r="F61" i="11" s="1"/>
  <c r="D17" i="14" s="1"/>
  <c r="AB16" i="11"/>
  <c r="J67" i="11" s="1"/>
  <c r="U21" i="11"/>
  <c r="C72" i="11" s="1"/>
  <c r="V21" i="11"/>
  <c r="D72" i="11" s="1"/>
  <c r="V27" i="11"/>
  <c r="D78" i="11" s="1"/>
  <c r="Z16" i="11"/>
  <c r="AB26" i="11"/>
  <c r="J77" i="11" s="1"/>
  <c r="X15" i="11"/>
  <c r="F66" i="11" s="1"/>
  <c r="Y23" i="11"/>
  <c r="G74" i="11" s="1"/>
  <c r="AA26" i="11"/>
  <c r="I77" i="11" s="1"/>
  <c r="T24" i="11"/>
  <c r="W20" i="11"/>
  <c r="W22" i="11"/>
  <c r="W14" i="11"/>
  <c r="T27" i="11"/>
  <c r="Z20" i="11"/>
  <c r="V14" i="11"/>
  <c r="D65" i="11" s="1"/>
  <c r="AA27" i="11"/>
  <c r="I78" i="11" s="1"/>
  <c r="AA19" i="11"/>
  <c r="AA11" i="11"/>
  <c r="I62" i="11" s="1"/>
  <c r="X24" i="11"/>
  <c r="F75" i="11" s="1"/>
  <c r="T18" i="11"/>
  <c r="Z11" i="11"/>
  <c r="H62" i="11" s="1"/>
  <c r="AB25" i="11"/>
  <c r="J76" i="11" s="1"/>
  <c r="X19" i="11"/>
  <c r="F70" i="11" s="1"/>
  <c r="T13" i="11"/>
  <c r="AA25" i="11"/>
  <c r="I76" i="11" s="1"/>
  <c r="AA17" i="11"/>
  <c r="I68" i="11" s="1"/>
  <c r="AA10" i="11"/>
  <c r="AB12" i="11"/>
  <c r="J63" i="11" s="1"/>
  <c r="V15" i="11"/>
  <c r="D66" i="11" s="1"/>
  <c r="X26" i="11"/>
  <c r="F77" i="11" s="1"/>
  <c r="X17" i="11"/>
  <c r="F68" i="11" s="1"/>
  <c r="T29" i="11"/>
  <c r="AA13" i="11"/>
  <c r="I64" i="11" s="1"/>
  <c r="Y25" i="11"/>
  <c r="G76" i="11" s="1"/>
  <c r="V10" i="11"/>
  <c r="D61" i="11" s="1"/>
  <c r="E20" i="14" s="1"/>
  <c r="V28" i="11"/>
  <c r="D79" i="11" s="1"/>
  <c r="U12" i="11"/>
  <c r="C63" i="11" s="1"/>
  <c r="T12" i="11"/>
  <c r="W12" i="11"/>
  <c r="Y29" i="11"/>
  <c r="Y21" i="11"/>
  <c r="G72" i="11" s="1"/>
  <c r="Y13" i="11"/>
  <c r="G64" i="11" s="1"/>
  <c r="V26" i="11"/>
  <c r="D77" i="11" s="1"/>
  <c r="AB19" i="11"/>
  <c r="J70" i="11" s="1"/>
  <c r="X13" i="11"/>
  <c r="F64" i="11" s="1"/>
  <c r="U26" i="11"/>
  <c r="C77" i="11" s="1"/>
  <c r="U18" i="11"/>
  <c r="C69" i="11" s="1"/>
  <c r="U10" i="11"/>
  <c r="C61" i="11" s="1"/>
  <c r="D20" i="14" s="1"/>
  <c r="Z23" i="11"/>
  <c r="V17" i="11"/>
  <c r="D68" i="11" s="1"/>
  <c r="AB10" i="11"/>
  <c r="J61" i="11" s="1"/>
  <c r="E11" i="14" s="1"/>
  <c r="T25" i="11"/>
  <c r="Z18" i="11"/>
  <c r="V12" i="11"/>
  <c r="D63" i="11" s="1"/>
  <c r="U24" i="11"/>
  <c r="C75" i="11" s="1"/>
  <c r="U16" i="11"/>
  <c r="C67" i="11" s="1"/>
  <c r="U13" i="11"/>
  <c r="C64" i="11" s="1"/>
  <c r="T20" i="11"/>
  <c r="Z17" i="11"/>
  <c r="AB28" i="11"/>
  <c r="J79" i="11" s="1"/>
  <c r="T11" i="11"/>
  <c r="B62" i="11" s="1"/>
  <c r="Z22" i="11"/>
  <c r="V23" i="11"/>
  <c r="D74" i="11" s="1"/>
  <c r="Y17" i="11"/>
  <c r="G68" i="11" s="1"/>
  <c r="U22" i="11"/>
  <c r="C73" i="11" s="1"/>
  <c r="AB21" i="11"/>
  <c r="J72" i="11" s="1"/>
  <c r="Z25" i="11"/>
  <c r="AA14" i="11"/>
  <c r="I65" i="11" s="1"/>
  <c r="U17" i="11"/>
  <c r="C68" i="11" s="1"/>
  <c r="AA28" i="11"/>
  <c r="I79" i="11" s="1"/>
  <c r="AA20" i="11"/>
  <c r="I71" i="11" s="1"/>
  <c r="AA12" i="11"/>
  <c r="I63" i="11" s="1"/>
  <c r="X25" i="11"/>
  <c r="F76" i="11" s="1"/>
  <c r="T19" i="11"/>
  <c r="Z12" i="11"/>
  <c r="W25" i="11"/>
  <c r="W17" i="11"/>
  <c r="V29" i="11"/>
  <c r="D80" i="11" s="1"/>
  <c r="H20" i="14" s="1"/>
  <c r="AB22" i="11"/>
  <c r="J73" i="11" s="1"/>
  <c r="X16" i="11"/>
  <c r="F67" i="11" s="1"/>
  <c r="T10" i="11"/>
  <c r="V24" i="11"/>
  <c r="D75" i="11" s="1"/>
  <c r="AB17" i="11"/>
  <c r="J68" i="11" s="1"/>
  <c r="X11" i="11"/>
  <c r="F62" i="11" s="1"/>
  <c r="W23" i="11"/>
  <c r="W15" i="11"/>
  <c r="X18" i="11"/>
  <c r="F69" i="11" s="1"/>
  <c r="AA22" i="11"/>
  <c r="I73" i="11" s="1"/>
  <c r="Y27" i="11"/>
  <c r="G78" i="11" s="1"/>
  <c r="AB24" i="11"/>
  <c r="J75" i="11" s="1"/>
  <c r="W26" i="11"/>
  <c r="W18" i="11"/>
  <c r="W10" i="11"/>
  <c r="AB23" i="11"/>
  <c r="J74" i="11" s="1"/>
  <c r="AA23" i="11"/>
  <c r="I74" i="11" s="1"/>
  <c r="Z27" i="11"/>
  <c r="V16" i="11"/>
  <c r="D67" i="11" s="1"/>
  <c r="AA21" i="11"/>
  <c r="I72" i="11" s="1"/>
  <c r="T16" i="11"/>
  <c r="T23" i="11"/>
  <c r="X20" i="11"/>
  <c r="F71" i="11" s="1"/>
  <c r="U20" i="11"/>
  <c r="C71" i="11" s="1"/>
  <c r="Y19" i="11"/>
  <c r="G70" i="11" s="1"/>
  <c r="X22" i="11"/>
  <c r="F73" i="11" s="1"/>
  <c r="U27" i="11"/>
  <c r="C78" i="11" s="1"/>
  <c r="U19" i="11"/>
  <c r="C70" i="11" s="1"/>
  <c r="U11" i="11"/>
  <c r="C62" i="11" s="1"/>
  <c r="Z24" i="11"/>
  <c r="V18" i="11"/>
  <c r="D69" i="11" s="1"/>
  <c r="AB11" i="11"/>
  <c r="J62" i="11" s="1"/>
  <c r="Y24" i="11"/>
  <c r="G75" i="11" s="1"/>
  <c r="Y16" i="11"/>
  <c r="G67" i="11" s="1"/>
  <c r="X28" i="11"/>
  <c r="F79" i="11" s="1"/>
  <c r="T22" i="11"/>
  <c r="Z15" i="11"/>
  <c r="AB29" i="11"/>
  <c r="J80" i="11" s="1"/>
  <c r="H11" i="14" s="1"/>
  <c r="X23" i="11"/>
  <c r="T17" i="11"/>
  <c r="Z10" i="11"/>
  <c r="Y22" i="11"/>
  <c r="G73" i="11" s="1"/>
  <c r="Y14" i="11"/>
  <c r="G65" i="11" s="1"/>
  <c r="AB20" i="11"/>
  <c r="J71" i="11" s="1"/>
  <c r="V11" i="11"/>
  <c r="D62" i="11" s="1"/>
  <c r="Z13" i="11"/>
  <c r="AB14" i="11"/>
  <c r="J65" i="11" s="1"/>
  <c r="U29" i="11"/>
  <c r="C80" i="11" s="1"/>
  <c r="G20" i="14" s="1"/>
  <c r="T14" i="11"/>
  <c r="V19" i="11"/>
  <c r="D70" i="11" s="1"/>
  <c r="Z29" i="11"/>
  <c r="AA24" i="11"/>
  <c r="I75" i="11" s="1"/>
  <c r="AA16" i="11"/>
  <c r="I67" i="11" s="1"/>
  <c r="Z28" i="11"/>
  <c r="V22" i="11"/>
  <c r="D73" i="11" s="1"/>
  <c r="AB15" i="11"/>
  <c r="J66" i="11" s="1"/>
  <c r="W29" i="11"/>
  <c r="W21" i="11"/>
  <c r="W13" i="11"/>
  <c r="T26" i="11"/>
  <c r="Z19" i="11"/>
  <c r="V13" i="11"/>
  <c r="D64" i="11" s="1"/>
  <c r="X27" i="11"/>
  <c r="T21" i="11"/>
  <c r="Z14" i="11"/>
  <c r="W27" i="11"/>
  <c r="W19" i="11"/>
  <c r="W11" i="11"/>
  <c r="E62" i="11" s="1"/>
  <c r="T28" i="11"/>
  <c r="W28" i="11"/>
  <c r="W16" i="11"/>
  <c r="W24" i="11"/>
  <c r="AA15" i="11"/>
  <c r="I66" i="11" s="1"/>
  <c r="AA29" i="11"/>
  <c r="I80" i="11" s="1"/>
  <c r="G11" i="14" s="1"/>
  <c r="AA18" i="11"/>
  <c r="I69" i="11" s="1"/>
  <c r="X29" i="11"/>
  <c r="F80" i="11" s="1"/>
  <c r="G17" i="14" s="1"/>
  <c r="U14" i="11"/>
  <c r="C65" i="11" s="1"/>
  <c r="U28" i="11"/>
  <c r="C79" i="11" s="1"/>
  <c r="Y11" i="11"/>
  <c r="E78" i="3"/>
  <c r="H76" i="3"/>
  <c r="F61" i="3"/>
  <c r="B76" i="3"/>
  <c r="C62" i="3"/>
  <c r="D66" i="3"/>
  <c r="G68" i="3"/>
  <c r="G77" i="3"/>
  <c r="J63" i="3"/>
  <c r="J64" i="3"/>
  <c r="B75" i="3"/>
  <c r="C74" i="3"/>
  <c r="C64" i="3"/>
  <c r="G74" i="3"/>
  <c r="E63" i="3"/>
  <c r="J65" i="3"/>
  <c r="D72" i="3"/>
  <c r="H78" i="3"/>
  <c r="C65" i="3"/>
  <c r="C73" i="3"/>
  <c r="D61" i="3"/>
  <c r="H67" i="3"/>
  <c r="B74" i="3"/>
  <c r="F80" i="3"/>
  <c r="J71" i="6"/>
  <c r="H71" i="6"/>
  <c r="L73" i="6"/>
  <c r="J63" i="6"/>
  <c r="B73" i="6"/>
  <c r="I80" i="6"/>
  <c r="J73" i="6"/>
  <c r="H62" i="6"/>
  <c r="J72" i="6"/>
  <c r="K66" i="6"/>
  <c r="H68" i="6"/>
  <c r="T38" i="10"/>
  <c r="T50" i="10"/>
  <c r="V37" i="10"/>
  <c r="V49" i="10"/>
  <c r="V42" i="10"/>
  <c r="V35" i="10"/>
  <c r="T48" i="10"/>
  <c r="V44" i="10"/>
  <c r="U37" i="10"/>
  <c r="U45" i="10"/>
  <c r="V46" i="10"/>
  <c r="U39" i="10"/>
  <c r="U38" i="10"/>
  <c r="V36" i="10"/>
  <c r="U43" i="10"/>
  <c r="U51" i="10"/>
  <c r="T43" i="10"/>
  <c r="T36" i="10"/>
  <c r="T45" i="10"/>
  <c r="V45" i="10"/>
  <c r="T52" i="10"/>
  <c r="T42" i="10"/>
  <c r="U42" i="10"/>
  <c r="U50" i="10"/>
  <c r="V50" i="10"/>
  <c r="V43" i="10"/>
  <c r="U36" i="10"/>
  <c r="U44" i="10"/>
  <c r="U52" i="10"/>
  <c r="V52" i="10"/>
  <c r="U54" i="10"/>
  <c r="T40" i="10"/>
  <c r="U40" i="10"/>
  <c r="T49" i="10"/>
  <c r="T54" i="10"/>
  <c r="U35" i="10"/>
  <c r="V38" i="10"/>
  <c r="T51" i="10"/>
  <c r="T44" i="10"/>
  <c r="V40" i="10"/>
  <c r="T53" i="10"/>
  <c r="V53" i="10"/>
  <c r="V39" i="10"/>
  <c r="V41" i="10"/>
  <c r="T39" i="10"/>
  <c r="V51" i="10"/>
  <c r="T41" i="10"/>
  <c r="U41" i="10"/>
  <c r="U49" i="10"/>
  <c r="U46" i="10"/>
  <c r="T46" i="10"/>
  <c r="T35" i="10"/>
  <c r="V54" i="10"/>
  <c r="V47" i="10"/>
  <c r="T37" i="10"/>
  <c r="U47" i="10"/>
  <c r="V48" i="10"/>
  <c r="U53" i="10"/>
  <c r="T47" i="10"/>
  <c r="U48" i="10"/>
  <c r="U53" i="12"/>
  <c r="T38" i="12"/>
  <c r="V41" i="12"/>
  <c r="T35" i="12"/>
  <c r="V54" i="12"/>
  <c r="T40" i="12"/>
  <c r="U36" i="12"/>
  <c r="U44" i="12"/>
  <c r="U52" i="12"/>
  <c r="T45" i="12"/>
  <c r="V42" i="12"/>
  <c r="U39" i="12"/>
  <c r="U47" i="12"/>
  <c r="V47" i="12"/>
  <c r="V52" i="12"/>
  <c r="T47" i="12"/>
  <c r="T42" i="12"/>
  <c r="U38" i="12"/>
  <c r="U46" i="12"/>
  <c r="U54" i="12"/>
  <c r="T43" i="12"/>
  <c r="V35" i="12"/>
  <c r="T48" i="12"/>
  <c r="V40" i="12"/>
  <c r="T53" i="12"/>
  <c r="U37" i="12"/>
  <c r="U45" i="12"/>
  <c r="T46" i="12"/>
  <c r="V50" i="12"/>
  <c r="T36" i="12"/>
  <c r="T41" i="12"/>
  <c r="V39" i="12"/>
  <c r="V38" i="12"/>
  <c r="T51" i="12"/>
  <c r="V43" i="12"/>
  <c r="U40" i="12"/>
  <c r="U48" i="12"/>
  <c r="V48" i="12"/>
  <c r="V44" i="12"/>
  <c r="V49" i="12"/>
  <c r="V53" i="12"/>
  <c r="T39" i="12"/>
  <c r="U35" i="12"/>
  <c r="U43" i="12"/>
  <c r="U51" i="12"/>
  <c r="T44" i="12"/>
  <c r="V36" i="12"/>
  <c r="T49" i="12"/>
  <c r="T52" i="12"/>
  <c r="V37" i="12"/>
  <c r="T50" i="12"/>
  <c r="U42" i="12"/>
  <c r="U50" i="12"/>
  <c r="T54" i="12"/>
  <c r="V46" i="12"/>
  <c r="V51" i="12"/>
  <c r="T37" i="12"/>
  <c r="U41" i="12"/>
  <c r="U49" i="12"/>
  <c r="V45" i="12"/>
  <c r="Y29" i="12"/>
  <c r="G80" i="12" s="1"/>
  <c r="H9" i="14" s="1"/>
  <c r="V11" i="12"/>
  <c r="T28" i="12"/>
  <c r="X10" i="12"/>
  <c r="V27" i="12"/>
  <c r="D78" i="12" s="1"/>
  <c r="AB20" i="12"/>
  <c r="T20" i="12"/>
  <c r="Z25" i="12"/>
  <c r="T12" i="12"/>
  <c r="Z13" i="12"/>
  <c r="AB12" i="12"/>
  <c r="J63" i="12" s="1"/>
  <c r="W15" i="12"/>
  <c r="W23" i="12"/>
  <c r="X11" i="12"/>
  <c r="F62" i="12" s="1"/>
  <c r="AB17" i="12"/>
  <c r="J68" i="12" s="1"/>
  <c r="V24" i="12"/>
  <c r="D75" i="12" s="1"/>
  <c r="U17" i="12"/>
  <c r="C68" i="12" s="1"/>
  <c r="U25" i="12"/>
  <c r="Z15" i="12"/>
  <c r="T22" i="12"/>
  <c r="X28" i="12"/>
  <c r="F79" i="12" s="1"/>
  <c r="AA15" i="12"/>
  <c r="I66" i="12" s="1"/>
  <c r="AA23" i="12"/>
  <c r="I74" i="12" s="1"/>
  <c r="V14" i="12"/>
  <c r="D65" i="12" s="1"/>
  <c r="Z20" i="12"/>
  <c r="T27" i="12"/>
  <c r="Y13" i="12"/>
  <c r="G64" i="12" s="1"/>
  <c r="Y21" i="12"/>
  <c r="G72" i="12" s="1"/>
  <c r="W22" i="12"/>
  <c r="T17" i="12"/>
  <c r="V23" i="12"/>
  <c r="D74" i="12" s="1"/>
  <c r="Z21" i="12"/>
  <c r="Z17" i="12"/>
  <c r="X26" i="12"/>
  <c r="U16" i="12"/>
  <c r="C67" i="12" s="1"/>
  <c r="U24" i="12"/>
  <c r="C75" i="12" s="1"/>
  <c r="V12" i="12"/>
  <c r="D63" i="12" s="1"/>
  <c r="Z18" i="12"/>
  <c r="T25" i="12"/>
  <c r="AA10" i="12"/>
  <c r="I61" i="12" s="1"/>
  <c r="D12" i="14" s="1"/>
  <c r="AA18" i="12"/>
  <c r="I69" i="12" s="1"/>
  <c r="AA26" i="12"/>
  <c r="I77" i="12" s="1"/>
  <c r="T10" i="12"/>
  <c r="X16" i="12"/>
  <c r="F67" i="12" s="1"/>
  <c r="AB22" i="12"/>
  <c r="J73" i="12" s="1"/>
  <c r="V29" i="12"/>
  <c r="Y16" i="12"/>
  <c r="G67" i="12" s="1"/>
  <c r="Y24" i="12"/>
  <c r="G75" i="12" s="1"/>
  <c r="T15" i="12"/>
  <c r="X21" i="12"/>
  <c r="AB27" i="12"/>
  <c r="J78" i="12" s="1"/>
  <c r="W14" i="12"/>
  <c r="Y22" i="12"/>
  <c r="G73" i="12" s="1"/>
  <c r="AB14" i="12"/>
  <c r="J65" i="12" s="1"/>
  <c r="X13" i="12"/>
  <c r="F64" i="12" s="1"/>
  <c r="AA20" i="12"/>
  <c r="I71" i="12" s="1"/>
  <c r="AA17" i="12"/>
  <c r="I68" i="12" s="1"/>
  <c r="AA25" i="12"/>
  <c r="I76" i="12" s="1"/>
  <c r="T13" i="12"/>
  <c r="X19" i="12"/>
  <c r="F70" i="12" s="1"/>
  <c r="AB25" i="12"/>
  <c r="J76" i="12" s="1"/>
  <c r="Y11" i="12"/>
  <c r="G62" i="12" s="1"/>
  <c r="Y19" i="12"/>
  <c r="G70" i="12" s="1"/>
  <c r="Y27" i="12"/>
  <c r="G78" i="12" s="1"/>
  <c r="AB10" i="12"/>
  <c r="J61" i="12" s="1"/>
  <c r="E12" i="14" s="1"/>
  <c r="V17" i="12"/>
  <c r="D68" i="12" s="1"/>
  <c r="Z23" i="12"/>
  <c r="W17" i="12"/>
  <c r="W25" i="12"/>
  <c r="AB15" i="12"/>
  <c r="J66" i="12" s="1"/>
  <c r="V22" i="12"/>
  <c r="D73" i="12" s="1"/>
  <c r="Z28" i="12"/>
  <c r="U15" i="12"/>
  <c r="C66" i="12" s="1"/>
  <c r="U23" i="12"/>
  <c r="AA24" i="12"/>
  <c r="I75" i="12" s="1"/>
  <c r="X23" i="12"/>
  <c r="F74" i="12" s="1"/>
  <c r="Z27" i="12"/>
  <c r="V15" i="12"/>
  <c r="D66" i="12" s="1"/>
  <c r="X14" i="12"/>
  <c r="Y10" i="12"/>
  <c r="G61" i="12" s="1"/>
  <c r="E9" i="14" s="1"/>
  <c r="Y18" i="12"/>
  <c r="G69" i="12" s="1"/>
  <c r="Y26" i="12"/>
  <c r="G77" i="12" s="1"/>
  <c r="AB13" i="12"/>
  <c r="J64" i="12" s="1"/>
  <c r="V20" i="12"/>
  <c r="D71" i="12" s="1"/>
  <c r="Z26" i="12"/>
  <c r="W12" i="12"/>
  <c r="W20" i="12"/>
  <c r="W28" i="12"/>
  <c r="Z11" i="12"/>
  <c r="H62" i="12" s="1"/>
  <c r="T18" i="12"/>
  <c r="X24" i="12"/>
  <c r="U10" i="12"/>
  <c r="C61" i="12" s="1"/>
  <c r="D15" i="14" s="1"/>
  <c r="U18" i="12"/>
  <c r="C69" i="12" s="1"/>
  <c r="U26" i="12"/>
  <c r="V10" i="12"/>
  <c r="D61" i="12" s="1"/>
  <c r="E15" i="14" s="1"/>
  <c r="Z16" i="12"/>
  <c r="T23" i="12"/>
  <c r="X29" i="12"/>
  <c r="F80" i="12" s="1"/>
  <c r="G9" i="14" s="1"/>
  <c r="AA16" i="12"/>
  <c r="I67" i="12" s="1"/>
  <c r="Y14" i="12"/>
  <c r="G65" i="12" s="1"/>
  <c r="W16" i="12"/>
  <c r="AA12" i="12"/>
  <c r="I63" i="12" s="1"/>
  <c r="V19" i="12"/>
  <c r="D70" i="12" s="1"/>
  <c r="T16" i="12"/>
  <c r="T24" i="12"/>
  <c r="W11" i="12"/>
  <c r="E62" i="12" s="1"/>
  <c r="W19" i="12"/>
  <c r="W27" i="12"/>
  <c r="Z14" i="12"/>
  <c r="T21" i="12"/>
  <c r="X27" i="12"/>
  <c r="F78" i="12" s="1"/>
  <c r="U13" i="12"/>
  <c r="C64" i="12" s="1"/>
  <c r="U21" i="12"/>
  <c r="C72" i="12" s="1"/>
  <c r="U29" i="12"/>
  <c r="X12" i="12"/>
  <c r="F63" i="12" s="1"/>
  <c r="AB18" i="12"/>
  <c r="V25" i="12"/>
  <c r="D76" i="12" s="1"/>
  <c r="AA11" i="12"/>
  <c r="I62" i="12" s="1"/>
  <c r="AA19" i="12"/>
  <c r="I70" i="12" s="1"/>
  <c r="AA27" i="12"/>
  <c r="I78" i="12" s="1"/>
  <c r="T11" i="12"/>
  <c r="B62" i="12" s="1"/>
  <c r="X17" i="12"/>
  <c r="F68" i="12" s="1"/>
  <c r="AB23" i="12"/>
  <c r="J74" i="12" s="1"/>
  <c r="Y17" i="12"/>
  <c r="G68" i="12" s="1"/>
  <c r="Y25" i="12"/>
  <c r="G76" i="12" s="1"/>
  <c r="Z29" i="12"/>
  <c r="U14" i="12"/>
  <c r="C65" i="12" s="1"/>
  <c r="X22" i="12"/>
  <c r="AB16" i="12"/>
  <c r="J67" i="12" s="1"/>
  <c r="AB24" i="12"/>
  <c r="U12" i="12"/>
  <c r="C63" i="12" s="1"/>
  <c r="U20" i="12"/>
  <c r="C71" i="12" s="1"/>
  <c r="U28" i="12"/>
  <c r="C79" i="12" s="1"/>
  <c r="X15" i="12"/>
  <c r="F66" i="12" s="1"/>
  <c r="AB21" i="12"/>
  <c r="J72" i="12" s="1"/>
  <c r="V28" i="12"/>
  <c r="AA14" i="12"/>
  <c r="I65" i="12" s="1"/>
  <c r="AA22" i="12"/>
  <c r="I73" i="12" s="1"/>
  <c r="V13" i="12"/>
  <c r="Z19" i="12"/>
  <c r="T26" i="12"/>
  <c r="Y12" i="12"/>
  <c r="G63" i="12" s="1"/>
  <c r="Y20" i="12"/>
  <c r="G71" i="12" s="1"/>
  <c r="Y28" i="12"/>
  <c r="G79" i="12" s="1"/>
  <c r="AB11" i="12"/>
  <c r="J62" i="12" s="1"/>
  <c r="V18" i="12"/>
  <c r="D69" i="12" s="1"/>
  <c r="Z24" i="12"/>
  <c r="W10" i="12"/>
  <c r="W18" i="12"/>
  <c r="W26" i="12"/>
  <c r="AB29" i="12"/>
  <c r="J80" i="12" s="1"/>
  <c r="H12" i="14" s="1"/>
  <c r="AB19" i="12"/>
  <c r="AA28" i="12"/>
  <c r="X18" i="12"/>
  <c r="AB28" i="12"/>
  <c r="AA13" i="12"/>
  <c r="I64" i="12" s="1"/>
  <c r="AA21" i="12"/>
  <c r="I72" i="12" s="1"/>
  <c r="AA29" i="12"/>
  <c r="I80" i="12" s="1"/>
  <c r="G12" i="14" s="1"/>
  <c r="V16" i="12"/>
  <c r="D67" i="12" s="1"/>
  <c r="Z22" i="12"/>
  <c r="T29" i="12"/>
  <c r="Y15" i="12"/>
  <c r="G66" i="12" s="1"/>
  <c r="Y23" i="12"/>
  <c r="G74" i="12" s="1"/>
  <c r="T14" i="12"/>
  <c r="X20" i="12"/>
  <c r="F71" i="12" s="1"/>
  <c r="AB26" i="12"/>
  <c r="J77" i="12" s="1"/>
  <c r="W13" i="12"/>
  <c r="W21" i="12"/>
  <c r="W29" i="12"/>
  <c r="Z12" i="12"/>
  <c r="T19" i="12"/>
  <c r="X25" i="12"/>
  <c r="F76" i="12" s="1"/>
  <c r="U11" i="12"/>
  <c r="C62" i="12" s="1"/>
  <c r="U19" i="12"/>
  <c r="C70" i="12" s="1"/>
  <c r="U27" i="12"/>
  <c r="Z10" i="12"/>
  <c r="W24" i="12"/>
  <c r="V21" i="12"/>
  <c r="D72" i="12" s="1"/>
  <c r="U22" i="12"/>
  <c r="C73" i="12" s="1"/>
  <c r="V26" i="12"/>
  <c r="D77" i="12" s="1"/>
  <c r="B62" i="6"/>
  <c r="W43" i="2"/>
  <c r="AA52" i="2"/>
  <c r="W51" i="2"/>
  <c r="AA44" i="2"/>
  <c r="V41" i="2"/>
  <c r="V49" i="2"/>
  <c r="U25" i="2"/>
  <c r="AA11" i="2"/>
  <c r="U44" i="2"/>
  <c r="Z47" i="2"/>
  <c r="AB10" i="2"/>
  <c r="AB18" i="2"/>
  <c r="T26" i="2"/>
  <c r="Y45" i="2"/>
  <c r="Z12" i="2"/>
  <c r="AA19" i="2"/>
  <c r="AB26" i="2"/>
  <c r="T47" i="2"/>
  <c r="X48" i="2"/>
  <c r="AB49" i="2"/>
  <c r="T18" i="2"/>
  <c r="X14" i="2"/>
  <c r="Y21" i="2"/>
  <c r="Z28" i="2"/>
  <c r="U52" i="2"/>
  <c r="Y53" i="2"/>
  <c r="W15" i="2"/>
  <c r="X22" i="2"/>
  <c r="Y29" i="2"/>
  <c r="W35" i="2"/>
  <c r="AA36" i="2"/>
  <c r="Z20" i="2"/>
  <c r="V16" i="2"/>
  <c r="W23" i="2"/>
  <c r="U36" i="2"/>
  <c r="Y37" i="2"/>
  <c r="Z39" i="2"/>
  <c r="Y13" i="2"/>
  <c r="AA27" i="2"/>
  <c r="T10" i="2"/>
  <c r="U17" i="2"/>
  <c r="V24" i="2"/>
  <c r="T39" i="2"/>
  <c r="X40" i="2"/>
  <c r="AB41" i="2"/>
  <c r="U10" i="2"/>
  <c r="T11" i="2"/>
  <c r="AB11" i="2"/>
  <c r="AA12" i="2"/>
  <c r="Z13" i="2"/>
  <c r="Y14" i="2"/>
  <c r="X15" i="2"/>
  <c r="W16" i="2"/>
  <c r="V17" i="2"/>
  <c r="U18" i="2"/>
  <c r="T19" i="2"/>
  <c r="AB19" i="2"/>
  <c r="AA20" i="2"/>
  <c r="Z21" i="2"/>
  <c r="Y22" i="2"/>
  <c r="X23" i="2"/>
  <c r="W24" i="2"/>
  <c r="V25" i="2"/>
  <c r="U26" i="2"/>
  <c r="T27" i="2"/>
  <c r="AB27" i="2"/>
  <c r="AA28" i="2"/>
  <c r="Z29" i="2"/>
  <c r="V36" i="2"/>
  <c r="U39" i="2"/>
  <c r="T42" i="2"/>
  <c r="V44" i="2"/>
  <c r="U47" i="2"/>
  <c r="T50" i="2"/>
  <c r="V52" i="2"/>
  <c r="X35" i="2"/>
  <c r="W38" i="2"/>
  <c r="Y40" i="2"/>
  <c r="X43" i="2"/>
  <c r="W46" i="2"/>
  <c r="Y48" i="2"/>
  <c r="X51" i="2"/>
  <c r="W54" i="2"/>
  <c r="AB36" i="2"/>
  <c r="AA39" i="2"/>
  <c r="Z42" i="2"/>
  <c r="AB44" i="2"/>
  <c r="AA47" i="2"/>
  <c r="Z50" i="2"/>
  <c r="AB52" i="2"/>
  <c r="V10" i="2"/>
  <c r="U11" i="2"/>
  <c r="T12" i="2"/>
  <c r="AB12" i="2"/>
  <c r="AA13" i="2"/>
  <c r="Z14" i="2"/>
  <c r="Y15" i="2"/>
  <c r="X16" i="2"/>
  <c r="W17" i="2"/>
  <c r="V18" i="2"/>
  <c r="U19" i="2"/>
  <c r="C70" i="2" s="1"/>
  <c r="T20" i="2"/>
  <c r="AB20" i="2"/>
  <c r="AA21" i="2"/>
  <c r="Z22" i="2"/>
  <c r="Y23" i="2"/>
  <c r="X24" i="2"/>
  <c r="W25" i="2"/>
  <c r="V26" i="2"/>
  <c r="U27" i="2"/>
  <c r="T28" i="2"/>
  <c r="AB28" i="2"/>
  <c r="AA29" i="2"/>
  <c r="T37" i="2"/>
  <c r="V39" i="2"/>
  <c r="U42" i="2"/>
  <c r="T45" i="2"/>
  <c r="V47" i="2"/>
  <c r="U50" i="2"/>
  <c r="T53" i="2"/>
  <c r="Y35" i="2"/>
  <c r="X38" i="2"/>
  <c r="W41" i="2"/>
  <c r="Y43" i="2"/>
  <c r="X46" i="2"/>
  <c r="W49" i="2"/>
  <c r="Y51" i="2"/>
  <c r="X54" i="2"/>
  <c r="F80" i="2" s="1"/>
  <c r="Z37" i="2"/>
  <c r="AB39" i="2"/>
  <c r="AA42" i="2"/>
  <c r="Z45" i="2"/>
  <c r="AB47" i="2"/>
  <c r="AA50" i="2"/>
  <c r="Z53" i="2"/>
  <c r="W10" i="2"/>
  <c r="E61" i="2" s="1"/>
  <c r="V11" i="2"/>
  <c r="U12" i="2"/>
  <c r="T13" i="2"/>
  <c r="AB13" i="2"/>
  <c r="AA14" i="2"/>
  <c r="Z15" i="2"/>
  <c r="Y16" i="2"/>
  <c r="X17" i="2"/>
  <c r="W18" i="2"/>
  <c r="V19" i="2"/>
  <c r="U20" i="2"/>
  <c r="T21" i="2"/>
  <c r="AB21" i="2"/>
  <c r="AA22" i="2"/>
  <c r="Z23" i="2"/>
  <c r="Y24" i="2"/>
  <c r="X25" i="2"/>
  <c r="W26" i="2"/>
  <c r="V27" i="2"/>
  <c r="U28" i="2"/>
  <c r="T29" i="2"/>
  <c r="AB29" i="2"/>
  <c r="J80" i="2" s="1"/>
  <c r="U37" i="2"/>
  <c r="T40" i="2"/>
  <c r="V42" i="2"/>
  <c r="U45" i="2"/>
  <c r="T48" i="2"/>
  <c r="V50" i="2"/>
  <c r="U53" i="2"/>
  <c r="W36" i="2"/>
  <c r="Y38" i="2"/>
  <c r="X41" i="2"/>
  <c r="W44" i="2"/>
  <c r="Y46" i="2"/>
  <c r="X49" i="2"/>
  <c r="W52" i="2"/>
  <c r="Y54" i="2"/>
  <c r="AA37" i="2"/>
  <c r="Z40" i="2"/>
  <c r="AB42" i="2"/>
  <c r="AA45" i="2"/>
  <c r="Z48" i="2"/>
  <c r="AB50" i="2"/>
  <c r="AA53" i="2"/>
  <c r="X10" i="2"/>
  <c r="W11" i="2"/>
  <c r="V12" i="2"/>
  <c r="U13" i="2"/>
  <c r="T14" i="2"/>
  <c r="AB14" i="2"/>
  <c r="J65" i="2" s="1"/>
  <c r="AA15" i="2"/>
  <c r="Z16" i="2"/>
  <c r="Y17" i="2"/>
  <c r="X18" i="2"/>
  <c r="W19" i="2"/>
  <c r="V20" i="2"/>
  <c r="U21" i="2"/>
  <c r="T22" i="2"/>
  <c r="AB22" i="2"/>
  <c r="AA23" i="2"/>
  <c r="Z24" i="2"/>
  <c r="Y25" i="2"/>
  <c r="X26" i="2"/>
  <c r="W27" i="2"/>
  <c r="V28" i="2"/>
  <c r="U29" i="2"/>
  <c r="T35" i="2"/>
  <c r="V37" i="2"/>
  <c r="U40" i="2"/>
  <c r="T43" i="2"/>
  <c r="V45" i="2"/>
  <c r="U48" i="2"/>
  <c r="T51" i="2"/>
  <c r="V53" i="2"/>
  <c r="X36" i="2"/>
  <c r="W39" i="2"/>
  <c r="Y41" i="2"/>
  <c r="X44" i="2"/>
  <c r="W47" i="2"/>
  <c r="Y49" i="2"/>
  <c r="X52" i="2"/>
  <c r="Z35" i="2"/>
  <c r="AB37" i="2"/>
  <c r="AA40" i="2"/>
  <c r="Z43" i="2"/>
  <c r="AB45" i="2"/>
  <c r="AA48" i="2"/>
  <c r="Z51" i="2"/>
  <c r="AB53" i="2"/>
  <c r="Y10" i="2"/>
  <c r="X11" i="2"/>
  <c r="W12" i="2"/>
  <c r="V13" i="2"/>
  <c r="U14" i="2"/>
  <c r="T15" i="2"/>
  <c r="AB15" i="2"/>
  <c r="AA16" i="2"/>
  <c r="Z17" i="2"/>
  <c r="Y18" i="2"/>
  <c r="X19" i="2"/>
  <c r="W20" i="2"/>
  <c r="V21" i="2"/>
  <c r="U22" i="2"/>
  <c r="T23" i="2"/>
  <c r="AB23" i="2"/>
  <c r="AA24" i="2"/>
  <c r="Z25" i="2"/>
  <c r="Y26" i="2"/>
  <c r="X27" i="2"/>
  <c r="W28" i="2"/>
  <c r="V29" i="2"/>
  <c r="D80" i="2" s="1"/>
  <c r="U35" i="2"/>
  <c r="T38" i="2"/>
  <c r="V40" i="2"/>
  <c r="U43" i="2"/>
  <c r="T46" i="2"/>
  <c r="V48" i="2"/>
  <c r="U51" i="2"/>
  <c r="T54" i="2"/>
  <c r="Y36" i="2"/>
  <c r="X39" i="2"/>
  <c r="W42" i="2"/>
  <c r="Y44" i="2"/>
  <c r="X47" i="2"/>
  <c r="W50" i="2"/>
  <c r="Y52" i="2"/>
  <c r="AA35" i="2"/>
  <c r="Z38" i="2"/>
  <c r="AB40" i="2"/>
  <c r="AA43" i="2"/>
  <c r="Z46" i="2"/>
  <c r="AB48" i="2"/>
  <c r="AA51" i="2"/>
  <c r="Z54" i="2"/>
  <c r="Z10" i="2"/>
  <c r="Y11" i="2"/>
  <c r="G62" i="2" s="1"/>
  <c r="X12" i="2"/>
  <c r="W13" i="2"/>
  <c r="V14" i="2"/>
  <c r="U15" i="2"/>
  <c r="T16" i="2"/>
  <c r="AB16" i="2"/>
  <c r="AA17" i="2"/>
  <c r="Z18" i="2"/>
  <c r="Y19" i="2"/>
  <c r="X20" i="2"/>
  <c r="W21" i="2"/>
  <c r="V22" i="2"/>
  <c r="U23" i="2"/>
  <c r="T24" i="2"/>
  <c r="AB24" i="2"/>
  <c r="AA25" i="2"/>
  <c r="Z26" i="2"/>
  <c r="Y27" i="2"/>
  <c r="X28" i="2"/>
  <c r="F79" i="2" s="1"/>
  <c r="W29" i="2"/>
  <c r="V35" i="2"/>
  <c r="U38" i="2"/>
  <c r="T41" i="2"/>
  <c r="V43" i="2"/>
  <c r="U46" i="2"/>
  <c r="T49" i="2"/>
  <c r="V51" i="2"/>
  <c r="U54" i="2"/>
  <c r="W37" i="2"/>
  <c r="Y39" i="2"/>
  <c r="X42" i="2"/>
  <c r="W45" i="2"/>
  <c r="Y47" i="2"/>
  <c r="X50" i="2"/>
  <c r="W53" i="2"/>
  <c r="AB35" i="2"/>
  <c r="AA38" i="2"/>
  <c r="Z41" i="2"/>
  <c r="AB43" i="2"/>
  <c r="AA46" i="2"/>
  <c r="Z49" i="2"/>
  <c r="AB51" i="2"/>
  <c r="AA54" i="2"/>
  <c r="AA10" i="2"/>
  <c r="I61" i="2" s="1"/>
  <c r="Z11" i="2"/>
  <c r="Y12" i="2"/>
  <c r="X13" i="2"/>
  <c r="W14" i="2"/>
  <c r="V15" i="2"/>
  <c r="U16" i="2"/>
  <c r="T17" i="2"/>
  <c r="AB17" i="2"/>
  <c r="AA18" i="2"/>
  <c r="Z19" i="2"/>
  <c r="Y20" i="2"/>
  <c r="X21" i="2"/>
  <c r="W22" i="2"/>
  <c r="V23" i="2"/>
  <c r="U24" i="2"/>
  <c r="T25" i="2"/>
  <c r="AB25" i="2"/>
  <c r="AA26" i="2"/>
  <c r="Z27" i="2"/>
  <c r="Y28" i="2"/>
  <c r="T36" i="2"/>
  <c r="V38" i="2"/>
  <c r="U41" i="2"/>
  <c r="T44" i="2"/>
  <c r="V46" i="2"/>
  <c r="U49" i="2"/>
  <c r="T52" i="2"/>
  <c r="X37" i="2"/>
  <c r="W40" i="2"/>
  <c r="E66" i="2" s="1"/>
  <c r="Y42" i="2"/>
  <c r="X45" i="2"/>
  <c r="W48" i="2"/>
  <c r="Y50" i="2"/>
  <c r="Z36" i="2"/>
  <c r="AB38" i="2"/>
  <c r="AA41" i="2"/>
  <c r="Z44" i="2"/>
  <c r="AB46" i="2"/>
  <c r="AA49" i="2"/>
  <c r="Z52" i="2"/>
  <c r="E79" i="12" l="1"/>
  <c r="E71" i="12"/>
  <c r="E63" i="12"/>
  <c r="E78" i="12"/>
  <c r="E70" i="12"/>
  <c r="E61" i="12"/>
  <c r="C9" i="14" s="1"/>
  <c r="E77" i="12"/>
  <c r="E69" i="12"/>
  <c r="E76" i="12"/>
  <c r="E68" i="12"/>
  <c r="E75" i="12"/>
  <c r="E67" i="12"/>
  <c r="E74" i="12"/>
  <c r="E66" i="12"/>
  <c r="E73" i="12"/>
  <c r="E65" i="12"/>
  <c r="E80" i="12"/>
  <c r="F9" i="14" s="1"/>
  <c r="E72" i="12"/>
  <c r="E64" i="12"/>
  <c r="D62" i="12"/>
  <c r="B72" i="12" s="1"/>
  <c r="D68" i="10"/>
  <c r="D72" i="10"/>
  <c r="G75" i="9"/>
  <c r="C65" i="9"/>
  <c r="H78" i="7"/>
  <c r="H70" i="7"/>
  <c r="H77" i="7"/>
  <c r="H69" i="7"/>
  <c r="H76" i="7"/>
  <c r="H68" i="7"/>
  <c r="H75" i="7"/>
  <c r="H67" i="7"/>
  <c r="H74" i="7"/>
  <c r="H66" i="7"/>
  <c r="H73" i="7"/>
  <c r="H65" i="7"/>
  <c r="H80" i="7"/>
  <c r="H72" i="7"/>
  <c r="H64" i="7"/>
  <c r="H79" i="7"/>
  <c r="H71" i="7"/>
  <c r="H63" i="7"/>
  <c r="C64" i="13"/>
  <c r="G61" i="13"/>
  <c r="D78" i="13"/>
  <c r="B62" i="13"/>
  <c r="G74" i="13"/>
  <c r="B63" i="12"/>
  <c r="B76" i="12"/>
  <c r="B75" i="12"/>
  <c r="B70" i="12"/>
  <c r="B69" i="12"/>
  <c r="B79" i="12"/>
  <c r="B78" i="12"/>
  <c r="B67" i="12"/>
  <c r="B61" i="12"/>
  <c r="C15" i="14" s="1"/>
  <c r="H76" i="12"/>
  <c r="H68" i="12"/>
  <c r="H67" i="12"/>
  <c r="H74" i="12"/>
  <c r="H66" i="12"/>
  <c r="H73" i="12"/>
  <c r="H65" i="12"/>
  <c r="H80" i="12"/>
  <c r="F12" i="14" s="1"/>
  <c r="H72" i="12"/>
  <c r="H64" i="12"/>
  <c r="H63" i="12"/>
  <c r="H78" i="12"/>
  <c r="H61" i="12"/>
  <c r="C12" i="14" s="1"/>
  <c r="H77" i="12"/>
  <c r="D66" i="10"/>
  <c r="H62" i="9"/>
  <c r="C76" i="13"/>
  <c r="G68" i="13"/>
  <c r="D75" i="13"/>
  <c r="D73" i="13"/>
  <c r="G79" i="13"/>
  <c r="G64" i="13"/>
  <c r="G66" i="13"/>
  <c r="G65" i="13"/>
  <c r="D79" i="12"/>
  <c r="B65" i="12"/>
  <c r="D62" i="10"/>
  <c r="D61" i="10"/>
  <c r="E10" i="14" s="1"/>
  <c r="E73" i="10"/>
  <c r="E65" i="10"/>
  <c r="E72" i="10"/>
  <c r="E64" i="10"/>
  <c r="E71" i="10"/>
  <c r="E63" i="10"/>
  <c r="E80" i="10"/>
  <c r="F13" i="14" s="1"/>
  <c r="E70" i="10"/>
  <c r="E78" i="10"/>
  <c r="E69" i="10"/>
  <c r="E77" i="10"/>
  <c r="E68" i="10"/>
  <c r="E76" i="10"/>
  <c r="E67" i="10"/>
  <c r="E74" i="10"/>
  <c r="E66" i="10"/>
  <c r="E75" i="10"/>
  <c r="D65" i="10"/>
  <c r="B65" i="10" s="1"/>
  <c r="D75" i="10"/>
  <c r="D63" i="8"/>
  <c r="D65" i="8" s="1"/>
  <c r="D62" i="8"/>
  <c r="D64" i="8"/>
  <c r="D64" i="13"/>
  <c r="D76" i="13"/>
  <c r="G72" i="13"/>
  <c r="D79" i="13"/>
  <c r="B73" i="12"/>
  <c r="B74" i="11"/>
  <c r="C74" i="10"/>
  <c r="C79" i="10"/>
  <c r="C69" i="10"/>
  <c r="C80" i="10"/>
  <c r="G10" i="14" s="1"/>
  <c r="D76" i="10"/>
  <c r="B76" i="10" s="1"/>
  <c r="C76" i="10"/>
  <c r="I77" i="9"/>
  <c r="G69" i="9"/>
  <c r="J63" i="9"/>
  <c r="I61" i="9"/>
  <c r="D5" i="14" s="1"/>
  <c r="I69" i="9"/>
  <c r="J79" i="9"/>
  <c r="F70" i="9"/>
  <c r="C61" i="9"/>
  <c r="D6" i="14" s="1"/>
  <c r="C66" i="9"/>
  <c r="B62" i="7"/>
  <c r="B61" i="7"/>
  <c r="B64" i="7"/>
  <c r="B65" i="7"/>
  <c r="F63" i="7"/>
  <c r="G61" i="7"/>
  <c r="E61" i="7"/>
  <c r="E62" i="7"/>
  <c r="G74" i="7"/>
  <c r="G76" i="7"/>
  <c r="C73" i="13"/>
  <c r="F62" i="13"/>
  <c r="D61" i="13"/>
  <c r="E18" i="14" s="1"/>
  <c r="D63" i="13"/>
  <c r="G77" i="13"/>
  <c r="C62" i="13"/>
  <c r="G70" i="13"/>
  <c r="D69" i="13"/>
  <c r="G73" i="13"/>
  <c r="G80" i="13"/>
  <c r="H14" i="14" s="1"/>
  <c r="C67" i="13"/>
  <c r="F71" i="13"/>
  <c r="F61" i="10"/>
  <c r="D13" i="14" s="1"/>
  <c r="F71" i="10"/>
  <c r="F63" i="10"/>
  <c r="F72" i="10"/>
  <c r="F66" i="10"/>
  <c r="D80" i="12"/>
  <c r="D70" i="10"/>
  <c r="D63" i="10"/>
  <c r="D79" i="10"/>
  <c r="D67" i="10"/>
  <c r="E79" i="10"/>
  <c r="C64" i="9"/>
  <c r="D65" i="13"/>
  <c r="D72" i="13"/>
  <c r="D66" i="13"/>
  <c r="B78" i="11"/>
  <c r="B75" i="11"/>
  <c r="B70" i="11"/>
  <c r="B67" i="11"/>
  <c r="B61" i="11"/>
  <c r="C20" i="14" s="1"/>
  <c r="B77" i="11"/>
  <c r="B73" i="11"/>
  <c r="B63" i="11"/>
  <c r="B68" i="11"/>
  <c r="B71" i="11"/>
  <c r="B79" i="11"/>
  <c r="B64" i="11"/>
  <c r="B72" i="11"/>
  <c r="B80" i="11"/>
  <c r="F20" i="14" s="1"/>
  <c r="B69" i="11"/>
  <c r="B65" i="11"/>
  <c r="B66" i="11"/>
  <c r="H73" i="11"/>
  <c r="H65" i="11"/>
  <c r="H80" i="11"/>
  <c r="F11" i="14" s="1"/>
  <c r="H72" i="11"/>
  <c r="H64" i="11"/>
  <c r="H79" i="11"/>
  <c r="H71" i="11"/>
  <c r="H63" i="11"/>
  <c r="H78" i="11"/>
  <c r="H70" i="11"/>
  <c r="H61" i="11"/>
  <c r="C11" i="14" s="1"/>
  <c r="H77" i="11"/>
  <c r="H69" i="11"/>
  <c r="H76" i="11"/>
  <c r="H68" i="11"/>
  <c r="H75" i="11"/>
  <c r="H67" i="11"/>
  <c r="H74" i="11"/>
  <c r="H66" i="11"/>
  <c r="D73" i="10"/>
  <c r="B73" i="10" s="1"/>
  <c r="D71" i="10"/>
  <c r="D74" i="10"/>
  <c r="E61" i="10"/>
  <c r="C13" i="14" s="1"/>
  <c r="E13" i="14"/>
  <c r="G73" i="9"/>
  <c r="D77" i="13"/>
  <c r="D74" i="13"/>
  <c r="D70" i="13"/>
  <c r="G63" i="13"/>
  <c r="G78" i="13"/>
  <c r="D64" i="10"/>
  <c r="D69" i="10"/>
  <c r="D80" i="10"/>
  <c r="G76" i="13"/>
  <c r="D67" i="13"/>
  <c r="G75" i="13"/>
  <c r="D68" i="13"/>
  <c r="D64" i="12"/>
  <c r="B64" i="12" s="1"/>
  <c r="B76" i="11"/>
  <c r="D77" i="10"/>
  <c r="D78" i="10"/>
  <c r="H80" i="10"/>
  <c r="F19" i="14" s="1"/>
  <c r="H72" i="10"/>
  <c r="H64" i="10"/>
  <c r="H79" i="10"/>
  <c r="H71" i="10"/>
  <c r="H63" i="10"/>
  <c r="H78" i="10"/>
  <c r="H70" i="10"/>
  <c r="H61" i="10"/>
  <c r="C19" i="14" s="1"/>
  <c r="H77" i="10"/>
  <c r="H69" i="10"/>
  <c r="H76" i="10"/>
  <c r="H68" i="10"/>
  <c r="H75" i="10"/>
  <c r="H67" i="10"/>
  <c r="H74" i="10"/>
  <c r="H66" i="10"/>
  <c r="H73" i="10"/>
  <c r="H65" i="10"/>
  <c r="E62" i="9"/>
  <c r="B65" i="8"/>
  <c r="B63" i="8"/>
  <c r="B62" i="8"/>
  <c r="D62" i="13"/>
  <c r="D71" i="13"/>
  <c r="G62" i="13"/>
  <c r="G67" i="13"/>
  <c r="G71" i="13"/>
  <c r="G69" i="13"/>
  <c r="D80" i="13"/>
  <c r="H18" i="14" s="1"/>
  <c r="E62" i="13"/>
  <c r="F66" i="9"/>
  <c r="D77" i="9"/>
  <c r="C68" i="13"/>
  <c r="H77" i="2"/>
  <c r="C77" i="12"/>
  <c r="G80" i="11"/>
  <c r="H17" i="14" s="1"/>
  <c r="J75" i="12"/>
  <c r="H75" i="12" s="1"/>
  <c r="J71" i="12"/>
  <c r="H71" i="12" s="1"/>
  <c r="C71" i="10"/>
  <c r="C61" i="10"/>
  <c r="D10" i="14" s="1"/>
  <c r="C63" i="10"/>
  <c r="I72" i="10"/>
  <c r="C78" i="10"/>
  <c r="F77" i="12"/>
  <c r="G68" i="9"/>
  <c r="G77" i="9"/>
  <c r="J72" i="9"/>
  <c r="J76" i="9"/>
  <c r="C62" i="9"/>
  <c r="G69" i="7"/>
  <c r="G80" i="7"/>
  <c r="F70" i="7"/>
  <c r="G64" i="7"/>
  <c r="G66" i="7"/>
  <c r="F75" i="7"/>
  <c r="F64" i="13"/>
  <c r="F73" i="13"/>
  <c r="C79" i="13"/>
  <c r="J62" i="13"/>
  <c r="H70" i="13" s="1"/>
  <c r="F64" i="10"/>
  <c r="F65" i="10"/>
  <c r="J69" i="12"/>
  <c r="H69" i="12" s="1"/>
  <c r="C77" i="10"/>
  <c r="B62" i="10"/>
  <c r="G78" i="9"/>
  <c r="G61" i="9"/>
  <c r="E7" i="14" s="1"/>
  <c r="J70" i="9"/>
  <c r="J80" i="9"/>
  <c r="H5" i="14" s="1"/>
  <c r="J75" i="9"/>
  <c r="F62" i="9"/>
  <c r="I80" i="9"/>
  <c r="G5" i="14" s="1"/>
  <c r="I76" i="9"/>
  <c r="F73" i="9"/>
  <c r="C73" i="9"/>
  <c r="D64" i="9"/>
  <c r="F76" i="7"/>
  <c r="G75" i="7"/>
  <c r="F67" i="7"/>
  <c r="F64" i="7"/>
  <c r="F63" i="13"/>
  <c r="C70" i="13"/>
  <c r="F70" i="13"/>
  <c r="F76" i="13"/>
  <c r="C69" i="13"/>
  <c r="F78" i="10"/>
  <c r="F68" i="10"/>
  <c r="F74" i="10"/>
  <c r="F75" i="12"/>
  <c r="G62" i="11"/>
  <c r="E67" i="11" s="1"/>
  <c r="F78" i="11"/>
  <c r="F74" i="11"/>
  <c r="C64" i="10"/>
  <c r="I71" i="10"/>
  <c r="G70" i="9"/>
  <c r="F69" i="9"/>
  <c r="I68" i="9"/>
  <c r="I72" i="9"/>
  <c r="F77" i="9"/>
  <c r="B62" i="9"/>
  <c r="C78" i="9"/>
  <c r="D80" i="9"/>
  <c r="H6" i="14" s="1"/>
  <c r="G70" i="7"/>
  <c r="G62" i="7"/>
  <c r="F62" i="7"/>
  <c r="C65" i="13"/>
  <c r="F61" i="13"/>
  <c r="D14" i="14" s="1"/>
  <c r="J77" i="13"/>
  <c r="C78" i="13"/>
  <c r="J61" i="13"/>
  <c r="E16" i="14" s="1"/>
  <c r="C75" i="13"/>
  <c r="F72" i="13"/>
  <c r="F76" i="10"/>
  <c r="F75" i="10"/>
  <c r="C80" i="12"/>
  <c r="G15" i="14" s="1"/>
  <c r="C74" i="12"/>
  <c r="F72" i="12"/>
  <c r="C76" i="12"/>
  <c r="C72" i="10"/>
  <c r="F61" i="12"/>
  <c r="D9" i="14" s="1"/>
  <c r="F73" i="12"/>
  <c r="G64" i="9"/>
  <c r="G62" i="9"/>
  <c r="J71" i="9"/>
  <c r="G65" i="9"/>
  <c r="I64" i="9"/>
  <c r="D73" i="9"/>
  <c r="D65" i="9"/>
  <c r="C74" i="9"/>
  <c r="C69" i="9"/>
  <c r="F72" i="7"/>
  <c r="F74" i="7"/>
  <c r="F61" i="7"/>
  <c r="F78" i="7"/>
  <c r="F65" i="13"/>
  <c r="F66" i="13"/>
  <c r="F67" i="13"/>
  <c r="C72" i="13"/>
  <c r="C66" i="13"/>
  <c r="F73" i="10"/>
  <c r="F62" i="10"/>
  <c r="F70" i="10"/>
  <c r="I79" i="12"/>
  <c r="I61" i="11"/>
  <c r="D11" i="14" s="1"/>
  <c r="C67" i="10"/>
  <c r="I78" i="10"/>
  <c r="F69" i="12"/>
  <c r="D76" i="9"/>
  <c r="J68" i="9"/>
  <c r="G74" i="9"/>
  <c r="F61" i="9"/>
  <c r="D7" i="14" s="1"/>
  <c r="I73" i="9"/>
  <c r="J64" i="9"/>
  <c r="D69" i="9"/>
  <c r="C77" i="9"/>
  <c r="D68" i="9"/>
  <c r="G78" i="7"/>
  <c r="G65" i="7"/>
  <c r="F69" i="7"/>
  <c r="F71" i="7"/>
  <c r="G63" i="7"/>
  <c r="F79" i="7"/>
  <c r="F80" i="7"/>
  <c r="C80" i="13"/>
  <c r="G18" i="14" s="1"/>
  <c r="F68" i="13"/>
  <c r="F75" i="13"/>
  <c r="C74" i="13"/>
  <c r="C71" i="13"/>
  <c r="F69" i="10"/>
  <c r="J70" i="12"/>
  <c r="H70" i="12" s="1"/>
  <c r="C76" i="11"/>
  <c r="I67" i="9"/>
  <c r="C68" i="10"/>
  <c r="C75" i="10"/>
  <c r="C65" i="10"/>
  <c r="I73" i="10"/>
  <c r="C62" i="10"/>
  <c r="F65" i="12"/>
  <c r="G66" i="9"/>
  <c r="I65" i="9"/>
  <c r="F74" i="9"/>
  <c r="C79" i="9"/>
  <c r="D61" i="9"/>
  <c r="E6" i="14" s="1"/>
  <c r="G71" i="7"/>
  <c r="G72" i="7"/>
  <c r="F73" i="7"/>
  <c r="G73" i="7"/>
  <c r="F66" i="7"/>
  <c r="F80" i="13"/>
  <c r="G14" i="14" s="1"/>
  <c r="F69" i="13"/>
  <c r="C77" i="13"/>
  <c r="F77" i="13"/>
  <c r="F74" i="13"/>
  <c r="I70" i="13"/>
  <c r="J74" i="13"/>
  <c r="F67" i="10"/>
  <c r="F77" i="10"/>
  <c r="F80" i="10"/>
  <c r="G13" i="14" s="1"/>
  <c r="G79" i="7"/>
  <c r="C78" i="12"/>
  <c r="I70" i="11"/>
  <c r="J79" i="12"/>
  <c r="H79" i="12" s="1"/>
  <c r="C66" i="10"/>
  <c r="C73" i="10"/>
  <c r="C70" i="10"/>
  <c r="I70" i="10"/>
  <c r="F65" i="9"/>
  <c r="D79" i="9"/>
  <c r="F78" i="9"/>
  <c r="J67" i="9"/>
  <c r="B61" i="9"/>
  <c r="C6" i="14" s="1"/>
  <c r="C70" i="9"/>
  <c r="G68" i="7"/>
  <c r="G67" i="7"/>
  <c r="F68" i="7"/>
  <c r="F65" i="7"/>
  <c r="F77" i="7"/>
  <c r="G77" i="7"/>
  <c r="F78" i="13"/>
  <c r="F79" i="13"/>
  <c r="C61" i="13"/>
  <c r="D18" i="14" s="1"/>
  <c r="C63" i="13"/>
  <c r="F79" i="10"/>
  <c r="H69" i="2"/>
  <c r="J67" i="2"/>
  <c r="E80" i="2"/>
  <c r="G61" i="2"/>
  <c r="D74" i="2"/>
  <c r="D67" i="2"/>
  <c r="H79" i="2"/>
  <c r="D75" i="2"/>
  <c r="F77" i="2"/>
  <c r="C76" i="2"/>
  <c r="B76" i="2"/>
  <c r="J69" i="2"/>
  <c r="J75" i="2"/>
  <c r="D65" i="2"/>
  <c r="F64" i="2"/>
  <c r="B77" i="2"/>
  <c r="B65" i="2"/>
  <c r="D78" i="2"/>
  <c r="I78" i="2"/>
  <c r="I68" i="2"/>
  <c r="E62" i="2"/>
  <c r="J68" i="2"/>
  <c r="H61" i="2"/>
  <c r="B66" i="2"/>
  <c r="E69" i="2"/>
  <c r="D62" i="2"/>
  <c r="J73" i="2"/>
  <c r="I65" i="2"/>
  <c r="H63" i="2"/>
  <c r="F65" i="2"/>
  <c r="E77" i="2"/>
  <c r="F72" i="2"/>
  <c r="G71" i="2"/>
  <c r="E64" i="2"/>
  <c r="C68" i="2"/>
  <c r="H71" i="2"/>
  <c r="G72" i="2"/>
  <c r="G64" i="2"/>
  <c r="F62" i="2"/>
  <c r="H73" i="2"/>
  <c r="J76" i="2"/>
  <c r="B74" i="2"/>
  <c r="D70" i="2"/>
  <c r="C78" i="2"/>
  <c r="B71" i="2"/>
  <c r="I70" i="2"/>
  <c r="C74" i="2"/>
  <c r="C66" i="2"/>
  <c r="I73" i="2"/>
  <c r="E72" i="2"/>
  <c r="G63" i="2"/>
  <c r="H62" i="2"/>
  <c r="J77" i="2"/>
  <c r="C62" i="2"/>
  <c r="J61" i="2"/>
  <c r="F73" i="2"/>
  <c r="B61" i="2"/>
  <c r="B73" i="2"/>
  <c r="I62" i="2"/>
  <c r="F78" i="2"/>
  <c r="I74" i="2"/>
  <c r="H74" i="2"/>
  <c r="F66" i="2"/>
  <c r="E73" i="2"/>
  <c r="D66" i="2"/>
  <c r="G77" i="2"/>
  <c r="F75" i="2"/>
  <c r="G79" i="2"/>
  <c r="E65" i="2"/>
  <c r="H76" i="2"/>
  <c r="G69" i="2"/>
  <c r="G80" i="2"/>
  <c r="G74" i="2"/>
  <c r="E78" i="2"/>
  <c r="H65" i="2"/>
  <c r="E74" i="2"/>
  <c r="C73" i="2"/>
  <c r="B69" i="2"/>
  <c r="G76" i="2"/>
  <c r="F69" i="2"/>
  <c r="F76" i="2"/>
  <c r="J63" i="2"/>
  <c r="E75" i="2"/>
  <c r="D68" i="2"/>
  <c r="C61" i="2"/>
  <c r="I69" i="2"/>
  <c r="C75" i="2"/>
  <c r="B68" i="2"/>
  <c r="B75" i="2"/>
  <c r="F61" i="2"/>
  <c r="G75" i="2"/>
  <c r="B63" i="2"/>
  <c r="F74" i="2"/>
  <c r="E79" i="2"/>
  <c r="D72" i="2"/>
  <c r="C65" i="2"/>
  <c r="H75" i="2"/>
  <c r="G68" i="2"/>
  <c r="F68" i="2"/>
  <c r="D77" i="2"/>
  <c r="E67" i="2"/>
  <c r="C67" i="2"/>
  <c r="B67" i="2"/>
  <c r="E71" i="2"/>
  <c r="D64" i="2"/>
  <c r="H67" i="2"/>
  <c r="G67" i="2"/>
  <c r="E76" i="2"/>
  <c r="D69" i="2"/>
  <c r="H80" i="2"/>
  <c r="G73" i="2"/>
  <c r="D73" i="2"/>
  <c r="F70" i="2"/>
  <c r="E63" i="2"/>
  <c r="I66" i="2"/>
  <c r="H66" i="2"/>
  <c r="E68" i="2"/>
  <c r="D61" i="2"/>
  <c r="I79" i="2"/>
  <c r="H72" i="2"/>
  <c r="G65" i="2"/>
  <c r="C80" i="2"/>
  <c r="B80" i="2"/>
  <c r="J72" i="2"/>
  <c r="F67" i="2"/>
  <c r="J78" i="2"/>
  <c r="I71" i="2"/>
  <c r="H64" i="2"/>
  <c r="H78" i="2"/>
  <c r="G78" i="2"/>
  <c r="F71" i="2"/>
  <c r="I75" i="2"/>
  <c r="H68" i="2"/>
  <c r="D79" i="2"/>
  <c r="C72" i="2"/>
  <c r="C79" i="2"/>
  <c r="B72" i="2"/>
  <c r="J64" i="2"/>
  <c r="I80" i="2"/>
  <c r="G66" i="2"/>
  <c r="B78" i="2"/>
  <c r="J70" i="2"/>
  <c r="I63" i="2"/>
  <c r="I77" i="2"/>
  <c r="H70" i="2"/>
  <c r="G70" i="2"/>
  <c r="F63" i="2"/>
  <c r="J74" i="2"/>
  <c r="I67" i="2"/>
  <c r="D71" i="2"/>
  <c r="C64" i="2"/>
  <c r="C71" i="2"/>
  <c r="B64" i="2"/>
  <c r="J79" i="2"/>
  <c r="I72" i="2"/>
  <c r="C77" i="2"/>
  <c r="B70" i="2"/>
  <c r="J62" i="2"/>
  <c r="I76" i="2"/>
  <c r="J66" i="2"/>
  <c r="E70" i="2"/>
  <c r="D63" i="2"/>
  <c r="C63" i="2"/>
  <c r="B79" i="2"/>
  <c r="J71" i="2"/>
  <c r="I64" i="2"/>
  <c r="D76" i="2"/>
  <c r="C69" i="2"/>
  <c r="B62" i="2"/>
  <c r="B71" i="10" l="1"/>
  <c r="B70" i="10"/>
  <c r="B69" i="10"/>
  <c r="B79" i="10"/>
  <c r="B66" i="10"/>
  <c r="B78" i="10"/>
  <c r="B63" i="10"/>
  <c r="B77" i="10"/>
  <c r="B61" i="10"/>
  <c r="C10" i="14" s="1"/>
  <c r="B75" i="10"/>
  <c r="B74" i="10"/>
  <c r="H79" i="13"/>
  <c r="H67" i="13"/>
  <c r="H78" i="13"/>
  <c r="B66" i="12"/>
  <c r="B71" i="12"/>
  <c r="E61" i="13"/>
  <c r="C14" i="14" s="1"/>
  <c r="E14" i="14"/>
  <c r="E69" i="11"/>
  <c r="E64" i="11"/>
  <c r="E75" i="11"/>
  <c r="B80" i="10"/>
  <c r="F10" i="14" s="1"/>
  <c r="H10" i="14"/>
  <c r="H64" i="13"/>
  <c r="H75" i="13"/>
  <c r="E73" i="13"/>
  <c r="E77" i="11"/>
  <c r="E72" i="11"/>
  <c r="E68" i="11"/>
  <c r="E64" i="13"/>
  <c r="E80" i="13"/>
  <c r="F14" i="14" s="1"/>
  <c r="E63" i="13"/>
  <c r="E76" i="13"/>
  <c r="E75" i="13"/>
  <c r="E72" i="13"/>
  <c r="E71" i="13"/>
  <c r="E70" i="13"/>
  <c r="E68" i="13"/>
  <c r="E78" i="13"/>
  <c r="H72" i="13"/>
  <c r="H68" i="13"/>
  <c r="D80" i="8"/>
  <c r="B80" i="8" s="1"/>
  <c r="D74" i="8"/>
  <c r="B74" i="8" s="1"/>
  <c r="D73" i="8"/>
  <c r="B73" i="8" s="1"/>
  <c r="D66" i="8"/>
  <c r="B66" i="8" s="1"/>
  <c r="D76" i="8"/>
  <c r="B76" i="8" s="1"/>
  <c r="D69" i="8"/>
  <c r="B69" i="8" s="1"/>
  <c r="D77" i="8"/>
  <c r="B77" i="8" s="1"/>
  <c r="D70" i="8"/>
  <c r="B70" i="8" s="1"/>
  <c r="D78" i="8"/>
  <c r="B78" i="8" s="1"/>
  <c r="D67" i="8"/>
  <c r="B67" i="8" s="1"/>
  <c r="D71" i="8"/>
  <c r="B71" i="8" s="1"/>
  <c r="D75" i="8"/>
  <c r="B75" i="8" s="1"/>
  <c r="D79" i="8"/>
  <c r="B79" i="8" s="1"/>
  <c r="D68" i="8"/>
  <c r="B68" i="8" s="1"/>
  <c r="D72" i="8"/>
  <c r="B72" i="8" s="1"/>
  <c r="E61" i="11"/>
  <c r="C17" i="14" s="1"/>
  <c r="E80" i="11"/>
  <c r="F17" i="14" s="1"/>
  <c r="E76" i="11"/>
  <c r="B64" i="10"/>
  <c r="H80" i="13"/>
  <c r="F16" i="14" s="1"/>
  <c r="H76" i="13"/>
  <c r="B67" i="10"/>
  <c r="E70" i="11"/>
  <c r="E65" i="11"/>
  <c r="E69" i="13"/>
  <c r="B64" i="8"/>
  <c r="H65" i="13"/>
  <c r="H69" i="13"/>
  <c r="E80" i="7"/>
  <c r="E72" i="7"/>
  <c r="E64" i="7"/>
  <c r="E79" i="7"/>
  <c r="E71" i="7"/>
  <c r="E63" i="7"/>
  <c r="E78" i="7"/>
  <c r="E70" i="7"/>
  <c r="E77" i="7"/>
  <c r="E69" i="7"/>
  <c r="E76" i="7"/>
  <c r="E68" i="7"/>
  <c r="E75" i="7"/>
  <c r="E67" i="7"/>
  <c r="E74" i="7"/>
  <c r="E66" i="7"/>
  <c r="E73" i="7"/>
  <c r="E65" i="7"/>
  <c r="B74" i="12"/>
  <c r="E65" i="13"/>
  <c r="H63" i="9"/>
  <c r="H61" i="9"/>
  <c r="C5" i="14" s="1"/>
  <c r="H64" i="9"/>
  <c r="B68" i="12"/>
  <c r="B77" i="12"/>
  <c r="E78" i="11"/>
  <c r="E73" i="11"/>
  <c r="B63" i="9"/>
  <c r="B64" i="9"/>
  <c r="E78" i="9"/>
  <c r="E70" i="9"/>
  <c r="E61" i="9"/>
  <c r="C7" i="14" s="1"/>
  <c r="E77" i="9"/>
  <c r="E69" i="9"/>
  <c r="E76" i="9"/>
  <c r="E68" i="9"/>
  <c r="E75" i="9"/>
  <c r="E67" i="9"/>
  <c r="E74" i="9"/>
  <c r="E66" i="9"/>
  <c r="E73" i="9"/>
  <c r="E65" i="9"/>
  <c r="E80" i="9"/>
  <c r="F7" i="14" s="1"/>
  <c r="E72" i="9"/>
  <c r="E64" i="9"/>
  <c r="E79" i="9"/>
  <c r="E71" i="9"/>
  <c r="E63" i="9"/>
  <c r="H73" i="13"/>
  <c r="H77" i="13"/>
  <c r="E77" i="13"/>
  <c r="E66" i="13"/>
  <c r="E74" i="13"/>
  <c r="E63" i="11"/>
  <c r="E66" i="11"/>
  <c r="E67" i="13"/>
  <c r="H63" i="13"/>
  <c r="H66" i="13"/>
  <c r="H61" i="13"/>
  <c r="C16" i="14" s="1"/>
  <c r="B79" i="13"/>
  <c r="B70" i="13"/>
  <c r="B69" i="13"/>
  <c r="B78" i="13"/>
  <c r="B63" i="13"/>
  <c r="B77" i="13"/>
  <c r="B65" i="13"/>
  <c r="B66" i="13"/>
  <c r="B73" i="13"/>
  <c r="B74" i="13"/>
  <c r="B61" i="13"/>
  <c r="C18" i="14" s="1"/>
  <c r="B67" i="13"/>
  <c r="B71" i="13"/>
  <c r="B76" i="13"/>
  <c r="B75" i="13"/>
  <c r="B64" i="13"/>
  <c r="B68" i="13"/>
  <c r="B72" i="13"/>
  <c r="B80" i="13"/>
  <c r="F18" i="14" s="1"/>
  <c r="B72" i="10"/>
  <c r="E71" i="11"/>
  <c r="E74" i="11"/>
  <c r="E79" i="13"/>
  <c r="H71" i="13"/>
  <c r="H74" i="13"/>
  <c r="B80" i="12"/>
  <c r="F15" i="14" s="1"/>
  <c r="H15" i="14"/>
  <c r="B68" i="10"/>
  <c r="E79" i="11"/>
  <c r="T54" i="3"/>
  <c r="B80" i="3" s="1"/>
  <c r="B77" i="9" l="1"/>
  <c r="B78" i="9"/>
  <c r="B71" i="9"/>
  <c r="B70" i="9"/>
  <c r="B79" i="9"/>
  <c r="B74" i="9"/>
  <c r="B75" i="9"/>
  <c r="B72" i="9"/>
  <c r="B80" i="9"/>
  <c r="F6" i="14" s="1"/>
  <c r="B68" i="9"/>
  <c r="B65" i="9"/>
  <c r="B76" i="9"/>
  <c r="B73" i="9"/>
  <c r="B69" i="9"/>
  <c r="B66" i="9"/>
  <c r="B67" i="9"/>
  <c r="H74" i="9"/>
  <c r="H67" i="9"/>
  <c r="H79" i="9"/>
  <c r="H76" i="9"/>
  <c r="H66" i="9"/>
  <c r="H77" i="9"/>
  <c r="H69" i="9"/>
  <c r="H72" i="9"/>
  <c r="H68" i="9"/>
  <c r="H65" i="9"/>
  <c r="H70" i="9"/>
  <c r="H80" i="9"/>
  <c r="F5" i="14" s="1"/>
  <c r="H78" i="9"/>
  <c r="H73" i="9"/>
  <c r="H71" i="9"/>
  <c r="H75" i="9"/>
  <c r="Z54" i="5"/>
  <c r="B80" i="5" s="1"/>
  <c r="B66" i="7" l="1"/>
  <c r="B74" i="7"/>
  <c r="B75" i="7"/>
  <c r="B68" i="7"/>
  <c r="B76" i="7"/>
  <c r="B69" i="7"/>
  <c r="B77" i="7"/>
  <c r="B67" i="7"/>
  <c r="B70" i="7"/>
  <c r="B78" i="7"/>
  <c r="B71" i="7"/>
  <c r="B79" i="7"/>
  <c r="B72" i="7"/>
  <c r="B80" i="7"/>
  <c r="B73" i="7"/>
</calcChain>
</file>

<file path=xl/sharedStrings.xml><?xml version="1.0" encoding="utf-8"?>
<sst xmlns="http://schemas.openxmlformats.org/spreadsheetml/2006/main" count="2783" uniqueCount="598">
  <si>
    <t>VALORES PROMEDIO DE LAS VARIABLES</t>
  </si>
  <si>
    <t>fbcf_tot</t>
  </si>
  <si>
    <t>fbcf_cap</t>
  </si>
  <si>
    <t>fbcf_const</t>
  </si>
  <si>
    <t>fbcf_pub</t>
  </si>
  <si>
    <t>fbcf_pubcap</t>
  </si>
  <si>
    <t>fbcf_pubconst</t>
  </si>
  <si>
    <t>fbcf_pri</t>
  </si>
  <si>
    <t>fbcf_pricap</t>
  </si>
  <si>
    <t>fbcf_priconst</t>
  </si>
  <si>
    <t>fbcf_tot_n</t>
  </si>
  <si>
    <t>fbcf_cap_n</t>
  </si>
  <si>
    <t>fbcf_const_n</t>
  </si>
  <si>
    <t>fbcf_pub_n</t>
  </si>
  <si>
    <t>fbcf_pubcap_n</t>
  </si>
  <si>
    <t>fbcf_pubconst_n</t>
  </si>
  <si>
    <t>fbcf_pri_n</t>
  </si>
  <si>
    <t>fbcf_pricap_n</t>
  </si>
  <si>
    <t>fbcf_priconst_n</t>
  </si>
  <si>
    <t>pib_n</t>
  </si>
  <si>
    <t>pib</t>
  </si>
  <si>
    <t>ipub_tot</t>
  </si>
  <si>
    <t>ipub_prod</t>
  </si>
  <si>
    <t>ipub_hidr</t>
  </si>
  <si>
    <t>ipub_agro</t>
  </si>
  <si>
    <t>ipub_indu</t>
  </si>
  <si>
    <t>ipub_mine</t>
  </si>
  <si>
    <t>ipub_ener</t>
  </si>
  <si>
    <t>ipub_infr</t>
  </si>
  <si>
    <t>ipub_tran</t>
  </si>
  <si>
    <t>ipub_comu</t>
  </si>
  <si>
    <t>ipub_rrhh</t>
  </si>
  <si>
    <t>ipub_soc</t>
  </si>
  <si>
    <t>ipub_urb</t>
  </si>
  <si>
    <t>ipub_edu</t>
  </si>
  <si>
    <t>ipub_sane</t>
  </si>
  <si>
    <t>ipub_sal</t>
  </si>
  <si>
    <t>ipub_mult</t>
  </si>
  <si>
    <t>deflactor</t>
  </si>
  <si>
    <t>wti</t>
  </si>
  <si>
    <t>m2</t>
  </si>
  <si>
    <t>m2p</t>
  </si>
  <si>
    <t>encaje</t>
  </si>
  <si>
    <t>ipc</t>
  </si>
  <si>
    <t>i_tot</t>
  </si>
  <si>
    <t>i_trib</t>
  </si>
  <si>
    <t>e_tot</t>
  </si>
  <si>
    <t>e_corr</t>
  </si>
  <si>
    <t>e_cap</t>
  </si>
  <si>
    <t>fbcf_tot_seasonal</t>
  </si>
  <si>
    <t>fbcf_tot_trend</t>
  </si>
  <si>
    <t>fbcf_tot_resid</t>
  </si>
  <si>
    <t>fbcf_tot_sa</t>
  </si>
  <si>
    <t>fbcf_cap_seasonal</t>
  </si>
  <si>
    <t>fbcf_cap_trend</t>
  </si>
  <si>
    <t>fbcf_cap_resid</t>
  </si>
  <si>
    <t>fbcf_cap_sa</t>
  </si>
  <si>
    <t>fbcf_const_seasonal</t>
  </si>
  <si>
    <t>fbcf_const_trend</t>
  </si>
  <si>
    <t>fbcf_const_resid</t>
  </si>
  <si>
    <t>fbcf_const_sa</t>
  </si>
  <si>
    <t>fbcf_pub_seasonal</t>
  </si>
  <si>
    <t>fbcf_pub_trend</t>
  </si>
  <si>
    <t>fbcf_pub_resid</t>
  </si>
  <si>
    <t>fbcf_pub_sa</t>
  </si>
  <si>
    <t>fbcf_pubcap_seasonal</t>
  </si>
  <si>
    <t>fbcf_pubcap_trend</t>
  </si>
  <si>
    <t>fbcf_pubcap_resid</t>
  </si>
  <si>
    <t>fbcf_pubcap_sa</t>
  </si>
  <si>
    <t>fbcf_pubconst_seasonal</t>
  </si>
  <si>
    <t>fbcf_pubconst_trend</t>
  </si>
  <si>
    <t>fbcf_pubconst_resid</t>
  </si>
  <si>
    <t>fbcf_pubconst_sa</t>
  </si>
  <si>
    <t>fbcf_pri_seasonal</t>
  </si>
  <si>
    <t>fbcf_pri_trend</t>
  </si>
  <si>
    <t>fbcf_pri_resid</t>
  </si>
  <si>
    <t>fbcf_pri_sa</t>
  </si>
  <si>
    <t>fbcf_pricap_seasonal</t>
  </si>
  <si>
    <t>fbcf_pricap_trend</t>
  </si>
  <si>
    <t>fbcf_pricap_resid</t>
  </si>
  <si>
    <t>fbcf_pricap_sa</t>
  </si>
  <si>
    <t>fbcf_priconst_seasonal</t>
  </si>
  <si>
    <t>fbcf_priconst_trend</t>
  </si>
  <si>
    <t>fbcf_priconst_resid</t>
  </si>
  <si>
    <t>fbcf_priconst_sa</t>
  </si>
  <si>
    <t>fbcf_tot_n_seasonal</t>
  </si>
  <si>
    <t>fbcf_tot_n_trend</t>
  </si>
  <si>
    <t>fbcf_tot_n_resid</t>
  </si>
  <si>
    <t>fbcf_tot_n_sa</t>
  </si>
  <si>
    <t>fbcf_cap_n_seasonal</t>
  </si>
  <si>
    <t>fbcf_cap_n_trend</t>
  </si>
  <si>
    <t>fbcf_cap_n_resid</t>
  </si>
  <si>
    <t>fbcf_cap_n_sa</t>
  </si>
  <si>
    <t>fbcf_const_n_seasonal</t>
  </si>
  <si>
    <t>fbcf_const_n_trend</t>
  </si>
  <si>
    <t>fbcf_const_n_resid</t>
  </si>
  <si>
    <t>fbcf_const_n_sa</t>
  </si>
  <si>
    <t>fbcf_pub_n_seasonal</t>
  </si>
  <si>
    <t>fbcf_pub_n_trend</t>
  </si>
  <si>
    <t>fbcf_pub_n_resid</t>
  </si>
  <si>
    <t>fbcf_pub_n_sa</t>
  </si>
  <si>
    <t>fbcf_pubcap_n_seasonal</t>
  </si>
  <si>
    <t>fbcf_pubcap_n_trend</t>
  </si>
  <si>
    <t>fbcf_pubcap_n_resid</t>
  </si>
  <si>
    <t>fbcf_pubcap_n_sa</t>
  </si>
  <si>
    <t>fbcf_pubconst_n_seasonal</t>
  </si>
  <si>
    <t>fbcf_pubconst_n_trend</t>
  </si>
  <si>
    <t>fbcf_pubconst_n_resid</t>
  </si>
  <si>
    <t>fbcf_pubconst_n_sa</t>
  </si>
  <si>
    <t>fbcf_pri_n_seasonal</t>
  </si>
  <si>
    <t>fbcf_pri_n_trend</t>
  </si>
  <si>
    <t>fbcf_pri_n_resid</t>
  </si>
  <si>
    <t>fbcf_pri_n_sa</t>
  </si>
  <si>
    <t>fbcf_pricap_n_seasonal</t>
  </si>
  <si>
    <t>fbcf_pricap_n_trend</t>
  </si>
  <si>
    <t>fbcf_pricap_n_resid</t>
  </si>
  <si>
    <t>fbcf_pricap_n_sa</t>
  </si>
  <si>
    <t>fbcf_priconst_n_seasonal</t>
  </si>
  <si>
    <t>fbcf_priconst_n_trend</t>
  </si>
  <si>
    <t>fbcf_priconst_n_resid</t>
  </si>
  <si>
    <t>fbcf_priconst_n_sa</t>
  </si>
  <si>
    <t>pib_n_seasonal</t>
  </si>
  <si>
    <t>pib_n_trend</t>
  </si>
  <si>
    <t>pib_n_resid</t>
  </si>
  <si>
    <t>pib_n_sa</t>
  </si>
  <si>
    <t>pib_seasonal</t>
  </si>
  <si>
    <t>pib_trend</t>
  </si>
  <si>
    <t>pib_resid</t>
  </si>
  <si>
    <t>pib_sa</t>
  </si>
  <si>
    <t>ipub_tot_seasonal</t>
  </si>
  <si>
    <t>ipub_tot_trend</t>
  </si>
  <si>
    <t>ipub_tot_resid</t>
  </si>
  <si>
    <t>ipub_tot_sa</t>
  </si>
  <si>
    <t>ipub_prod_seasonal</t>
  </si>
  <si>
    <t>ipub_prod_trend</t>
  </si>
  <si>
    <t>ipub_prod_resid</t>
  </si>
  <si>
    <t>ipub_prod_sa</t>
  </si>
  <si>
    <t>ipub_hidr_seasonal</t>
  </si>
  <si>
    <t>ipub_hidr_trend</t>
  </si>
  <si>
    <t>ipub_hidr_resid</t>
  </si>
  <si>
    <t>ipub_hidr_sa</t>
  </si>
  <si>
    <t>ipub_agro_seasonal</t>
  </si>
  <si>
    <t>ipub_agro_trend</t>
  </si>
  <si>
    <t>ipub_agro_resid</t>
  </si>
  <si>
    <t>ipub_agro_sa</t>
  </si>
  <si>
    <t>ipub_indu_seasonal</t>
  </si>
  <si>
    <t>ipub_indu_trend</t>
  </si>
  <si>
    <t>ipub_indu_resid</t>
  </si>
  <si>
    <t>ipub_indu_sa</t>
  </si>
  <si>
    <t>ipub_mine_seasonal</t>
  </si>
  <si>
    <t>ipub_mine_trend</t>
  </si>
  <si>
    <t>ipub_mine_resid</t>
  </si>
  <si>
    <t>ipub_mine_sa</t>
  </si>
  <si>
    <t>ipub_ener_seasonal</t>
  </si>
  <si>
    <t>ipub_ener_trend</t>
  </si>
  <si>
    <t>ipub_ener_resid</t>
  </si>
  <si>
    <t>ipub_ener_sa</t>
  </si>
  <si>
    <t>ipub_infr_seasonal</t>
  </si>
  <si>
    <t>ipub_infr_trend</t>
  </si>
  <si>
    <t>ipub_infr_resid</t>
  </si>
  <si>
    <t>ipub_infr_sa</t>
  </si>
  <si>
    <t>ipub_tran_seasonal</t>
  </si>
  <si>
    <t>ipub_tran_trend</t>
  </si>
  <si>
    <t>ipub_tran_resid</t>
  </si>
  <si>
    <t>ipub_tran_sa</t>
  </si>
  <si>
    <t>ipub_comu_seasonal</t>
  </si>
  <si>
    <t>ipub_comu_trend</t>
  </si>
  <si>
    <t>ipub_comu_resid</t>
  </si>
  <si>
    <t>ipub_comu_sa</t>
  </si>
  <si>
    <t>ipub_rrhh_seasonal</t>
  </si>
  <si>
    <t>ipub_rrhh_trend</t>
  </si>
  <si>
    <t>ipub_rrhh_resid</t>
  </si>
  <si>
    <t>ipub_rrhh_sa</t>
  </si>
  <si>
    <t>ipub_soc_seasonal</t>
  </si>
  <si>
    <t>ipub_soc_trend</t>
  </si>
  <si>
    <t>ipub_soc_resid</t>
  </si>
  <si>
    <t>ipub_soc_sa</t>
  </si>
  <si>
    <t>ipub_urb_seasonal</t>
  </si>
  <si>
    <t>ipub_urb_trend</t>
  </si>
  <si>
    <t>ipub_urb_resid</t>
  </si>
  <si>
    <t>ipub_urb_sa</t>
  </si>
  <si>
    <t>ipub_edu_seasonal</t>
  </si>
  <si>
    <t>ipub_edu_trend</t>
  </si>
  <si>
    <t>ipub_edu_resid</t>
  </si>
  <si>
    <t>ipub_edu_sa</t>
  </si>
  <si>
    <t>ipub_sane_seasonal</t>
  </si>
  <si>
    <t>ipub_sane_trend</t>
  </si>
  <si>
    <t>ipub_sane_resid</t>
  </si>
  <si>
    <t>ipub_sane_sa</t>
  </si>
  <si>
    <t>ipub_sal_seasonal</t>
  </si>
  <si>
    <t>ipub_sal_trend</t>
  </si>
  <si>
    <t>ipub_sal_resid</t>
  </si>
  <si>
    <t>ipub_sal_sa</t>
  </si>
  <si>
    <t>ipub_mult_seasonal</t>
  </si>
  <si>
    <t>ipub_mult_trend</t>
  </si>
  <si>
    <t>ipub_mult_resid</t>
  </si>
  <si>
    <t>ipub_mult_sa</t>
  </si>
  <si>
    <t>deflactor_seasonal</t>
  </si>
  <si>
    <t>deflactor_trend</t>
  </si>
  <si>
    <t>deflactor_resid</t>
  </si>
  <si>
    <t>deflactor_sa</t>
  </si>
  <si>
    <t>wti_seasonal</t>
  </si>
  <si>
    <t>wti_trend</t>
  </si>
  <si>
    <t>wti_resid</t>
  </si>
  <si>
    <t>wti_sa</t>
  </si>
  <si>
    <t>m2_seasonal</t>
  </si>
  <si>
    <t>m2_trend</t>
  </si>
  <si>
    <t>m2_resid</t>
  </si>
  <si>
    <t>m2_sa</t>
  </si>
  <si>
    <t>m2p_seasonal</t>
  </si>
  <si>
    <t>m2p_trend</t>
  </si>
  <si>
    <t>m2p_resid</t>
  </si>
  <si>
    <t>m2p_sa</t>
  </si>
  <si>
    <t>encaje_seasonal</t>
  </si>
  <si>
    <t>encaje_trend</t>
  </si>
  <si>
    <t>encaje_resid</t>
  </si>
  <si>
    <t>encaje_sa</t>
  </si>
  <si>
    <t>ipc_seasonal</t>
  </si>
  <si>
    <t>ipc_trend</t>
  </si>
  <si>
    <t>ipc_resid</t>
  </si>
  <si>
    <t>ipc_sa</t>
  </si>
  <si>
    <t>i_tot_seasonal</t>
  </si>
  <si>
    <t>i_tot_trend</t>
  </si>
  <si>
    <t>i_tot_resid</t>
  </si>
  <si>
    <t>i_tot_sa</t>
  </si>
  <si>
    <t>i_trib_seasonal</t>
  </si>
  <si>
    <t>i_trib_trend</t>
  </si>
  <si>
    <t>i_trib_resid</t>
  </si>
  <si>
    <t>i_trib_sa</t>
  </si>
  <si>
    <t>e_tot_seasonal</t>
  </si>
  <si>
    <t>e_tot_trend</t>
  </si>
  <si>
    <t>e_tot_resid</t>
  </si>
  <si>
    <t>e_tot_sa</t>
  </si>
  <si>
    <t>e_corr_seasonal</t>
  </si>
  <si>
    <t>e_corr_trend</t>
  </si>
  <si>
    <t>e_corr_resid</t>
  </si>
  <si>
    <t>e_corr_sa</t>
  </si>
  <si>
    <t>e_cap_seasonal</t>
  </si>
  <si>
    <t>e_cap_trend</t>
  </si>
  <si>
    <t>e_cap_resid</t>
  </si>
  <si>
    <t>e_cap_sa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</si>
  <si>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</si>
  <si>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</si>
  <si>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</si>
  <si>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</si>
  <si>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</si>
  <si>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</si>
  <si>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</si>
  <si>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</si>
  <si>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</si>
  <si>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</si>
  <si>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</si>
  <si>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</si>
  <si>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</si>
  <si>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</si>
  <si>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</si>
  <si>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</si>
  <si>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</si>
  <si>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</si>
  <si>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</si>
  <si>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</si>
  <si>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</si>
  <si>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</si>
  <si>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</si>
  <si>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</si>
  <si>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</si>
  <si>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</si>
  <si>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</si>
  <si>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</si>
  <si>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</si>
  <si>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</si>
  <si>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</si>
  <si>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</si>
  <si>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</si>
  <si>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</si>
  <si>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</si>
  <si>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</si>
  <si>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</si>
  <si>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</si>
  <si>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</si>
  <si>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</si>
  <si>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</si>
  <si>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</si>
  <si>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</si>
  <si>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</si>
  <si>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</si>
  <si>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</si>
  <si>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</si>
  <si>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</si>
  <si>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</si>
  <si>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</si>
  <si>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</si>
  <si>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</si>
  <si>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</si>
  <si>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</si>
  <si>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</si>
  <si>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</si>
  <si>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</si>
  <si>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</si>
  <si>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</si>
  <si>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</si>
  <si>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</si>
  <si>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</si>
  <si>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</si>
  <si>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</si>
  <si>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</si>
  <si>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</si>
  <si>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</si>
  <si>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</si>
  <si>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</si>
  <si>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</si>
  <si>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</si>
  <si>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2006q1 - 2022q3</t>
  </si>
  <si>
    <t>lw. bound</t>
  </si>
  <si>
    <t>median</t>
  </si>
  <si>
    <t>up. bound</t>
  </si>
  <si>
    <t>p50</t>
  </si>
  <si>
    <t>response of i_trib_sa to fiscaltax shocks</t>
  </si>
  <si>
    <t>response of e_corr_sa to fiscalcon shocks</t>
  </si>
  <si>
    <t>response of ipub_tot_sa to invtot shocks</t>
  </si>
  <si>
    <t>VARIABLES ENDÓGENAS</t>
  </si>
  <si>
    <t>MMBs</t>
  </si>
  <si>
    <t>response of pib_n to fiscaltax shocks</t>
  </si>
  <si>
    <t>response of pib_n to fiscalcon shocks</t>
  </si>
  <si>
    <t>response of pib_n to invtot shocks</t>
  </si>
  <si>
    <t>Respuesta acumulada (y-o-y growth rate PIB)</t>
  </si>
  <si>
    <t>Respuesta (y-o-y growth rate PIB)</t>
  </si>
  <si>
    <t>p32</t>
  </si>
  <si>
    <t>p68</t>
  </si>
  <si>
    <t>File:</t>
  </si>
  <si>
    <t>Respuesta acumulada (y-o-y variables fiscales)</t>
  </si>
  <si>
    <t>Respuesta (y-o-y variables fiscales)</t>
  </si>
  <si>
    <t>response of i_trib to fiscaltax shocks</t>
  </si>
  <si>
    <t>response of e_corr to fiscalcon shocks</t>
  </si>
  <si>
    <t>response of ipub_tot to invtot shocks</t>
  </si>
  <si>
    <t>Multiplicadores</t>
  </si>
  <si>
    <t>Respuesta acumulada  PIB)</t>
  </si>
  <si>
    <t>are to filled with results</t>
  </si>
  <si>
    <t>Respuesta acumulada variables fiscales en niveles)</t>
  </si>
  <si>
    <t>IMPUESTOS</t>
  </si>
  <si>
    <t>GASTO CORRIENTE</t>
  </si>
  <si>
    <t>INVERSIÓN PÚBLICA</t>
  </si>
  <si>
    <t>response of pib_n to productive shocks</t>
  </si>
  <si>
    <t>response of pib_n to infrastruc shocks</t>
  </si>
  <si>
    <t>response of pib_n to social shocks</t>
  </si>
  <si>
    <t>response of ipub_prod to productive shocks</t>
  </si>
  <si>
    <t>response of ipub_infr to infrastruc shocks</t>
  </si>
  <si>
    <t>response of ipub_soc to social shocks</t>
  </si>
  <si>
    <t>PRODUCTIVA</t>
  </si>
  <si>
    <t>INFRAESTRUCTURA</t>
  </si>
  <si>
    <t>SOCIAL</t>
  </si>
  <si>
    <t>2006q1 - 2019q4</t>
  </si>
  <si>
    <t>d12_var2_lb01_lb001_p32_lag3</t>
  </si>
  <si>
    <t>d12_var1_lb01_lb001_p32_lag4</t>
  </si>
  <si>
    <t>URBANISMO</t>
  </si>
  <si>
    <t>EDUCACIÓN</t>
  </si>
  <si>
    <t>SANEAMIENTO</t>
  </si>
  <si>
    <t>SALUD</t>
  </si>
  <si>
    <t>response of pib_n to urbanismo shocks</t>
  </si>
  <si>
    <t>response of pib_n to educa shocks</t>
  </si>
  <si>
    <t>response of pib_n to saneami shocks</t>
  </si>
  <si>
    <t>response of pib_n to salud shocks</t>
  </si>
  <si>
    <t>response of pib_n_sa to hidrocarb shocks</t>
  </si>
  <si>
    <t>response of pib_n_sa to agropec shocks</t>
  </si>
  <si>
    <t>response of pib_n_sa to industria shocks</t>
  </si>
  <si>
    <t>response of pib_n_sa to mineria shocks</t>
  </si>
  <si>
    <t>response of ipub_hidr_sa to hidrocarb shocks</t>
  </si>
  <si>
    <t>response of ipub_agro_sa to agropec shocks</t>
  </si>
  <si>
    <t>response of ipub_indu_sa to industria shocks</t>
  </si>
  <si>
    <t>response of ipub_mine_sa to mineria shocks</t>
  </si>
  <si>
    <t>HIDROCARBUROS</t>
  </si>
  <si>
    <t>AGROPECUARIO</t>
  </si>
  <si>
    <t>INDUSTRIA</t>
  </si>
  <si>
    <t>MINERIA</t>
  </si>
  <si>
    <t>response of pib_n to hidrocarb shocks</t>
  </si>
  <si>
    <t>response of pib_n to agropec shocks</t>
  </si>
  <si>
    <t>response of pib_n to industria shocks</t>
  </si>
  <si>
    <t>response of pib_n to energia shocks</t>
  </si>
  <si>
    <t>response of ipub_hidr to hidrocarb shocks</t>
  </si>
  <si>
    <t>response of ipub_agro to agropec shocks</t>
  </si>
  <si>
    <t>response of ipub_indu to industria shocks</t>
  </si>
  <si>
    <t>response of ipub_ener to energia shocks</t>
  </si>
  <si>
    <t>ENERGIA</t>
  </si>
  <si>
    <t>response of pib_n to gastotot shocks</t>
  </si>
  <si>
    <t>TOTAL PUBLIC EXPENDITURE</t>
  </si>
  <si>
    <t>p25</t>
  </si>
  <si>
    <t>p75</t>
  </si>
  <si>
    <t>response of pib_n to ipubtot shocks</t>
  </si>
  <si>
    <t>response of ipub_tot to ipubtot shocks</t>
  </si>
  <si>
    <t>response of e_tot to e_tot shocks</t>
  </si>
  <si>
    <t>TOTAL PUBLIC INVESTMENT</t>
  </si>
  <si>
    <t>response of pib_n to gastocorr shocks</t>
  </si>
  <si>
    <t>response of e_corr to gastocorr shocks</t>
  </si>
  <si>
    <t>GOVERNMENT EXPENDITURE</t>
  </si>
  <si>
    <t>d4_gastocorr_lb01_lb001_p25_lag4_nw</t>
  </si>
  <si>
    <t>d4_ipubtot_lb01_lb001_p25_lag4_nw</t>
  </si>
  <si>
    <t>d4_gastotot_lb01_lb001_p25_lag4_nw</t>
  </si>
  <si>
    <t>d4_ingresotrib_lb01_lb001_p25_lag4_nw</t>
  </si>
  <si>
    <t>response of pib_n to reductax shocks</t>
  </si>
  <si>
    <t>response of i_trib to reductax shocks</t>
  </si>
  <si>
    <t>TAX REDUCTION</t>
  </si>
  <si>
    <t>XXXX</t>
  </si>
  <si>
    <t>PRODUCTIVE PUBLIC INVESTMENT</t>
  </si>
  <si>
    <t>response of pib_n to ipubprod shocks</t>
  </si>
  <si>
    <t>response of ipub_prod to ipubprod shocks</t>
  </si>
  <si>
    <t>d4_ipubprod_lb01_lb001_p25_lag4_nw</t>
  </si>
  <si>
    <t>response of pib_n to ipubinfra shocks</t>
  </si>
  <si>
    <t>response of ipub_infr to ipubinfra shocks</t>
  </si>
  <si>
    <t>INFRASTRUCTURE PUBLIC INVESTMENT</t>
  </si>
  <si>
    <t>SOCIAL PUBLIC INVESTMENT</t>
  </si>
  <si>
    <t>response of pib_n to ipubsocial shocks</t>
  </si>
  <si>
    <t>response of ipub_soc to ipubsocial shocks</t>
  </si>
  <si>
    <t>d4_ipubinfra_lb01_lb001_p25_lag4_nw</t>
  </si>
  <si>
    <t>d4_ipubsocial_lb01_lb001_p25_lag4_nw</t>
  </si>
  <si>
    <t>d4_ipubprod_hidroc_lb01_lb001_p25_lag4_nw</t>
  </si>
  <si>
    <t>response of pib_n to ipubhidroc shocks</t>
  </si>
  <si>
    <t>response of ipub_hidr to ipubhidroc shocks</t>
  </si>
  <si>
    <t>HYDROCARBON PUBLIC INVESTMENT</t>
  </si>
  <si>
    <t>d4_ipubprod_agropec_lb01_lb001_p25_lag4_nw</t>
  </si>
  <si>
    <t>response of pib_n to ipubagro shocks</t>
  </si>
  <si>
    <t>response of ipub_agro to ipubagro shocks</t>
  </si>
  <si>
    <t>d4_ipubprod_industria_lb01_lb001_p25_lag4_nw</t>
  </si>
  <si>
    <t>response of pib_n to ipubindust shocks</t>
  </si>
  <si>
    <t>response of ipub_indu to ipubindust shocks</t>
  </si>
  <si>
    <t>INDUSTRY PUBLIC INVESTMENT</t>
  </si>
  <si>
    <t>MINING PUBLIC INVESTMENT</t>
  </si>
  <si>
    <t>ENERGY PUBLIC INVESTMENT</t>
  </si>
  <si>
    <t>d4_ipubprod_mineria_lb01_lb001_p25_lag4_nw</t>
  </si>
  <si>
    <t>response of pib_n to ipubminer shocks</t>
  </si>
  <si>
    <t>response of ipub_mine to ipubminer shocks</t>
  </si>
  <si>
    <t>response of pib_n to ipubenerg shocks</t>
  </si>
  <si>
    <t>response of ipub_ener to ipubenerg shocks</t>
  </si>
  <si>
    <t>d4_ipubprod_energia_lb01_lb001_p25_lag4_nw</t>
  </si>
  <si>
    <t>response of pib_n to ipuburban shocks</t>
  </si>
  <si>
    <t>response of ipub_urb to ipuburban shocks</t>
  </si>
  <si>
    <t>URBANISM PUBLIC INVESTMENT</t>
  </si>
  <si>
    <t>EDUCATION PUBLIC INVESTMENT</t>
  </si>
  <si>
    <t>d4_ipubsocial_urban_lb01_lb001_p25_lag4_nw</t>
  </si>
  <si>
    <t>response of pib_n to ipubeduca shocks</t>
  </si>
  <si>
    <t>response of ipub_edu to ipubeduca shocks</t>
  </si>
  <si>
    <t>response of pib_n to ipubsanea shocks</t>
  </si>
  <si>
    <t>response of ipub_sane to ipubsanea shocks</t>
  </si>
  <si>
    <t>BASIC SANITATION PUBLIC INVESTMENT</t>
  </si>
  <si>
    <t>HEALTH PUBLIC INVESTMENT</t>
  </si>
  <si>
    <t>d4_ipubprod_educa_lb01_lb001_p25_lag4_nw</t>
  </si>
  <si>
    <t>d4_ipubprod_saneami_lb01_lb001_p25_lag4_nw</t>
  </si>
  <si>
    <t>d4_ipubprod_salud_lb01_lb001_p25_lag4_nw</t>
  </si>
  <si>
    <t>response of pib_n to ipubsalud shocks</t>
  </si>
  <si>
    <t>response of ipub_sal to ipubsalud shocks</t>
  </si>
  <si>
    <t>d4_ipubinfra_transp_lb01_lb001_p25_lag4_nw</t>
  </si>
  <si>
    <t>TRANSPORTATION PUBLIC INVESTMENT</t>
  </si>
  <si>
    <t>WATER RESOURCES PUBLIC INVESTMENT</t>
  </si>
  <si>
    <t>d4_ipubinfra_comunica_lb01_lb001_p25_lag4_nw</t>
  </si>
  <si>
    <t>d4_ipubinfra_rrhh_lb01_lb001_p25_lag4_nw</t>
  </si>
  <si>
    <t>response of pib_n to ipubtransp shocks</t>
  </si>
  <si>
    <t>response of ipub_tran to ipubtransp shocks</t>
  </si>
  <si>
    <t>response of pib_n to ipubcomu shocks</t>
  </si>
  <si>
    <t>response of ipub_comu to ipubcomu shocks</t>
  </si>
  <si>
    <t>response of pib_n to ipubrrhh shocks</t>
  </si>
  <si>
    <t>response of ipub_rrhh to ipubrrhh shocks</t>
  </si>
  <si>
    <t>AGRICULTURE PUBLIC INVESTMENT</t>
  </si>
  <si>
    <t>COMMUNICATION PUBLIC INVESTMENT</t>
  </si>
  <si>
    <t>Social</t>
  </si>
  <si>
    <t>Productivo</t>
  </si>
  <si>
    <t>Infraestructura</t>
  </si>
  <si>
    <t>Mediana</t>
  </si>
  <si>
    <t>Efecto Contemporáneo</t>
  </si>
  <si>
    <t>Efecto Mediano Plazo</t>
  </si>
  <si>
    <t>Sector</t>
  </si>
  <si>
    <t>GRANDES SECTORES</t>
  </si>
  <si>
    <t>Urbanismo</t>
  </si>
  <si>
    <t>Educación</t>
  </si>
  <si>
    <t>Saneamiento básico</t>
  </si>
  <si>
    <t>Salud</t>
  </si>
  <si>
    <t>Hidrocarburos</t>
  </si>
  <si>
    <t>Agropecuario</t>
  </si>
  <si>
    <t>Industria</t>
  </si>
  <si>
    <t>Minería</t>
  </si>
  <si>
    <t>Energía</t>
  </si>
  <si>
    <t>Transporte</t>
  </si>
  <si>
    <t>Comunicación</t>
  </si>
  <si>
    <t>Recursos hídricos</t>
  </si>
  <si>
    <t>SECTORES ESPECÍFICOS</t>
  </si>
  <si>
    <t>Grandes actividades</t>
  </si>
  <si>
    <t>Actividad</t>
  </si>
  <si>
    <t>Multiplicador</t>
  </si>
  <si>
    <t>Agricultura, pecuaria, silvicultura, caza y pesca</t>
  </si>
  <si>
    <t>Productos Agrícolas</t>
  </si>
  <si>
    <t>Hoja de Coca</t>
  </si>
  <si>
    <t>Productos Pecuarios</t>
  </si>
  <si>
    <t>Silvicultura, pesca y caza</t>
  </si>
  <si>
    <t>Minerales e hidrocarburos</t>
  </si>
  <si>
    <t>Minerales</t>
  </si>
  <si>
    <t>Petróleo y Gas Natural</t>
  </si>
  <si>
    <t>Industria - Alimentos, bebidas y tabaco</t>
  </si>
  <si>
    <t>Carnes</t>
  </si>
  <si>
    <t>Lacteos</t>
  </si>
  <si>
    <t>Molinería</t>
  </si>
  <si>
    <t>Azucar</t>
  </si>
  <si>
    <t>Oleaginosos</t>
  </si>
  <si>
    <t>Alimentos</t>
  </si>
  <si>
    <t>Bebidas y tabaco</t>
  </si>
  <si>
    <t>Industria - Otras</t>
  </si>
  <si>
    <t>Textiles</t>
  </si>
  <si>
    <t>Madera</t>
  </si>
  <si>
    <t>Papel</t>
  </si>
  <si>
    <t>Refinados de petróleo</t>
  </si>
  <si>
    <t>Químicos</t>
  </si>
  <si>
    <t>Minerales no metálicos</t>
  </si>
  <si>
    <t>Metales comunes</t>
  </si>
  <si>
    <t>Maquinaria y equipo</t>
  </si>
  <si>
    <t>Manufacturas diversas</t>
  </si>
  <si>
    <t>Electricidad, gas, agua y desechos sólidos</t>
  </si>
  <si>
    <t>Generación eléctrica</t>
  </si>
  <si>
    <t>Transmisión eléctrica</t>
  </si>
  <si>
    <t>Distribución eléctrica</t>
  </si>
  <si>
    <t>Agua</t>
  </si>
  <si>
    <t>Gas</t>
  </si>
  <si>
    <t>Recolección desechos sólidos</t>
  </si>
  <si>
    <t>Construcción</t>
  </si>
  <si>
    <t>Construcción Edificaciones</t>
  </si>
  <si>
    <t>Construcción Obras Civiles</t>
  </si>
  <si>
    <t>Comercio</t>
  </si>
  <si>
    <t>Transporte y almacenamiento</t>
  </si>
  <si>
    <t>Hoteles y restaurantes</t>
  </si>
  <si>
    <t>Servicios financieros</t>
  </si>
  <si>
    <t>Inmobiliarios y alquiler</t>
  </si>
  <si>
    <t>Alquileres</t>
  </si>
  <si>
    <t>Servicios de las empresas</t>
  </si>
  <si>
    <t>Empresas</t>
  </si>
  <si>
    <t>Servicio Gobierno General</t>
  </si>
  <si>
    <t>Gobierno General</t>
  </si>
  <si>
    <t>Educación de mercado</t>
  </si>
  <si>
    <t>Educación de no mercado</t>
  </si>
  <si>
    <t>Salud de mercado</t>
  </si>
  <si>
    <t>Salud de no mercado</t>
  </si>
  <si>
    <t>Otros servicios comunales, sociales y personales</t>
  </si>
  <si>
    <t>Otros servicios</t>
  </si>
  <si>
    <t>Servicios domésticos</t>
  </si>
  <si>
    <t>Actividades</t>
  </si>
  <si>
    <t>Grados por actividad</t>
  </si>
  <si>
    <t>helper</t>
  </si>
  <si>
    <t>Extractivo</t>
  </si>
  <si>
    <t>Servicios</t>
  </si>
  <si>
    <t>Electricidad</t>
  </si>
  <si>
    <t>promedio</t>
  </si>
  <si>
    <t>Promedio</t>
  </si>
  <si>
    <t>% Prod. Nal.</t>
  </si>
  <si>
    <t>Nacional</t>
  </si>
  <si>
    <t>Importado</t>
  </si>
  <si>
    <t>peso</t>
  </si>
  <si>
    <t>c-cns</t>
  </si>
  <si>
    <t>c-cnscivil</t>
  </si>
  <si>
    <t>PMgC</t>
  </si>
  <si>
    <t>Intermediación financiera y seguros</t>
  </si>
  <si>
    <t>Agricultura</t>
  </si>
  <si>
    <t>Industria Manufacturera</t>
  </si>
  <si>
    <t>Explotación de minas y canteras</t>
  </si>
  <si>
    <t>Actividades de alojamiento</t>
  </si>
  <si>
    <t>Otros sectores</t>
  </si>
  <si>
    <t>Servicios profesionales y técnicos</t>
  </si>
  <si>
    <t>Activity</t>
  </si>
  <si>
    <t>Agricultural</t>
  </si>
  <si>
    <t>Silviculture</t>
  </si>
  <si>
    <t>Livestock</t>
  </si>
  <si>
    <t>Oil &amp; Natural Gas</t>
  </si>
  <si>
    <t>Minerals</t>
  </si>
  <si>
    <t>Refined petroleum</t>
  </si>
  <si>
    <t>Chemists</t>
  </si>
  <si>
    <t>Machinery &amp; Equipment</t>
  </si>
  <si>
    <t>Beverages &amp; Tobacco</t>
  </si>
  <si>
    <t>Base Metals</t>
  </si>
  <si>
    <t>Non-metallic minerals</t>
  </si>
  <si>
    <t>Paper</t>
  </si>
  <si>
    <t>Foods</t>
  </si>
  <si>
    <t>Sugar</t>
  </si>
  <si>
    <t>Miscellaneous Manufactures</t>
  </si>
  <si>
    <t>Oily</t>
  </si>
  <si>
    <t>Wood</t>
  </si>
  <si>
    <t>Dairy</t>
  </si>
  <si>
    <t>Milling</t>
  </si>
  <si>
    <t>Meats</t>
  </si>
  <si>
    <t>Financial services</t>
  </si>
  <si>
    <t>Water</t>
  </si>
  <si>
    <t>Solid Waste</t>
  </si>
  <si>
    <t>Enterprises</t>
  </si>
  <si>
    <t>Transport &amp; Storage</t>
  </si>
  <si>
    <t>Commerce</t>
  </si>
  <si>
    <t>Communication</t>
  </si>
  <si>
    <t>Public education</t>
  </si>
  <si>
    <t>Electricity</t>
  </si>
  <si>
    <t>Construction, Civil Works</t>
  </si>
  <si>
    <t>General Government</t>
  </si>
  <si>
    <t>Public health</t>
  </si>
  <si>
    <t>Construction of Buildings</t>
  </si>
  <si>
    <t>Private education</t>
  </si>
  <si>
    <t>Private Health</t>
  </si>
  <si>
    <t>Hotels &amp;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</si>
</sst>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8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17" fontId="2" fillId="0" borderId="1" xfId="0" applyNumberFormat="1" applyFont="1" applyBorder="1"/>
    <xf numFmtId="0" fontId="3" fillId="0" borderId="0" xfId="1"/>
    <xf numFmtId="0" fontId="4" fillId="2" borderId="0" xfId="1" applyFont="1" applyFill="1" applyAlignment="1">
      <alignment horizontal="center"/>
    </xf>
    <xf numFmtId="0" fontId="3" fillId="2" borderId="0" xfId="1" applyFill="1"/>
    <xf numFmtId="165" fontId="3" fillId="0" borderId="0" xfId="1" applyNumberFormat="1"/>
    <xf numFmtId="165" fontId="3" fillId="2" borderId="0" xfId="1" applyNumberFormat="1" applyFill="1"/>
    <xf numFmtId="0" fontId="5" fillId="0" borderId="0" xfId="1" applyFont="1"/>
    <xf numFmtId="0" fontId="3" fillId="3" borderId="0" xfId="1" applyFill="1"/>
    <xf numFmtId="1" fontId="0" fillId="4" borderId="1" xfId="0" applyNumberFormat="1" applyFill="1" applyBorder="1"/>
    <xf numFmtId="0" fontId="1" fillId="4" borderId="1" xfId="0" applyFont="1" applyFill="1" applyBorder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right"/>
    </xf>
    <xf numFmtId="0" fontId="3" fillId="5" borderId="0" xfId="1" applyFill="1"/>
    <xf numFmtId="1" fontId="3" fillId="5" borderId="0" xfId="1" applyNumberFormat="1" applyFill="1"/>
    <xf numFmtId="0" fontId="0" fillId="2" borderId="0" xfId="0" applyFill="1"/>
    <xf numFmtId="0" fontId="3" fillId="0" borderId="1" xfId="1" applyBorder="1"/>
    <xf numFmtId="2" fontId="3" fillId="0" borderId="1" xfId="1" applyNumberFormat="1" applyBorder="1"/>
    <xf numFmtId="164" fontId="3" fillId="0" borderId="1" xfId="1" applyNumberFormat="1" applyBorder="1"/>
    <xf numFmtId="0" fontId="0" fillId="6" borderId="0" xfId="0" applyFill="1"/>
    <xf numFmtId="0" fontId="8" fillId="6" borderId="0" xfId="0" applyFont="1" applyFill="1"/>
    <xf numFmtId="0" fontId="9" fillId="0" borderId="0" xfId="0" applyFont="1"/>
    <xf numFmtId="0" fontId="10" fillId="0" borderId="0" xfId="0" applyFont="1"/>
    <xf numFmtId="2" fontId="0" fillId="0" borderId="0" xfId="0" applyNumberFormat="1"/>
    <xf numFmtId="0" fontId="0" fillId="7" borderId="0" xfId="0" applyFill="1"/>
    <xf numFmtId="1" fontId="0" fillId="0" borderId="0" xfId="0" applyNumberFormat="1"/>
    <xf numFmtId="164" fontId="0" fillId="0" borderId="0" xfId="0" applyNumberFormat="1"/>
    <xf numFmtId="0" fontId="4" fillId="5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0" fillId="0" borderId="0" xfId="0" applyAlignment="1">
      <alignment vertical="center"/>
    </xf>
  </cellXfs>
  <cellStyles count="2">
    <cellStyle name="Normal" xfId="0" builtinId="0"/>
    <cellStyle name="Normal 3" xfId="1" xr:uid="{68336791-B927-42D3-9081-5A24DC57EB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Impuestos!$E$60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Impuestos!$A$61:$A$72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Impuestos!$E$61:$E$72</c:f>
              <c:numCache>
                <c:formatCode>0.0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C-44E6-A96C-E36FDFFA15BE}"/>
            </c:ext>
          </c:extLst>
        </c:ser>
        <c:ser>
          <c:idx val="1"/>
          <c:order val="1"/>
          <c:tx>
            <c:strRef>
              <c:f>Impuestos!$F$60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Impuestos!$A$61:$A$72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Impuestos!$F$61:$F$72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3C-44E6-A96C-E36FDFFA15BE}"/>
            </c:ext>
          </c:extLst>
        </c:ser>
        <c:ser>
          <c:idx val="2"/>
          <c:order val="2"/>
          <c:tx>
            <c:strRef>
              <c:f>Impuestos!$G$60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Impuestos!$A$61:$A$72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Impuestos!$G$61:$G$72</c:f>
              <c:numCache>
                <c:formatCode>0.0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3C-44E6-A96C-E36FDFFA1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Impuestos!$H$60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Impuestos!$A$61:$A$72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Impuestos!$H$61:$H$72</c:f>
              <c:numCache>
                <c:formatCode>0.0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7-4006-BC4C-5FD540C2145A}"/>
            </c:ext>
          </c:extLst>
        </c:ser>
        <c:ser>
          <c:idx val="1"/>
          <c:order val="1"/>
          <c:tx>
            <c:strRef>
              <c:f>Impuestos!$I$60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Impuestos!$A$61:$A$72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Impuestos!$I$61:$I$72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37-4006-BC4C-5FD540C2145A}"/>
            </c:ext>
          </c:extLst>
        </c:ser>
        <c:ser>
          <c:idx val="2"/>
          <c:order val="2"/>
          <c:tx>
            <c:strRef>
              <c:f>Impuestos!$J$60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Impuestos!$A$61:$A$72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Impuestos!$J$61:$J$72</c:f>
              <c:numCache>
                <c:formatCode>0.0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37-4006-BC4C-5FD540C21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Impuestos!$B$60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Impuestos!$A$61:$A$72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Impuestos!$B$61:$B$72</c:f>
              <c:numCache>
                <c:formatCode>0.00</c:formatCode>
                <c:ptCount val="12"/>
                <c:pt idx="0">
                  <c:v>0.21706315104167578</c:v>
                </c:pt>
                <c:pt idx="1">
                  <c:v>0.24524854830620835</c:v>
                </c:pt>
                <c:pt idx="2">
                  <c:v>0.25691207497327628</c:v>
                </c:pt>
                <c:pt idx="3">
                  <c:v>0.25850111650139634</c:v>
                </c:pt>
                <c:pt idx="4">
                  <c:v>0.25600938460979511</c:v>
                </c:pt>
                <c:pt idx="5">
                  <c:v>0.25131932393573608</c:v>
                </c:pt>
                <c:pt idx="6">
                  <c:v>0.24615193156194989</c:v>
                </c:pt>
                <c:pt idx="7">
                  <c:v>0.24137259626855731</c:v>
                </c:pt>
                <c:pt idx="8">
                  <c:v>0.23737731313843416</c:v>
                </c:pt>
                <c:pt idx="9">
                  <c:v>0.2341637081382755</c:v>
                </c:pt>
                <c:pt idx="10">
                  <c:v>0.231660861589394</c:v>
                </c:pt>
                <c:pt idx="11">
                  <c:v>0.22970095942763552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DD6-4242-A1D2-55819098F436}"/>
            </c:ext>
          </c:extLst>
        </c:ser>
        <c:ser>
          <c:idx val="1"/>
          <c:order val="1"/>
          <c:tx>
            <c:strRef>
              <c:f>Impuestos!$C$60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Impuestos!$A$61:$A$72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Impuestos!$C$61:$C$72</c:f>
              <c:numCache>
                <c:formatCode>0.00</c:formatCode>
                <c:ptCount val="12"/>
                <c:pt idx="0">
                  <c:v>1.155667254149211</c:v>
                </c:pt>
                <c:pt idx="1">
                  <c:v>1.3057293006434731</c:v>
                </c:pt>
                <c:pt idx="2">
                  <c:v>1.367827154527657</c:v>
                </c:pt>
                <c:pt idx="3">
                  <c:v>1.3762873802763333</c:v>
                </c:pt>
                <c:pt idx="4">
                  <c:v>1.3630211352254176</c:v>
                </c:pt>
                <c:pt idx="5">
                  <c:v>1.3380507544170128</c:v>
                </c:pt>
                <c:pt idx="6">
                  <c:v>1.3105390089776474</c:v>
                </c:pt>
                <c:pt idx="7">
                  <c:v>1.2850933206207464</c:v>
                </c:pt>
                <c:pt idx="8">
                  <c:v>1.2638220091964891</c:v>
                </c:pt>
                <c:pt idx="9">
                  <c:v>1.246712435099592</c:v>
                </c:pt>
                <c:pt idx="10">
                  <c:v>1.2333870144336616</c:v>
                </c:pt>
                <c:pt idx="11">
                  <c:v>1.2229522873101912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DD6-4242-A1D2-55819098F436}"/>
            </c:ext>
          </c:extLst>
        </c:ser>
        <c:ser>
          <c:idx val="2"/>
          <c:order val="2"/>
          <c:tx>
            <c:strRef>
              <c:f>Impuestos!$D$60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Impuestos!$A$61:$A$72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Impuestos!$D$61:$D$72</c:f>
              <c:numCache>
                <c:formatCode>0.00</c:formatCode>
                <c:ptCount val="12"/>
                <c:pt idx="0">
                  <c:v>1.7919726685195538</c:v>
                </c:pt>
                <c:pt idx="1">
                  <c:v>2.024658231716371</c:v>
                </c:pt>
                <c:pt idx="2">
                  <c:v>2.1209468965847891</c:v>
                </c:pt>
                <c:pt idx="3">
                  <c:v>2.1340652862048999</c:v>
                </c:pt>
                <c:pt idx="4">
                  <c:v>2.113494703747214</c:v>
                </c:pt>
                <c:pt idx="5">
                  <c:v>2.0747757387765153</c:v>
                </c:pt>
                <c:pt idx="6">
                  <c:v>2.0321161447509803</c:v>
                </c:pt>
                <c:pt idx="7">
                  <c:v>1.9926601699420363</c:v>
                </c:pt>
                <c:pt idx="8">
                  <c:v>1.9596769660319293</c:v>
                </c:pt>
                <c:pt idx="9">
                  <c:v>1.9331469341031269</c:v>
                </c:pt>
                <c:pt idx="10">
                  <c:v>1.912484594191582</c:v>
                </c:pt>
                <c:pt idx="11">
                  <c:v>1.8963045512409973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DD6-4242-A1D2-55819098F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'Gasto Tot y Corr, Inv Pub'!$E$60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'Gasto Tot y Corr, Inv Pub'!$A$61:$A$72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'Gasto Tot y Corr, Inv Pub'!$E$61:$E$72</c:f>
              <c:numCache>
                <c:formatCode>0.00</c:formatCode>
                <c:ptCount val="12"/>
                <c:pt idx="0">
                  <c:v>0.80055567309329023</c:v>
                </c:pt>
                <c:pt idx="1">
                  <c:v>0.86598002811196939</c:v>
                </c:pt>
                <c:pt idx="2">
                  <c:v>0.95045901388759635</c:v>
                </c:pt>
                <c:pt idx="3">
                  <c:v>1.014813022226291</c:v>
                </c:pt>
                <c:pt idx="4">
                  <c:v>1.0612972572794954</c:v>
                </c:pt>
                <c:pt idx="5">
                  <c:v>1.0932519794184818</c:v>
                </c:pt>
                <c:pt idx="6">
                  <c:v>1.1146289310110291</c:v>
                </c:pt>
                <c:pt idx="7">
                  <c:v>1.1291780577320767</c:v>
                </c:pt>
                <c:pt idx="8">
                  <c:v>1.1389447420410757</c:v>
                </c:pt>
                <c:pt idx="9">
                  <c:v>1.1464897416048336</c:v>
                </c:pt>
                <c:pt idx="10">
                  <c:v>1.1521932617101998</c:v>
                </c:pt>
                <c:pt idx="11">
                  <c:v>1.1567334940075644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F-41C2-85C7-BCB6E26F0E80}"/>
            </c:ext>
          </c:extLst>
        </c:ser>
        <c:ser>
          <c:idx val="1"/>
          <c:order val="1"/>
          <c:tx>
            <c:strRef>
              <c:f>'Gasto Tot y Corr, Inv Pub'!$F$60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'Gasto Tot y Corr, Inv Pub'!$A$61:$A$72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'Gasto Tot y Corr, Inv Pub'!$F$61:$F$72</c:f>
              <c:numCache>
                <c:formatCode>0.00</c:formatCode>
                <c:ptCount val="12"/>
                <c:pt idx="0">
                  <c:v>0.90781286702151631</c:v>
                </c:pt>
                <c:pt idx="1">
                  <c:v>1.0782004959556037</c:v>
                </c:pt>
                <c:pt idx="2">
                  <c:v>1.192601326236119</c:v>
                </c:pt>
                <c:pt idx="3">
                  <c:v>1.2809390844393873</c:v>
                </c:pt>
                <c:pt idx="4">
                  <c:v>1.3432795932457429</c:v>
                </c:pt>
                <c:pt idx="5">
                  <c:v>1.3820433559030438</c:v>
                </c:pt>
                <c:pt idx="6">
                  <c:v>1.4046649647835623</c:v>
                </c:pt>
                <c:pt idx="7">
                  <c:v>1.4178287273147139</c:v>
                </c:pt>
                <c:pt idx="8">
                  <c:v>1.4247440626512498</c:v>
                </c:pt>
                <c:pt idx="9">
                  <c:v>1.4287960550832903</c:v>
                </c:pt>
                <c:pt idx="10">
                  <c:v>1.4314109553751322</c:v>
                </c:pt>
                <c:pt idx="11">
                  <c:v>1.4331090866828773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5F-41C2-85C7-BCB6E26F0E80}"/>
            </c:ext>
          </c:extLst>
        </c:ser>
        <c:ser>
          <c:idx val="2"/>
          <c:order val="2"/>
          <c:tx>
            <c:strRef>
              <c:f>'Gasto Tot y Corr, Inv Pub'!$G$60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'Gasto Tot y Corr, Inv Pub'!$A$61:$A$72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'Gasto Tot y Corr, Inv Pub'!$G$61:$G$72</c:f>
              <c:numCache>
                <c:formatCode>0.00</c:formatCode>
                <c:ptCount val="12"/>
                <c:pt idx="0">
                  <c:v>1.1736630002436546</c:v>
                </c:pt>
                <c:pt idx="1">
                  <c:v>1.3709299363886602</c:v>
                </c:pt>
                <c:pt idx="2">
                  <c:v>1.5046683216122327</c:v>
                </c:pt>
                <c:pt idx="3">
                  <c:v>1.6065469258457181</c:v>
                </c:pt>
                <c:pt idx="4">
                  <c:v>1.6801359548485042</c:v>
                </c:pt>
                <c:pt idx="5">
                  <c:v>1.7307233630648675</c:v>
                </c:pt>
                <c:pt idx="6">
                  <c:v>1.7645651399368452</c:v>
                </c:pt>
                <c:pt idx="7">
                  <c:v>1.7875978112718673</c:v>
                </c:pt>
                <c:pt idx="8">
                  <c:v>1.8030594148467858</c:v>
                </c:pt>
                <c:pt idx="9">
                  <c:v>1.8150038771163683</c:v>
                </c:pt>
                <c:pt idx="10">
                  <c:v>1.8240330997328396</c:v>
                </c:pt>
                <c:pt idx="11">
                  <c:v>1.8312207255123698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5F-41C2-85C7-BCB6E26F0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2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'Gasto Tot y Corr, Inv Pub'!$H$60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'Gasto Tot y Corr, Inv Pub'!$A$61:$A$72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'Gasto Tot y Corr, Inv Pub'!$H$61:$H$72</c:f>
              <c:numCache>
                <c:formatCode>0.00</c:formatCode>
                <c:ptCount val="12"/>
                <c:pt idx="0">
                  <c:v>0.58265794434787099</c:v>
                </c:pt>
                <c:pt idx="1">
                  <c:v>0.80143958651014358</c:v>
                </c:pt>
                <c:pt idx="2">
                  <c:v>0.89998656868270377</c:v>
                </c:pt>
                <c:pt idx="3">
                  <c:v>0.94329790287737358</c:v>
                </c:pt>
                <c:pt idx="4">
                  <c:v>0.97434663094787222</c:v>
                </c:pt>
                <c:pt idx="5">
                  <c:v>0.99362648652634156</c:v>
                </c:pt>
                <c:pt idx="6">
                  <c:v>1.0066983899394648</c:v>
                </c:pt>
                <c:pt idx="7">
                  <c:v>1.0173649788035874</c:v>
                </c:pt>
                <c:pt idx="8">
                  <c:v>1.0255958923514248</c:v>
                </c:pt>
                <c:pt idx="9">
                  <c:v>1.0328322650567523</c:v>
                </c:pt>
                <c:pt idx="10">
                  <c:v>1.0389902062154501</c:v>
                </c:pt>
                <c:pt idx="11">
                  <c:v>1.0441982538411556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D-4B0F-9073-575D33657A5D}"/>
            </c:ext>
          </c:extLst>
        </c:ser>
        <c:ser>
          <c:idx val="1"/>
          <c:order val="1"/>
          <c:tx>
            <c:strRef>
              <c:f>'Gasto Tot y Corr, Inv Pub'!$I$60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'Gasto Tot y Corr, Inv Pub'!$A$61:$A$72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'Gasto Tot y Corr, Inv Pub'!$I$61:$I$72</c:f>
              <c:numCache>
                <c:formatCode>0.00</c:formatCode>
                <c:ptCount val="12"/>
                <c:pt idx="0">
                  <c:v>0.7578450892547266</c:v>
                </c:pt>
                <c:pt idx="1">
                  <c:v>1.0651618305801926</c:v>
                </c:pt>
                <c:pt idx="2">
                  <c:v>1.2059476060657284</c:v>
                </c:pt>
                <c:pt idx="3">
                  <c:v>1.2592956396703168</c:v>
                </c:pt>
                <c:pt idx="4">
                  <c:v>1.3024637795004967</c:v>
                </c:pt>
                <c:pt idx="5">
                  <c:v>1.3201910614179344</c:v>
                </c:pt>
                <c:pt idx="6">
                  <c:v>1.3286294296759604</c:v>
                </c:pt>
                <c:pt idx="7">
                  <c:v>1.3353305669472491</c:v>
                </c:pt>
                <c:pt idx="8">
                  <c:v>1.3390611342553698</c:v>
                </c:pt>
                <c:pt idx="9">
                  <c:v>1.342204039627126</c:v>
                </c:pt>
                <c:pt idx="10">
                  <c:v>1.3453181807217505</c:v>
                </c:pt>
                <c:pt idx="11">
                  <c:v>1.347989016255932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7D-4B0F-9073-575D33657A5D}"/>
            </c:ext>
          </c:extLst>
        </c:ser>
        <c:ser>
          <c:idx val="2"/>
          <c:order val="2"/>
          <c:tx>
            <c:strRef>
              <c:f>'Gasto Tot y Corr, Inv Pub'!$J$60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'Gasto Tot y Corr, Inv Pub'!$A$61:$A$72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'Gasto Tot y Corr, Inv Pub'!$J$61:$J$72</c:f>
              <c:numCache>
                <c:formatCode>0.00</c:formatCode>
                <c:ptCount val="12"/>
                <c:pt idx="0">
                  <c:v>0.9428458536053268</c:v>
                </c:pt>
                <c:pt idx="1">
                  <c:v>1.3037731982203253</c:v>
                </c:pt>
                <c:pt idx="2">
                  <c:v>1.4640883564489788</c:v>
                </c:pt>
                <c:pt idx="3">
                  <c:v>1.5345467636111003</c:v>
                </c:pt>
                <c:pt idx="4">
                  <c:v>1.5850564965697864</c:v>
                </c:pt>
                <c:pt idx="5">
                  <c:v>1.6164207558250894</c:v>
                </c:pt>
                <c:pt idx="6">
                  <c:v>1.6376859860515716</c:v>
                </c:pt>
                <c:pt idx="7">
                  <c:v>1.6550382767439189</c:v>
                </c:pt>
                <c:pt idx="8">
                  <c:v>1.6684282373362922</c:v>
                </c:pt>
                <c:pt idx="9">
                  <c:v>1.6802002897084765</c:v>
                </c:pt>
                <c:pt idx="10">
                  <c:v>1.6902179613758921</c:v>
                </c:pt>
                <c:pt idx="11">
                  <c:v>1.6986903565803984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7D-4B0F-9073-575D33657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2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'Gasto Tot y Corr, Inv Pub'!$B$60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'Gasto Tot y Corr, Inv Pub'!$A$61:$A$72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'Gasto Tot y Corr, Inv Pub'!$B$61:$B$72</c:f>
              <c:numCache>
                <c:formatCode>0.00</c:formatCode>
                <c:ptCount val="12"/>
                <c:pt idx="0">
                  <c:v>0.36375798387962932</c:v>
                </c:pt>
                <c:pt idx="1">
                  <c:v>0.43224869909975977</c:v>
                </c:pt>
                <c:pt idx="2">
                  <c:v>0.4673887632645764</c:v>
                </c:pt>
                <c:pt idx="3">
                  <c:v>0.48421967247061071</c:v>
                </c:pt>
                <c:pt idx="4">
                  <c:v>0.4936026936596411</c:v>
                </c:pt>
                <c:pt idx="5">
                  <c:v>0.49922074335288608</c:v>
                </c:pt>
                <c:pt idx="6">
                  <c:v>0.50267632855951572</c:v>
                </c:pt>
                <c:pt idx="7">
                  <c:v>0.50501704630181143</c:v>
                </c:pt>
                <c:pt idx="8">
                  <c:v>0.50677220806152301</c:v>
                </c:pt>
                <c:pt idx="9">
                  <c:v>0.50819348553069144</c:v>
                </c:pt>
                <c:pt idx="10">
                  <c:v>0.50953081825482327</c:v>
                </c:pt>
                <c:pt idx="11">
                  <c:v>0.51055630496261528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98-47F1-B6D1-45B6A7CAEEC3}"/>
            </c:ext>
          </c:extLst>
        </c:ser>
        <c:ser>
          <c:idx val="1"/>
          <c:order val="1"/>
          <c:tx>
            <c:strRef>
              <c:f>'Gasto Tot y Corr, Inv Pub'!$C$60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'Gasto Tot y Corr, Inv Pub'!$A$61:$A$72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'Gasto Tot y Corr, Inv Pub'!$C$61:$C$72</c:f>
              <c:numCache>
                <c:formatCode>0.00</c:formatCode>
                <c:ptCount val="12"/>
                <c:pt idx="0">
                  <c:v>0.49216217024782399</c:v>
                </c:pt>
                <c:pt idx="1">
                  <c:v>0.59016349081400066</c:v>
                </c:pt>
                <c:pt idx="2">
                  <c:v>0.6416189620000885</c:v>
                </c:pt>
                <c:pt idx="3">
                  <c:v>0.66478184371549986</c:v>
                </c:pt>
                <c:pt idx="4">
                  <c:v>0.67681158780720485</c:v>
                </c:pt>
                <c:pt idx="5">
                  <c:v>0.68224392105239351</c:v>
                </c:pt>
                <c:pt idx="6">
                  <c:v>0.68365821392504134</c:v>
                </c:pt>
                <c:pt idx="7">
                  <c:v>0.68409967549483919</c:v>
                </c:pt>
                <c:pt idx="8">
                  <c:v>0.68421944301370352</c:v>
                </c:pt>
                <c:pt idx="9">
                  <c:v>0.68428326763895209</c:v>
                </c:pt>
                <c:pt idx="10">
                  <c:v>0.68434975238220319</c:v>
                </c:pt>
                <c:pt idx="11">
                  <c:v>0.68452069200888055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98-47F1-B6D1-45B6A7CAEEC3}"/>
            </c:ext>
          </c:extLst>
        </c:ser>
        <c:ser>
          <c:idx val="2"/>
          <c:order val="2"/>
          <c:tx>
            <c:strRef>
              <c:f>'Gasto Tot y Corr, Inv Pub'!$D$60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'Gasto Tot y Corr, Inv Pub'!$A$61:$A$72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'Gasto Tot y Corr, Inv Pub'!$D$61:$D$72</c:f>
              <c:numCache>
                <c:formatCode>0.00</c:formatCode>
                <c:ptCount val="12"/>
                <c:pt idx="0">
                  <c:v>0.64740642579210672</c:v>
                </c:pt>
                <c:pt idx="1">
                  <c:v>0.76930431148987499</c:v>
                </c:pt>
                <c:pt idx="2">
                  <c:v>0.8318456283852792</c:v>
                </c:pt>
                <c:pt idx="3">
                  <c:v>0.86180081632561001</c:v>
                </c:pt>
                <c:pt idx="4">
                  <c:v>0.87850045861616088</c:v>
                </c:pt>
                <c:pt idx="5">
                  <c:v>0.8884993084916587</c:v>
                </c:pt>
                <c:pt idx="6">
                  <c:v>0.89464946372339771</c:v>
                </c:pt>
                <c:pt idx="7">
                  <c:v>0.89881540859467046</c:v>
                </c:pt>
                <c:pt idx="8">
                  <c:v>0.90193919708014292</c:v>
                </c:pt>
                <c:pt idx="9">
                  <c:v>0.90446874751518624</c:v>
                </c:pt>
                <c:pt idx="10">
                  <c:v>0.90684889540854896</c:v>
                </c:pt>
                <c:pt idx="11">
                  <c:v>0.90867402836400502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98-47F1-B6D1-45B6A7CAE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Prod, Infra y Social'!$E$60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Prod, Infra y Social'!$A$61:$A$72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Prod, Infra y Social'!$E$61:$E$72</c:f>
              <c:numCache>
                <c:formatCode>0.00</c:formatCode>
                <c:ptCount val="12"/>
                <c:pt idx="0">
                  <c:v>0.32696253674772358</c:v>
                </c:pt>
                <c:pt idx="1">
                  <c:v>0.39094460521718699</c:v>
                </c:pt>
                <c:pt idx="2">
                  <c:v>0.43772802869425492</c:v>
                </c:pt>
                <c:pt idx="3">
                  <c:v>0.47815361089500602</c:v>
                </c:pt>
                <c:pt idx="4">
                  <c:v>0.50808456637991428</c:v>
                </c:pt>
                <c:pt idx="5">
                  <c:v>0.53068707937482074</c:v>
                </c:pt>
                <c:pt idx="6">
                  <c:v>0.54743947974194573</c:v>
                </c:pt>
                <c:pt idx="7">
                  <c:v>0.55998548718666952</c:v>
                </c:pt>
                <c:pt idx="8">
                  <c:v>0.56921610672008882</c:v>
                </c:pt>
                <c:pt idx="9">
                  <c:v>0.57668136459481645</c:v>
                </c:pt>
                <c:pt idx="10">
                  <c:v>0.58253380271033206</c:v>
                </c:pt>
                <c:pt idx="11">
                  <c:v>0.58727660454674213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C-4EC8-A517-849582DB6D36}"/>
            </c:ext>
          </c:extLst>
        </c:ser>
        <c:ser>
          <c:idx val="1"/>
          <c:order val="1"/>
          <c:tx>
            <c:strRef>
              <c:f>'Inv Prod, Infra y Social'!$F$60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Prod, Infra y Social'!$A$61:$A$72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Prod, Infra y Social'!$F$61:$F$72</c:f>
              <c:numCache>
                <c:formatCode>0.00</c:formatCode>
                <c:ptCount val="12"/>
                <c:pt idx="0">
                  <c:v>0.45413388836306712</c:v>
                </c:pt>
                <c:pt idx="1">
                  <c:v>0.54837219340358501</c:v>
                </c:pt>
                <c:pt idx="2">
                  <c:v>0.61400802276264643</c:v>
                </c:pt>
                <c:pt idx="3">
                  <c:v>0.67091925837469257</c:v>
                </c:pt>
                <c:pt idx="4">
                  <c:v>0.7123861647058285</c:v>
                </c:pt>
                <c:pt idx="5">
                  <c:v>0.73988810356322299</c:v>
                </c:pt>
                <c:pt idx="6">
                  <c:v>0.75729681604358168</c:v>
                </c:pt>
                <c:pt idx="7">
                  <c:v>0.76794477031647279</c:v>
                </c:pt>
                <c:pt idx="8">
                  <c:v>0.77400343333684207</c:v>
                </c:pt>
                <c:pt idx="9">
                  <c:v>0.7776180231078339</c:v>
                </c:pt>
                <c:pt idx="10">
                  <c:v>0.78002030397157784</c:v>
                </c:pt>
                <c:pt idx="11">
                  <c:v>0.78159469706651374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3C-4EC8-A517-849582DB6D36}"/>
            </c:ext>
          </c:extLst>
        </c:ser>
        <c:ser>
          <c:idx val="2"/>
          <c:order val="2"/>
          <c:tx>
            <c:strRef>
              <c:f>'Inv Prod, Infra y Social'!$G$60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Prod, Infra y Social'!$A$61:$A$72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Prod, Infra y Social'!$G$61:$G$72</c:f>
              <c:numCache>
                <c:formatCode>0.00</c:formatCode>
                <c:ptCount val="12"/>
                <c:pt idx="0">
                  <c:v>0.60893394787756416</c:v>
                </c:pt>
                <c:pt idx="1">
                  <c:v>0.72809394074409928</c:v>
                </c:pt>
                <c:pt idx="2">
                  <c:v>0.81522323401569996</c:v>
                </c:pt>
                <c:pt idx="3">
                  <c:v>0.89051170470598529</c:v>
                </c:pt>
                <c:pt idx="4">
                  <c:v>0.94625501728382833</c:v>
                </c:pt>
                <c:pt idx="5">
                  <c:v>0.98834986278767833</c:v>
                </c:pt>
                <c:pt idx="6">
                  <c:v>1.0195494778672798</c:v>
                </c:pt>
                <c:pt idx="7">
                  <c:v>1.0429151206696892</c:v>
                </c:pt>
                <c:pt idx="8">
                  <c:v>1.0601061959829372</c:v>
                </c:pt>
                <c:pt idx="9">
                  <c:v>1.0740094675772895</c:v>
                </c:pt>
                <c:pt idx="10">
                  <c:v>1.084909028982209</c:v>
                </c:pt>
                <c:pt idx="11">
                  <c:v>1.0937420074481012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3C-4EC8-A517-849582DB6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1.5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Prod, Infra y Social'!$H$60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Prod, Infra y Social'!$A$61:$A$72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Prod, Infra y Social'!$H$61:$H$72</c:f>
              <c:numCache>
                <c:formatCode>0.00</c:formatCode>
                <c:ptCount val="12"/>
                <c:pt idx="0">
                  <c:v>0.77726665008399198</c:v>
                </c:pt>
                <c:pt idx="1">
                  <c:v>0.95568666100453359</c:v>
                </c:pt>
                <c:pt idx="2">
                  <c:v>1.0533936799425052</c:v>
                </c:pt>
                <c:pt idx="3">
                  <c:v>1.102785387858926</c:v>
                </c:pt>
                <c:pt idx="4">
                  <c:v>1.1296893707257147</c:v>
                </c:pt>
                <c:pt idx="5">
                  <c:v>1.1452248077035818</c:v>
                </c:pt>
                <c:pt idx="6">
                  <c:v>1.1530091348454783</c:v>
                </c:pt>
                <c:pt idx="7">
                  <c:v>1.1564649785296128</c:v>
                </c:pt>
                <c:pt idx="8">
                  <c:v>1.1580369222499032</c:v>
                </c:pt>
                <c:pt idx="9">
                  <c:v>1.1591339367539182</c:v>
                </c:pt>
                <c:pt idx="10">
                  <c:v>1.159700013181912</c:v>
                </c:pt>
                <c:pt idx="11">
                  <c:v>1.1596856076105009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B-463E-B3D6-6F54CAAC6946}"/>
            </c:ext>
          </c:extLst>
        </c:ser>
        <c:ser>
          <c:idx val="1"/>
          <c:order val="1"/>
          <c:tx>
            <c:strRef>
              <c:f>'Inv Prod, Infra y Social'!$I$60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Prod, Infra y Social'!$A$61:$A$72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Prod, Infra y Social'!$I$61:$I$72</c:f>
              <c:numCache>
                <c:formatCode>0.00</c:formatCode>
                <c:ptCount val="12"/>
                <c:pt idx="0">
                  <c:v>1.0329335199729042</c:v>
                </c:pt>
                <c:pt idx="1">
                  <c:v>1.2829882041178122</c:v>
                </c:pt>
                <c:pt idx="2">
                  <c:v>1.421517971981012</c:v>
                </c:pt>
                <c:pt idx="3">
                  <c:v>1.4768719368229504</c:v>
                </c:pt>
                <c:pt idx="4">
                  <c:v>1.5091131340323058</c:v>
                </c:pt>
                <c:pt idx="5">
                  <c:v>1.52665033038571</c:v>
                </c:pt>
                <c:pt idx="6">
                  <c:v>1.5351391040849358</c:v>
                </c:pt>
                <c:pt idx="7">
                  <c:v>1.5392380593783312</c:v>
                </c:pt>
                <c:pt idx="8">
                  <c:v>1.540449951376144</c:v>
                </c:pt>
                <c:pt idx="9">
                  <c:v>1.5399425284925015</c:v>
                </c:pt>
                <c:pt idx="10">
                  <c:v>1.539249679315134</c:v>
                </c:pt>
                <c:pt idx="11">
                  <c:v>1.5384440266904726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B-463E-B3D6-6F54CAAC6946}"/>
            </c:ext>
          </c:extLst>
        </c:ser>
        <c:ser>
          <c:idx val="2"/>
          <c:order val="2"/>
          <c:tx>
            <c:strRef>
              <c:f>'Inv Prod, Infra y Social'!$J$60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Prod, Infra y Social'!$A$61:$A$72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Prod, Infra y Social'!$J$61:$J$72</c:f>
              <c:numCache>
                <c:formatCode>0.00</c:formatCode>
                <c:ptCount val="12"/>
                <c:pt idx="0">
                  <c:v>1.3723405682464569</c:v>
                </c:pt>
                <c:pt idx="1">
                  <c:v>1.6873586114711034</c:v>
                </c:pt>
                <c:pt idx="2">
                  <c:v>1.8598699444563969</c:v>
                </c:pt>
                <c:pt idx="3">
                  <c:v>1.9470758531382624</c:v>
                </c:pt>
                <c:pt idx="4">
                  <c:v>1.9945774758201464</c:v>
                </c:pt>
                <c:pt idx="5">
                  <c:v>2.0220068147836274</c:v>
                </c:pt>
                <c:pt idx="6">
                  <c:v>2.0357508084725011</c:v>
                </c:pt>
                <c:pt idx="7">
                  <c:v>2.0418524397270308</c:v>
                </c:pt>
                <c:pt idx="8">
                  <c:v>2.0446278606692796</c:v>
                </c:pt>
                <c:pt idx="9">
                  <c:v>2.046564747460514</c:v>
                </c:pt>
                <c:pt idx="10">
                  <c:v>2.0475642109609482</c:v>
                </c:pt>
                <c:pt idx="11">
                  <c:v>2.0475387765105522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BB-463E-B3D6-6F54CAAC6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2.0499999999999998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Prod, Infra y Social'!$B$60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Prod, Infra y Social'!$A$61:$A$72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Prod, Infra y Social'!$B$61:$B$72</c:f>
              <c:numCache>
                <c:formatCode>0.00</c:formatCode>
                <c:ptCount val="12"/>
                <c:pt idx="0">
                  <c:v>0.58470181158320544</c:v>
                </c:pt>
                <c:pt idx="1">
                  <c:v>0.64316274405949581</c:v>
                </c:pt>
                <c:pt idx="2">
                  <c:v>0.7137982544243594</c:v>
                </c:pt>
                <c:pt idx="3">
                  <c:v>0.76473520560856945</c:v>
                </c:pt>
                <c:pt idx="4">
                  <c:v>0.80140805010736615</c:v>
                </c:pt>
                <c:pt idx="5">
                  <c:v>0.82921503289675247</c:v>
                </c:pt>
                <c:pt idx="6">
                  <c:v>0.84950115856385577</c:v>
                </c:pt>
                <c:pt idx="7">
                  <c:v>0.86503551124271483</c:v>
                </c:pt>
                <c:pt idx="8">
                  <c:v>0.87696735675833037</c:v>
                </c:pt>
                <c:pt idx="9">
                  <c:v>0.88656453788865031</c:v>
                </c:pt>
                <c:pt idx="10">
                  <c:v>0.89451833757709076</c:v>
                </c:pt>
                <c:pt idx="11">
                  <c:v>0.90118365433588388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97-4802-BE0D-06AA767F03CB}"/>
            </c:ext>
          </c:extLst>
        </c:ser>
        <c:ser>
          <c:idx val="1"/>
          <c:order val="1"/>
          <c:tx>
            <c:strRef>
              <c:f>'Inv Prod, Infra y Social'!$C$60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Prod, Infra y Social'!$A$61:$A$72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Prod, Infra y Social'!$C$61:$C$72</c:f>
              <c:numCache>
                <c:formatCode>0.00</c:formatCode>
                <c:ptCount val="12"/>
                <c:pt idx="0">
                  <c:v>0.62600152023437283</c:v>
                </c:pt>
                <c:pt idx="1">
                  <c:v>0.77214994169984674</c:v>
                </c:pt>
                <c:pt idx="2">
                  <c:v>0.86688725523767063</c:v>
                </c:pt>
                <c:pt idx="3">
                  <c:v>0.92681046939541212</c:v>
                </c:pt>
                <c:pt idx="4">
                  <c:v>0.9728910163475154</c:v>
                </c:pt>
                <c:pt idx="5">
                  <c:v>1.0016234149055216</c:v>
                </c:pt>
                <c:pt idx="6">
                  <c:v>1.0195537079443096</c:v>
                </c:pt>
                <c:pt idx="7">
                  <c:v>1.0312180338407795</c:v>
                </c:pt>
                <c:pt idx="8">
                  <c:v>1.038181648983705</c:v>
                </c:pt>
                <c:pt idx="9">
                  <c:v>1.0429513134010056</c:v>
                </c:pt>
                <c:pt idx="10">
                  <c:v>1.0463434972523313</c:v>
                </c:pt>
                <c:pt idx="11">
                  <c:v>1.0488848709076721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97-4802-BE0D-06AA767F03CB}"/>
            </c:ext>
          </c:extLst>
        </c:ser>
        <c:ser>
          <c:idx val="2"/>
          <c:order val="2"/>
          <c:tx>
            <c:strRef>
              <c:f>'Inv Prod, Infra y Social'!$D$60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Prod, Infra y Social'!$A$61:$A$72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Prod, Infra y Social'!$D$61:$D$72</c:f>
              <c:numCache>
                <c:formatCode>0.00</c:formatCode>
                <c:ptCount val="12"/>
                <c:pt idx="0">
                  <c:v>0.78510408723474279</c:v>
                </c:pt>
                <c:pt idx="1">
                  <c:v>0.9573473645387568</c:v>
                </c:pt>
                <c:pt idx="2">
                  <c:v>1.0624882799839412</c:v>
                </c:pt>
                <c:pt idx="3">
                  <c:v>1.1383079017270374</c:v>
                </c:pt>
                <c:pt idx="4">
                  <c:v>1.1928954090964241</c:v>
                </c:pt>
                <c:pt idx="5">
                  <c:v>1.2342860865494871</c:v>
                </c:pt>
                <c:pt idx="6">
                  <c:v>1.2644819726195093</c:v>
                </c:pt>
                <c:pt idx="7">
                  <c:v>1.2876048474039754</c:v>
                </c:pt>
                <c:pt idx="8">
                  <c:v>1.3053653924043889</c:v>
                </c:pt>
                <c:pt idx="9">
                  <c:v>1.3196507908466577</c:v>
                </c:pt>
                <c:pt idx="10">
                  <c:v>1.3314900169836326</c:v>
                </c:pt>
                <c:pt idx="11">
                  <c:v>1.3414113370410896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97-4802-BE0D-06AA767F0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1.5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Hidroca, Agro e Indus'!$E$60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Hidroca, Agro e Indus'!$A$61:$A$72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Hidroca, Agro e Indus'!$E$61:$E$72</c:f>
              <c:numCache>
                <c:formatCode>0.00</c:formatCode>
                <c:ptCount val="12"/>
                <c:pt idx="0">
                  <c:v>0.38395238962205297</c:v>
                </c:pt>
                <c:pt idx="1">
                  <c:v>0.52038510270499494</c:v>
                </c:pt>
                <c:pt idx="2">
                  <c:v>0.58170461119684713</c:v>
                </c:pt>
                <c:pt idx="3">
                  <c:v>0.62662753734718768</c:v>
                </c:pt>
                <c:pt idx="4">
                  <c:v>0.66065594818555284</c:v>
                </c:pt>
                <c:pt idx="5">
                  <c:v>0.68945526200380303</c:v>
                </c:pt>
                <c:pt idx="6">
                  <c:v>0.71256712676807954</c:v>
                </c:pt>
                <c:pt idx="7">
                  <c:v>0.7304846479965601</c:v>
                </c:pt>
                <c:pt idx="8">
                  <c:v>0.74421927513119135</c:v>
                </c:pt>
                <c:pt idx="9">
                  <c:v>0.75481886497829087</c:v>
                </c:pt>
                <c:pt idx="10">
                  <c:v>0.76307662655415198</c:v>
                </c:pt>
                <c:pt idx="11">
                  <c:v>0.76940086145571129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F-4CCA-BD3B-C7B38FD5E966}"/>
            </c:ext>
          </c:extLst>
        </c:ser>
        <c:ser>
          <c:idx val="1"/>
          <c:order val="1"/>
          <c:tx>
            <c:strRef>
              <c:f>'Inv Hidroca, Agro e Indus'!$F$60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Hidroca, Agro e Indus'!$A$61:$A$72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Hidroca, Agro e Indus'!$F$61:$F$72</c:f>
              <c:numCache>
                <c:formatCode>0.00</c:formatCode>
                <c:ptCount val="12"/>
                <c:pt idx="0">
                  <c:v>0.48320868172983344</c:v>
                </c:pt>
                <c:pt idx="1">
                  <c:v>0.67649943939781909</c:v>
                </c:pt>
                <c:pt idx="2">
                  <c:v>0.76331443253765308</c:v>
                </c:pt>
                <c:pt idx="3">
                  <c:v>0.83060138053344612</c:v>
                </c:pt>
                <c:pt idx="4">
                  <c:v>0.87536563563982439</c:v>
                </c:pt>
                <c:pt idx="5">
                  <c:v>0.91063970782409365</c:v>
                </c:pt>
                <c:pt idx="6">
                  <c:v>0.93499842049142257</c:v>
                </c:pt>
                <c:pt idx="7">
                  <c:v>0.95164708437175571</c:v>
                </c:pt>
                <c:pt idx="8">
                  <c:v>0.96215621580492117</c:v>
                </c:pt>
                <c:pt idx="9">
                  <c:v>0.96893867383121801</c:v>
                </c:pt>
                <c:pt idx="10">
                  <c:v>0.97284727063202781</c:v>
                </c:pt>
                <c:pt idx="11">
                  <c:v>0.97481975033615953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9F-4CCA-BD3B-C7B38FD5E966}"/>
            </c:ext>
          </c:extLst>
        </c:ser>
        <c:ser>
          <c:idx val="2"/>
          <c:order val="2"/>
          <c:tx>
            <c:strRef>
              <c:f>'Inv Hidroca, Agro e Indus'!$G$60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Hidroca, Agro e Indus'!$A$61:$A$72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Hidroca, Agro e Indus'!$G$61:$G$72</c:f>
              <c:numCache>
                <c:formatCode>0.00</c:formatCode>
                <c:ptCount val="12"/>
                <c:pt idx="0">
                  <c:v>0.66483761481310988</c:v>
                </c:pt>
                <c:pt idx="1">
                  <c:v>0.90107940416056354</c:v>
                </c:pt>
                <c:pt idx="2">
                  <c:v>1.0072579743925789</c:v>
                </c:pt>
                <c:pt idx="3">
                  <c:v>1.0850448351583555</c:v>
                </c:pt>
                <c:pt idx="4">
                  <c:v>1.1439671601891459</c:v>
                </c:pt>
                <c:pt idx="5">
                  <c:v>1.1938349761598372</c:v>
                </c:pt>
                <c:pt idx="6">
                  <c:v>1.2338546178109546</c:v>
                </c:pt>
                <c:pt idx="7">
                  <c:v>1.2648799282371566</c:v>
                </c:pt>
                <c:pt idx="8">
                  <c:v>1.2886622955080678</c:v>
                </c:pt>
                <c:pt idx="9">
                  <c:v>1.3070161493254113</c:v>
                </c:pt>
                <c:pt idx="10">
                  <c:v>1.3213149807904143</c:v>
                </c:pt>
                <c:pt idx="11">
                  <c:v>1.3322657896956782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9F-4CCA-BD3B-C7B38FD5E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1.5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Hidroca, Agro e Indus'!$H$60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Hidroca, Agro e Indus'!$A$61:$A$72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Hidroca, Agro e Indus'!$H$61:$H$72</c:f>
              <c:numCache>
                <c:formatCode>0.00</c:formatCode>
                <c:ptCount val="12"/>
                <c:pt idx="0">
                  <c:v>0.10629993733022856</c:v>
                </c:pt>
                <c:pt idx="1">
                  <c:v>0.15215087506684538</c:v>
                </c:pt>
                <c:pt idx="2">
                  <c:v>0.1753113424915218</c:v>
                </c:pt>
                <c:pt idx="3">
                  <c:v>0.18763073409152631</c:v>
                </c:pt>
                <c:pt idx="4">
                  <c:v>0.19461971092658481</c:v>
                </c:pt>
                <c:pt idx="5">
                  <c:v>0.19973094588021678</c:v>
                </c:pt>
                <c:pt idx="6">
                  <c:v>0.20346615711894886</c:v>
                </c:pt>
                <c:pt idx="7">
                  <c:v>0.20639598747718793</c:v>
                </c:pt>
                <c:pt idx="8">
                  <c:v>0.20878047949894368</c:v>
                </c:pt>
                <c:pt idx="9">
                  <c:v>0.21087052457848518</c:v>
                </c:pt>
                <c:pt idx="10">
                  <c:v>0.21266512217634276</c:v>
                </c:pt>
                <c:pt idx="11">
                  <c:v>0.21421219222167703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78-4118-A262-B56883030184}"/>
            </c:ext>
          </c:extLst>
        </c:ser>
        <c:ser>
          <c:idx val="1"/>
          <c:order val="1"/>
          <c:tx>
            <c:strRef>
              <c:f>'Inv Hidroca, Agro e Indus'!$I$60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Hidroca, Agro e Indus'!$A$61:$A$72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Hidroca, Agro e Indus'!$I$61:$I$72</c:f>
              <c:numCache>
                <c:formatCode>0.00</c:formatCode>
                <c:ptCount val="12"/>
                <c:pt idx="0">
                  <c:v>0.13990180552523471</c:v>
                </c:pt>
                <c:pt idx="1">
                  <c:v>0.20181295530697993</c:v>
                </c:pt>
                <c:pt idx="2">
                  <c:v>0.23019733382201868</c:v>
                </c:pt>
                <c:pt idx="3">
                  <c:v>0.24328131720415402</c:v>
                </c:pt>
                <c:pt idx="4">
                  <c:v>0.24959576312770734</c:v>
                </c:pt>
                <c:pt idx="5">
                  <c:v>0.25279310036166847</c:v>
                </c:pt>
                <c:pt idx="6">
                  <c:v>0.25439612732845124</c:v>
                </c:pt>
                <c:pt idx="7">
                  <c:v>0.25540185449275715</c:v>
                </c:pt>
                <c:pt idx="8">
                  <c:v>0.25608483326505116</c:v>
                </c:pt>
                <c:pt idx="9">
                  <c:v>0.25673470383071018</c:v>
                </c:pt>
                <c:pt idx="10">
                  <c:v>0.25727974226008782</c:v>
                </c:pt>
                <c:pt idx="11">
                  <c:v>0.2577607025953057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78-4118-A262-B56883030184}"/>
            </c:ext>
          </c:extLst>
        </c:ser>
        <c:ser>
          <c:idx val="2"/>
          <c:order val="2"/>
          <c:tx>
            <c:strRef>
              <c:f>'Inv Hidroca, Agro e Indus'!$J$60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Hidroca, Agro e Indus'!$A$61:$A$72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Hidroca, Agro e Indus'!$J$61:$J$72</c:f>
              <c:numCache>
                <c:formatCode>0.00</c:formatCode>
                <c:ptCount val="12"/>
                <c:pt idx="0">
                  <c:v>0.18020219869902129</c:v>
                </c:pt>
                <c:pt idx="1">
                  <c:v>0.2579298060717557</c:v>
                </c:pt>
                <c:pt idx="2">
                  <c:v>0.2971919849370005</c:v>
                </c:pt>
                <c:pt idx="3">
                  <c:v>0.31807611251704349</c:v>
                </c:pt>
                <c:pt idx="4">
                  <c:v>0.32992399337158773</c:v>
                </c:pt>
                <c:pt idx="5">
                  <c:v>0.33858868123354241</c:v>
                </c:pt>
                <c:pt idx="6">
                  <c:v>0.34492070075048531</c:v>
                </c:pt>
                <c:pt idx="7">
                  <c:v>0.34988741931711692</c:v>
                </c:pt>
                <c:pt idx="8">
                  <c:v>0.35392966727974545</c:v>
                </c:pt>
                <c:pt idx="9">
                  <c:v>0.35747276173655046</c:v>
                </c:pt>
                <c:pt idx="10">
                  <c:v>0.36051500654906882</c:v>
                </c:pt>
                <c:pt idx="11">
                  <c:v>0.36313763672846927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78-4118-A262-B56883030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Hidroca, Agro e Indus'!$B$60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Hidroca, Agro e Indus'!$A$61:$A$72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Hidroca, Agro e Indus'!$B$61:$B$72</c:f>
              <c:numCache>
                <c:formatCode>0.00</c:formatCode>
                <c:ptCount val="12"/>
                <c:pt idx="0">
                  <c:v>0.70775447426883376</c:v>
                </c:pt>
                <c:pt idx="1">
                  <c:v>0.73511581233834378</c:v>
                </c:pt>
                <c:pt idx="2">
                  <c:v>0.75094201403721672</c:v>
                </c:pt>
                <c:pt idx="3">
                  <c:v>0.76893891581436669</c:v>
                </c:pt>
                <c:pt idx="4">
                  <c:v>0.78429441956849122</c:v>
                </c:pt>
                <c:pt idx="5">
                  <c:v>0.79628828367159565</c:v>
                </c:pt>
                <c:pt idx="6">
                  <c:v>0.80628252797285194</c:v>
                </c:pt>
                <c:pt idx="7">
                  <c:v>0.81414116566036854</c:v>
                </c:pt>
                <c:pt idx="8">
                  <c:v>0.82071867388822339</c:v>
                </c:pt>
                <c:pt idx="9">
                  <c:v>0.82595708828961867</c:v>
                </c:pt>
                <c:pt idx="10">
                  <c:v>0.83043895591428751</c:v>
                </c:pt>
                <c:pt idx="11">
                  <c:v>0.83445216420899815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F-4255-8E50-363AB811CFEE}"/>
            </c:ext>
          </c:extLst>
        </c:ser>
        <c:ser>
          <c:idx val="1"/>
          <c:order val="1"/>
          <c:tx>
            <c:strRef>
              <c:f>'Inv Hidroca, Agro e Indus'!$C$60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Hidroca, Agro e Indus'!$A$61:$A$72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Hidroca, Agro e Indus'!$C$61:$C$72</c:f>
              <c:numCache>
                <c:formatCode>0.00</c:formatCode>
                <c:ptCount val="12"/>
                <c:pt idx="0">
                  <c:v>1.0375993985807703</c:v>
                </c:pt>
                <c:pt idx="1">
                  <c:v>1.081130531934966</c:v>
                </c:pt>
                <c:pt idx="2">
                  <c:v>1.1070470160665835</c:v>
                </c:pt>
                <c:pt idx="3">
                  <c:v>1.1292425235517658</c:v>
                </c:pt>
                <c:pt idx="4">
                  <c:v>1.1429031103033782</c:v>
                </c:pt>
                <c:pt idx="5">
                  <c:v>1.1493067218328774</c:v>
                </c:pt>
                <c:pt idx="6">
                  <c:v>1.1530389214507817</c:v>
                </c:pt>
                <c:pt idx="7">
                  <c:v>1.1551910342170157</c:v>
                </c:pt>
                <c:pt idx="8">
                  <c:v>1.1559103668502024</c:v>
                </c:pt>
                <c:pt idx="9">
                  <c:v>1.156178826996749</c:v>
                </c:pt>
                <c:pt idx="10">
                  <c:v>1.1564833685242524</c:v>
                </c:pt>
                <c:pt idx="11">
                  <c:v>1.1566680247645376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DF-4255-8E50-363AB811CFEE}"/>
            </c:ext>
          </c:extLst>
        </c:ser>
        <c:ser>
          <c:idx val="2"/>
          <c:order val="2"/>
          <c:tx>
            <c:strRef>
              <c:f>'Inv Hidroca, Agro e Indus'!$D$60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Hidroca, Agro e Indus'!$A$61:$A$72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Hidroca, Agro e Indus'!$D$61:$D$72</c:f>
              <c:numCache>
                <c:formatCode>0.00</c:formatCode>
                <c:ptCount val="12"/>
                <c:pt idx="0">
                  <c:v>1.2815818400646859</c:v>
                </c:pt>
                <c:pt idx="1">
                  <c:v>1.3311269793249927</c:v>
                </c:pt>
                <c:pt idx="2">
                  <c:v>1.3597846189894116</c:v>
                </c:pt>
                <c:pt idx="3">
                  <c:v>1.392372901131818</c:v>
                </c:pt>
                <c:pt idx="4">
                  <c:v>1.42017821423374</c:v>
                </c:pt>
                <c:pt idx="5">
                  <c:v>1.4418963650693415</c:v>
                </c:pt>
                <c:pt idx="6">
                  <c:v>1.4599936607662598</c:v>
                </c:pt>
                <c:pt idx="7">
                  <c:v>1.4742238602409772</c:v>
                </c:pt>
                <c:pt idx="8">
                  <c:v>1.4861342266239002</c:v>
                </c:pt>
                <c:pt idx="9">
                  <c:v>1.4956197996744938</c:v>
                </c:pt>
                <c:pt idx="10">
                  <c:v>1.5037354391599005</c:v>
                </c:pt>
                <c:pt idx="11">
                  <c:v>1.5110024435489742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DF-4255-8E50-363AB811C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1.55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Mineria, Energ, Urbanismo'!$E$60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Mineria, Energ, Urbanismo'!$A$61:$A$72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Mineria, Energ, Urbanismo'!$E$61:$E$72</c:f>
              <c:numCache>
                <c:formatCode>0.00</c:formatCode>
                <c:ptCount val="12"/>
                <c:pt idx="0">
                  <c:v>0.19913278471077003</c:v>
                </c:pt>
                <c:pt idx="1">
                  <c:v>0.26793356984551214</c:v>
                </c:pt>
                <c:pt idx="2">
                  <c:v>0.30428846101423995</c:v>
                </c:pt>
                <c:pt idx="3">
                  <c:v>0.33136326002326599</c:v>
                </c:pt>
                <c:pt idx="4">
                  <c:v>0.35174846523264702</c:v>
                </c:pt>
                <c:pt idx="5">
                  <c:v>0.36719984173893755</c:v>
                </c:pt>
                <c:pt idx="6">
                  <c:v>0.37899961273511057</c:v>
                </c:pt>
                <c:pt idx="7">
                  <c:v>0.38841307652272189</c:v>
                </c:pt>
                <c:pt idx="8">
                  <c:v>0.39614422125008825</c:v>
                </c:pt>
                <c:pt idx="9">
                  <c:v>0.40276326989977473</c:v>
                </c:pt>
                <c:pt idx="10">
                  <c:v>0.40841902495257015</c:v>
                </c:pt>
                <c:pt idx="11">
                  <c:v>0.41318814752872962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5-4A0D-BB72-A0F5C460C57E}"/>
            </c:ext>
          </c:extLst>
        </c:ser>
        <c:ser>
          <c:idx val="1"/>
          <c:order val="1"/>
          <c:tx>
            <c:strRef>
              <c:f>'Inv Mineria, Energ, Urbanismo'!$F$60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Mineria, Energ, Urbanismo'!$A$61:$A$72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Mineria, Energ, Urbanismo'!$F$61:$F$72</c:f>
              <c:numCache>
                <c:formatCode>0.00</c:formatCode>
                <c:ptCount val="12"/>
                <c:pt idx="0">
                  <c:v>0.25059814758749072</c:v>
                </c:pt>
                <c:pt idx="1">
                  <c:v>0.35034413860503266</c:v>
                </c:pt>
                <c:pt idx="2">
                  <c:v>0.4010084149004719</c:v>
                </c:pt>
                <c:pt idx="3">
                  <c:v>0.43570652447981589</c:v>
                </c:pt>
                <c:pt idx="4">
                  <c:v>0.4607180937813663</c:v>
                </c:pt>
                <c:pt idx="5">
                  <c:v>0.47577169064759278</c:v>
                </c:pt>
                <c:pt idx="6">
                  <c:v>0.48563187270251734</c:v>
                </c:pt>
                <c:pt idx="7">
                  <c:v>0.4921899275384703</c:v>
                </c:pt>
                <c:pt idx="8">
                  <c:v>0.49636027645871145</c:v>
                </c:pt>
                <c:pt idx="9">
                  <c:v>0.49962788273272063</c:v>
                </c:pt>
                <c:pt idx="10">
                  <c:v>0.50219271379602526</c:v>
                </c:pt>
                <c:pt idx="11">
                  <c:v>0.50412856202972567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C5-4A0D-BB72-A0F5C460C57E}"/>
            </c:ext>
          </c:extLst>
        </c:ser>
        <c:ser>
          <c:idx val="2"/>
          <c:order val="2"/>
          <c:tx>
            <c:strRef>
              <c:f>'Inv Mineria, Energ, Urbanismo'!$G$60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Mineria, Energ, Urbanismo'!$A$61:$A$72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Mineria, Energ, Urbanismo'!$G$61:$G$72</c:f>
              <c:numCache>
                <c:formatCode>0.00</c:formatCode>
                <c:ptCount val="12"/>
                <c:pt idx="0">
                  <c:v>0.3416980296983031</c:v>
                </c:pt>
                <c:pt idx="1">
                  <c:v>0.45975539908819746</c:v>
                </c:pt>
                <c:pt idx="2">
                  <c:v>0.52213786765204251</c:v>
                </c:pt>
                <c:pt idx="3">
                  <c:v>0.56859634252999369</c:v>
                </c:pt>
                <c:pt idx="4">
                  <c:v>0.60357593900959006</c:v>
                </c:pt>
                <c:pt idx="5">
                  <c:v>0.63008942806662616</c:v>
                </c:pt>
                <c:pt idx="6">
                  <c:v>0.65033701565567992</c:v>
                </c:pt>
                <c:pt idx="7">
                  <c:v>0.66648986579301417</c:v>
                </c:pt>
                <c:pt idx="8">
                  <c:v>0.67975597325236836</c:v>
                </c:pt>
                <c:pt idx="9">
                  <c:v>0.69111380107243381</c:v>
                </c:pt>
                <c:pt idx="10">
                  <c:v>0.7008186839765892</c:v>
                </c:pt>
                <c:pt idx="11">
                  <c:v>0.70900216712342656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C5-4A0D-BB72-A0F5C460C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Mineria, Energ, Urbanismo'!$H$60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Mineria, Energ, Urbanismo'!$A$61:$A$72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Mineria, Energ, Urbanismo'!$H$61:$H$72</c:f>
              <c:numCache>
                <c:formatCode>0.00</c:formatCode>
                <c:ptCount val="12"/>
                <c:pt idx="0">
                  <c:v>0.46053493921389732</c:v>
                </c:pt>
                <c:pt idx="1">
                  <c:v>0.57370666680856419</c:v>
                </c:pt>
                <c:pt idx="2">
                  <c:v>0.64751346627742723</c:v>
                </c:pt>
                <c:pt idx="3">
                  <c:v>0.69752419273328892</c:v>
                </c:pt>
                <c:pt idx="4">
                  <c:v>0.73263182977523389</c:v>
                </c:pt>
                <c:pt idx="5">
                  <c:v>0.75730661158975032</c:v>
                </c:pt>
                <c:pt idx="6">
                  <c:v>0.77452333600591594</c:v>
                </c:pt>
                <c:pt idx="7">
                  <c:v>0.78668629204791074</c:v>
                </c:pt>
                <c:pt idx="8">
                  <c:v>0.795616487296675</c:v>
                </c:pt>
                <c:pt idx="9">
                  <c:v>0.80237459168676972</c:v>
                </c:pt>
                <c:pt idx="10">
                  <c:v>0.80797297167056903</c:v>
                </c:pt>
                <c:pt idx="11">
                  <c:v>0.81242023700045529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FA-465F-8E93-3E8C80193A2B}"/>
            </c:ext>
          </c:extLst>
        </c:ser>
        <c:ser>
          <c:idx val="1"/>
          <c:order val="1"/>
          <c:tx>
            <c:strRef>
              <c:f>'Inv Mineria, Energ, Urbanismo'!$I$60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Mineria, Energ, Urbanismo'!$A$61:$A$72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Mineria, Energ, Urbanismo'!$I$61:$I$72</c:f>
              <c:numCache>
                <c:formatCode>0.00</c:formatCode>
                <c:ptCount val="12"/>
                <c:pt idx="0">
                  <c:v>0.5797559269542325</c:v>
                </c:pt>
                <c:pt idx="1">
                  <c:v>0.74381534502231617</c:v>
                </c:pt>
                <c:pt idx="2">
                  <c:v>0.85077626534749806</c:v>
                </c:pt>
                <c:pt idx="3">
                  <c:v>0.91871874754492799</c:v>
                </c:pt>
                <c:pt idx="4">
                  <c:v>0.97046547364058033</c:v>
                </c:pt>
                <c:pt idx="5">
                  <c:v>1.0020325779239194</c:v>
                </c:pt>
                <c:pt idx="6">
                  <c:v>1.0205923830486503</c:v>
                </c:pt>
                <c:pt idx="7">
                  <c:v>1.0318513920174839</c:v>
                </c:pt>
                <c:pt idx="8">
                  <c:v>1.0379376331678218</c:v>
                </c:pt>
                <c:pt idx="9">
                  <c:v>1.0417378131977133</c:v>
                </c:pt>
                <c:pt idx="10">
                  <c:v>1.0440726000356737</c:v>
                </c:pt>
                <c:pt idx="11">
                  <c:v>1.0454610548971919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FA-465F-8E93-3E8C80193A2B}"/>
            </c:ext>
          </c:extLst>
        </c:ser>
        <c:ser>
          <c:idx val="2"/>
          <c:order val="2"/>
          <c:tx>
            <c:strRef>
              <c:f>'Inv Mineria, Energ, Urbanismo'!$J$60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Mineria, Energ, Urbanismo'!$A$61:$A$72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Mineria, Energ, Urbanismo'!$J$61:$J$72</c:f>
              <c:numCache>
                <c:formatCode>0.00</c:formatCode>
                <c:ptCount val="12"/>
                <c:pt idx="0">
                  <c:v>0.80433766380574678</c:v>
                </c:pt>
                <c:pt idx="1">
                  <c:v>1.0019953771113517</c:v>
                </c:pt>
                <c:pt idx="2">
                  <c:v>1.130901098703502</c:v>
                </c:pt>
                <c:pt idx="3">
                  <c:v>1.2182462867828221</c:v>
                </c:pt>
                <c:pt idx="4">
                  <c:v>1.2795627958152511</c:v>
                </c:pt>
                <c:pt idx="5">
                  <c:v>1.3226580198029945</c:v>
                </c:pt>
                <c:pt idx="6">
                  <c:v>1.3527275296623849</c:v>
                </c:pt>
                <c:pt idx="7">
                  <c:v>1.3739704860914654</c:v>
                </c:pt>
                <c:pt idx="8">
                  <c:v>1.3895673317856942</c:v>
                </c:pt>
                <c:pt idx="9">
                  <c:v>1.4013705576303233</c:v>
                </c:pt>
                <c:pt idx="10">
                  <c:v>1.4111482910742881</c:v>
                </c:pt>
                <c:pt idx="11">
                  <c:v>1.418915569300498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FA-465F-8E93-3E8C80193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1.5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Mineria, Energ, Urbanismo'!$B$60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Mineria, Energ, Urbanismo'!$A$61:$A$72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Mineria, Energ, Urbanismo'!$B$61:$B$72</c:f>
              <c:numCache>
                <c:formatCode>0.00</c:formatCode>
                <c:ptCount val="12"/>
                <c:pt idx="0">
                  <c:v>5.8322350657188798E-2</c:v>
                </c:pt>
                <c:pt idx="1">
                  <c:v>8.2220950745087146E-2</c:v>
                </c:pt>
                <c:pt idx="2">
                  <c:v>9.6516894795312835E-2</c:v>
                </c:pt>
                <c:pt idx="3">
                  <c:v>0.10551193069599711</c:v>
                </c:pt>
                <c:pt idx="4">
                  <c:v>0.11094113153411495</c:v>
                </c:pt>
                <c:pt idx="5">
                  <c:v>0.11501539532882361</c:v>
                </c:pt>
                <c:pt idx="6">
                  <c:v>0.11795270324734068</c:v>
                </c:pt>
                <c:pt idx="7">
                  <c:v>0.1201726042780458</c:v>
                </c:pt>
                <c:pt idx="8">
                  <c:v>0.12185104790858255</c:v>
                </c:pt>
                <c:pt idx="9">
                  <c:v>0.12318668643946994</c:v>
                </c:pt>
                <c:pt idx="10">
                  <c:v>0.12419827092639855</c:v>
                </c:pt>
                <c:pt idx="11">
                  <c:v>0.12494870985869096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A-44C5-9BEB-F7CF0F2BDE3A}"/>
            </c:ext>
          </c:extLst>
        </c:ser>
        <c:ser>
          <c:idx val="1"/>
          <c:order val="1"/>
          <c:tx>
            <c:strRef>
              <c:f>'Inv Mineria, Energ, Urbanismo'!$C$60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Mineria, Energ, Urbanismo'!$A$61:$A$72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Mineria, Energ, Urbanismo'!$C$61:$C$72</c:f>
              <c:numCache>
                <c:formatCode>0.00</c:formatCode>
                <c:ptCount val="12"/>
                <c:pt idx="0">
                  <c:v>0.10623633270376465</c:v>
                </c:pt>
                <c:pt idx="1">
                  <c:v>0.14910809392067226</c:v>
                </c:pt>
                <c:pt idx="2">
                  <c:v>0.17462732001331285</c:v>
                </c:pt>
                <c:pt idx="3">
                  <c:v>0.18704548868638163</c:v>
                </c:pt>
                <c:pt idx="4">
                  <c:v>0.19222795129280074</c:v>
                </c:pt>
                <c:pt idx="5">
                  <c:v>0.19471262555384772</c:v>
                </c:pt>
                <c:pt idx="6">
                  <c:v>0.1952864047024952</c:v>
                </c:pt>
                <c:pt idx="7">
                  <c:v>0.19494455920855339</c:v>
                </c:pt>
                <c:pt idx="8">
                  <c:v>0.19395930710894821</c:v>
                </c:pt>
                <c:pt idx="9">
                  <c:v>0.19312003781724918</c:v>
                </c:pt>
                <c:pt idx="10">
                  <c:v>0.19239784473471794</c:v>
                </c:pt>
                <c:pt idx="11">
                  <c:v>0.19182417662291038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FA-44C5-9BEB-F7CF0F2BDE3A}"/>
            </c:ext>
          </c:extLst>
        </c:ser>
        <c:ser>
          <c:idx val="2"/>
          <c:order val="2"/>
          <c:tx>
            <c:strRef>
              <c:f>'Inv Mineria, Energ, Urbanismo'!$D$60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Mineria, Energ, Urbanismo'!$A$61:$A$72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Mineria, Energ, Urbanismo'!$D$61:$D$72</c:f>
              <c:numCache>
                <c:formatCode>0.00</c:formatCode>
                <c:ptCount val="12"/>
                <c:pt idx="0">
                  <c:v>0.17762556066063923</c:v>
                </c:pt>
                <c:pt idx="1">
                  <c:v>0.25041073121333041</c:v>
                </c:pt>
                <c:pt idx="2">
                  <c:v>0.29395021562163709</c:v>
                </c:pt>
                <c:pt idx="3">
                  <c:v>0.32134534419615185</c:v>
                </c:pt>
                <c:pt idx="4">
                  <c:v>0.33788042606345009</c:v>
                </c:pt>
                <c:pt idx="5">
                  <c:v>0.35028893468252559</c:v>
                </c:pt>
                <c:pt idx="6">
                  <c:v>0.35923474979423559</c:v>
                </c:pt>
                <c:pt idx="7">
                  <c:v>0.36599564267229939</c:v>
                </c:pt>
                <c:pt idx="8">
                  <c:v>0.37110748208809669</c:v>
                </c:pt>
                <c:pt idx="9">
                  <c:v>0.37517528011433388</c:v>
                </c:pt>
                <c:pt idx="10">
                  <c:v>0.37825614464776902</c:v>
                </c:pt>
                <c:pt idx="11">
                  <c:v>0.38054166871509465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FA-44C5-9BEB-F7CF0F2BD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0.5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Educ, Sanea y Salud'!$E$60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Educ, Sanea y Salud'!$A$61:$A$72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Educ, Sanea y Salud'!$E$61:$E$72</c:f>
              <c:numCache>
                <c:formatCode>0.00</c:formatCode>
                <c:ptCount val="12"/>
                <c:pt idx="0">
                  <c:v>0.49540641820058084</c:v>
                </c:pt>
                <c:pt idx="1">
                  <c:v>0.63012260852141277</c:v>
                </c:pt>
                <c:pt idx="2">
                  <c:v>0.70310243083813362</c:v>
                </c:pt>
                <c:pt idx="3">
                  <c:v>0.74603469730178318</c:v>
                </c:pt>
                <c:pt idx="4">
                  <c:v>0.77537942217289413</c:v>
                </c:pt>
                <c:pt idx="5">
                  <c:v>0.79599952070161106</c:v>
                </c:pt>
                <c:pt idx="6">
                  <c:v>0.80953967562967144</c:v>
                </c:pt>
                <c:pt idx="7">
                  <c:v>0.81943944915905487</c:v>
                </c:pt>
                <c:pt idx="8">
                  <c:v>0.82673697532179902</c:v>
                </c:pt>
                <c:pt idx="9">
                  <c:v>0.83241472893556112</c:v>
                </c:pt>
                <c:pt idx="10">
                  <c:v>0.83694456085289781</c:v>
                </c:pt>
                <c:pt idx="11">
                  <c:v>0.84074552909253331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9B-460B-9108-CF81EDA01A75}"/>
            </c:ext>
          </c:extLst>
        </c:ser>
        <c:ser>
          <c:idx val="1"/>
          <c:order val="1"/>
          <c:tx>
            <c:strRef>
              <c:f>'Inv Educ, Sanea y Salud'!$F$60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Educ, Sanea y Salud'!$A$61:$A$72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Educ, Sanea y Salud'!$F$61:$F$72</c:f>
              <c:numCache>
                <c:formatCode>0.00</c:formatCode>
                <c:ptCount val="12"/>
                <c:pt idx="0">
                  <c:v>0.75827456445026276</c:v>
                </c:pt>
                <c:pt idx="1">
                  <c:v>0.9384697777436245</c:v>
                </c:pt>
                <c:pt idx="2">
                  <c:v>1.0409723137510518</c:v>
                </c:pt>
                <c:pt idx="3">
                  <c:v>1.0938060198028201</c:v>
                </c:pt>
                <c:pt idx="4">
                  <c:v>1.12892551005604</c:v>
                </c:pt>
                <c:pt idx="5">
                  <c:v>1.1481447769451631</c:v>
                </c:pt>
                <c:pt idx="6">
                  <c:v>1.1587069525108162</c:v>
                </c:pt>
                <c:pt idx="7">
                  <c:v>1.165182765194319</c:v>
                </c:pt>
                <c:pt idx="8">
                  <c:v>1.1685502167224857</c:v>
                </c:pt>
                <c:pt idx="9">
                  <c:v>1.170751786130839</c:v>
                </c:pt>
                <c:pt idx="10">
                  <c:v>1.1723632896842175</c:v>
                </c:pt>
                <c:pt idx="11">
                  <c:v>1.1732794637070116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9B-460B-9108-CF81EDA01A75}"/>
            </c:ext>
          </c:extLst>
        </c:ser>
        <c:ser>
          <c:idx val="2"/>
          <c:order val="2"/>
          <c:tx>
            <c:strRef>
              <c:f>'Inv Educ, Sanea y Salud'!$G$60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Educ, Sanea y Salud'!$A$61:$A$72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Educ, Sanea y Salud'!$G$61:$G$72</c:f>
              <c:numCache>
                <c:formatCode>0.00</c:formatCode>
                <c:ptCount val="12"/>
                <c:pt idx="0">
                  <c:v>0.95712889937775947</c:v>
                </c:pt>
                <c:pt idx="1">
                  <c:v>1.2174015850617323</c:v>
                </c:pt>
                <c:pt idx="2">
                  <c:v>1.3583991467495709</c:v>
                </c:pt>
                <c:pt idx="3">
                  <c:v>1.4413446061511652</c:v>
                </c:pt>
                <c:pt idx="4">
                  <c:v>1.4980388337319186</c:v>
                </c:pt>
                <c:pt idx="5">
                  <c:v>1.5378770180686039</c:v>
                </c:pt>
                <c:pt idx="6">
                  <c:v>1.5640366984998164</c:v>
                </c:pt>
                <c:pt idx="7">
                  <c:v>1.5831631348844808</c:v>
                </c:pt>
                <c:pt idx="8">
                  <c:v>1.5972620099246901</c:v>
                </c:pt>
                <c:pt idx="9">
                  <c:v>1.6082314723047233</c:v>
                </c:pt>
                <c:pt idx="10">
                  <c:v>1.616983141395234</c:v>
                </c:pt>
                <c:pt idx="11">
                  <c:v>1.6243266404176855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9B-460B-9108-CF81EDA01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1.6500000000000001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Educ, Sanea y Salud'!$H$60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Educ, Sanea y Salud'!$A$61:$A$72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Educ, Sanea y Salud'!$H$61:$H$72</c:f>
              <c:numCache>
                <c:formatCode>0.00</c:formatCode>
                <c:ptCount val="12"/>
                <c:pt idx="0">
                  <c:v>0.52907739623033223</c:v>
                </c:pt>
                <c:pt idx="1">
                  <c:v>0.61505411022824086</c:v>
                </c:pt>
                <c:pt idx="2">
                  <c:v>0.66730849475819409</c:v>
                </c:pt>
                <c:pt idx="3">
                  <c:v>0.69574676342238662</c:v>
                </c:pt>
                <c:pt idx="4">
                  <c:v>0.70707405074275731</c:v>
                </c:pt>
                <c:pt idx="5">
                  <c:v>0.71254464006640506</c:v>
                </c:pt>
                <c:pt idx="6">
                  <c:v>0.71513224911287843</c:v>
                </c:pt>
                <c:pt idx="7">
                  <c:v>0.71680199264953881</c:v>
                </c:pt>
                <c:pt idx="8">
                  <c:v>0.71774299955635767</c:v>
                </c:pt>
                <c:pt idx="9">
                  <c:v>0.71850317869780844</c:v>
                </c:pt>
                <c:pt idx="10">
                  <c:v>0.71930352492431526</c:v>
                </c:pt>
                <c:pt idx="11">
                  <c:v>0.72004468390384568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9-497C-8805-A68310AFD94B}"/>
            </c:ext>
          </c:extLst>
        </c:ser>
        <c:ser>
          <c:idx val="1"/>
          <c:order val="1"/>
          <c:tx>
            <c:strRef>
              <c:f>'Inv Educ, Sanea y Salud'!$I$60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Educ, Sanea y Salud'!$A$61:$A$72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Educ, Sanea y Salud'!$I$61:$I$72</c:f>
              <c:numCache>
                <c:formatCode>0.00</c:formatCode>
                <c:ptCount val="12"/>
                <c:pt idx="0">
                  <c:v>0.7801930414367958</c:v>
                </c:pt>
                <c:pt idx="1">
                  <c:v>0.90714487621625062</c:v>
                </c:pt>
                <c:pt idx="2">
                  <c:v>0.98736336931772883</c:v>
                </c:pt>
                <c:pt idx="3">
                  <c:v>1.0303932584087001</c:v>
                </c:pt>
                <c:pt idx="4">
                  <c:v>1.0460018593708669</c:v>
                </c:pt>
                <c:pt idx="5">
                  <c:v>1.050206243464801</c:v>
                </c:pt>
                <c:pt idx="6">
                  <c:v>1.0492883796001737</c:v>
                </c:pt>
                <c:pt idx="7">
                  <c:v>1.0467328214191745</c:v>
                </c:pt>
                <c:pt idx="8">
                  <c:v>1.0435977300894028</c:v>
                </c:pt>
                <c:pt idx="9">
                  <c:v>1.0411605047043386</c:v>
                </c:pt>
                <c:pt idx="10">
                  <c:v>1.0394458657186112</c:v>
                </c:pt>
                <c:pt idx="11">
                  <c:v>1.0384545891023085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39-497C-8805-A68310AFD94B}"/>
            </c:ext>
          </c:extLst>
        </c:ser>
        <c:ser>
          <c:idx val="2"/>
          <c:order val="2"/>
          <c:tx>
            <c:strRef>
              <c:f>'Inv Educ, Sanea y Salud'!$J$60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Educ, Sanea y Salud'!$A$61:$A$72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Educ, Sanea y Salud'!$J$61:$J$72</c:f>
              <c:numCache>
                <c:formatCode>0.00</c:formatCode>
                <c:ptCount val="12"/>
                <c:pt idx="0">
                  <c:v>0.97762224124742003</c:v>
                </c:pt>
                <c:pt idx="1">
                  <c:v>1.1364888804812983</c:v>
                </c:pt>
                <c:pt idx="2">
                  <c:v>1.2330438436741269</c:v>
                </c:pt>
                <c:pt idx="3">
                  <c:v>1.2855917017885958</c:v>
                </c:pt>
                <c:pt idx="4">
                  <c:v>1.3065221140426346</c:v>
                </c:pt>
                <c:pt idx="5">
                  <c:v>1.3166305969104237</c:v>
                </c:pt>
                <c:pt idx="6">
                  <c:v>1.3214119468102861</c:v>
                </c:pt>
                <c:pt idx="7">
                  <c:v>1.3244972769155769</c:v>
                </c:pt>
                <c:pt idx="8">
                  <c:v>1.3262360570786083</c:v>
                </c:pt>
                <c:pt idx="9">
                  <c:v>1.3276407060795101</c:v>
                </c:pt>
                <c:pt idx="10">
                  <c:v>1.3291195752909077</c:v>
                </c:pt>
                <c:pt idx="11">
                  <c:v>1.3304890790872366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39-497C-8805-A68310AFD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Educ, Sanea y Salud'!$B$60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Educ, Sanea y Salud'!$A$61:$A$72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Educ, Sanea y Salud'!$B$61:$B$72</c:f>
              <c:numCache>
                <c:formatCode>0.00</c:formatCode>
                <c:ptCount val="12"/>
                <c:pt idx="0">
                  <c:v>0.30790659147417909</c:v>
                </c:pt>
                <c:pt idx="1">
                  <c:v>0.38310558934385508</c:v>
                </c:pt>
                <c:pt idx="2">
                  <c:v>0.42995988706774579</c:v>
                </c:pt>
                <c:pt idx="3">
                  <c:v>0.46228359257795476</c:v>
                </c:pt>
                <c:pt idx="4">
                  <c:v>0.48655889205467573</c:v>
                </c:pt>
                <c:pt idx="5">
                  <c:v>0.5047500113504948</c:v>
                </c:pt>
                <c:pt idx="6">
                  <c:v>0.51799357726549033</c:v>
                </c:pt>
                <c:pt idx="7">
                  <c:v>0.52800954666036171</c:v>
                </c:pt>
                <c:pt idx="8">
                  <c:v>0.53585738150633855</c:v>
                </c:pt>
                <c:pt idx="9">
                  <c:v>0.54223106763017748</c:v>
                </c:pt>
                <c:pt idx="10">
                  <c:v>0.54753013119117477</c:v>
                </c:pt>
                <c:pt idx="11">
                  <c:v>0.5518687214366319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55-476C-B530-B17851E26914}"/>
            </c:ext>
          </c:extLst>
        </c:ser>
        <c:ser>
          <c:idx val="1"/>
          <c:order val="1"/>
          <c:tx>
            <c:strRef>
              <c:f>'Inv Educ, Sanea y Salud'!$C$60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Educ, Sanea y Salud'!$A$61:$A$72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Educ, Sanea y Salud'!$C$61:$C$72</c:f>
              <c:numCache>
                <c:formatCode>0.00</c:formatCode>
                <c:ptCount val="12"/>
                <c:pt idx="0">
                  <c:v>0.49158592275753094</c:v>
                </c:pt>
                <c:pt idx="1">
                  <c:v>0.6124809227106488</c:v>
                </c:pt>
                <c:pt idx="2">
                  <c:v>0.68948903628500535</c:v>
                </c:pt>
                <c:pt idx="3">
                  <c:v>0.73644982039748197</c:v>
                </c:pt>
                <c:pt idx="4">
                  <c:v>0.7682192077223694</c:v>
                </c:pt>
                <c:pt idx="5">
                  <c:v>0.78788213374892113</c:v>
                </c:pt>
                <c:pt idx="6">
                  <c:v>0.79956796121762508</c:v>
                </c:pt>
                <c:pt idx="7">
                  <c:v>0.80638006754508518</c:v>
                </c:pt>
                <c:pt idx="8">
                  <c:v>0.80986397534274035</c:v>
                </c:pt>
                <c:pt idx="9">
                  <c:v>0.81174399058826552</c:v>
                </c:pt>
                <c:pt idx="10">
                  <c:v>0.81272129248111824</c:v>
                </c:pt>
                <c:pt idx="11">
                  <c:v>0.81315731125271662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55-476C-B530-B17851E26914}"/>
            </c:ext>
          </c:extLst>
        </c:ser>
        <c:ser>
          <c:idx val="2"/>
          <c:order val="2"/>
          <c:tx>
            <c:strRef>
              <c:f>'Inv Educ, Sanea y Salud'!$D$60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Educ, Sanea y Salud'!$A$61:$A$72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Educ, Sanea y Salud'!$D$61:$D$72</c:f>
              <c:numCache>
                <c:formatCode>0.00</c:formatCode>
                <c:ptCount val="12"/>
                <c:pt idx="0">
                  <c:v>0.69358894476107091</c:v>
                </c:pt>
                <c:pt idx="1">
                  <c:v>0.86298185489593715</c:v>
                </c:pt>
                <c:pt idx="2">
                  <c:v>0.96852562633728234</c:v>
                </c:pt>
                <c:pt idx="3">
                  <c:v>1.0413378538646476</c:v>
                </c:pt>
                <c:pt idx="4">
                  <c:v>1.0960202796847842</c:v>
                </c:pt>
                <c:pt idx="5">
                  <c:v>1.1369975097466745</c:v>
                </c:pt>
                <c:pt idx="6">
                  <c:v>1.1668299042526742</c:v>
                </c:pt>
                <c:pt idx="7">
                  <c:v>1.1893918299655593</c:v>
                </c:pt>
                <c:pt idx="8">
                  <c:v>1.2070698259559005</c:v>
                </c:pt>
                <c:pt idx="9">
                  <c:v>1.2214271614442591</c:v>
                </c:pt>
                <c:pt idx="10">
                  <c:v>1.2333638071844402</c:v>
                </c:pt>
                <c:pt idx="11">
                  <c:v>1.2431368952358846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55-476C-B530-B17851E26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1.5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Transpor, Comunica y RRHH'!$E$60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Transpor, Comunica y RRHH'!$A$61:$A$72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Transpor, Comunica y RRHH'!$E$61:$E$72</c:f>
              <c:numCache>
                <c:formatCode>0.00</c:formatCode>
                <c:ptCount val="12"/>
                <c:pt idx="0">
                  <c:v>0.366020235688572</c:v>
                </c:pt>
                <c:pt idx="1">
                  <c:v>0.45829157269823362</c:v>
                </c:pt>
                <c:pt idx="2">
                  <c:v>0.51678581740512286</c:v>
                </c:pt>
                <c:pt idx="3">
                  <c:v>0.55891138393994222</c:v>
                </c:pt>
                <c:pt idx="4">
                  <c:v>0.589522991705136</c:v>
                </c:pt>
                <c:pt idx="5">
                  <c:v>0.61157321930462205</c:v>
                </c:pt>
                <c:pt idx="6">
                  <c:v>0.627823666654862</c:v>
                </c:pt>
                <c:pt idx="7">
                  <c:v>0.63994641701932797</c:v>
                </c:pt>
                <c:pt idx="8">
                  <c:v>0.64894396807672183</c:v>
                </c:pt>
                <c:pt idx="9">
                  <c:v>0.65560276972539133</c:v>
                </c:pt>
                <c:pt idx="10">
                  <c:v>0.66099799761896971</c:v>
                </c:pt>
                <c:pt idx="11">
                  <c:v>0.66516807396735811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E2-4ECC-8FD7-F18980BFD5F7}"/>
            </c:ext>
          </c:extLst>
        </c:ser>
        <c:ser>
          <c:idx val="1"/>
          <c:order val="1"/>
          <c:tx>
            <c:strRef>
              <c:f>'Inv Transpor, Comunica y RRHH'!$F$60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Transpor, Comunica y RRHH'!$A$61:$A$72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Transpor, Comunica y RRHH'!$F$61:$F$72</c:f>
              <c:numCache>
                <c:formatCode>0.00</c:formatCode>
                <c:ptCount val="12"/>
                <c:pt idx="0">
                  <c:v>0.46831140198893334</c:v>
                </c:pt>
                <c:pt idx="1">
                  <c:v>0.61650816618560689</c:v>
                </c:pt>
                <c:pt idx="2">
                  <c:v>0.70086618373587328</c:v>
                </c:pt>
                <c:pt idx="3">
                  <c:v>0.75504335921045362</c:v>
                </c:pt>
                <c:pt idx="4">
                  <c:v>0.79116685332671488</c:v>
                </c:pt>
                <c:pt idx="5">
                  <c:v>0.8127329279651615</c:v>
                </c:pt>
                <c:pt idx="6">
                  <c:v>0.82442587534585787</c:v>
                </c:pt>
                <c:pt idx="7">
                  <c:v>0.83102515538955446</c:v>
                </c:pt>
                <c:pt idx="8">
                  <c:v>0.83454035142254901</c:v>
                </c:pt>
                <c:pt idx="9">
                  <c:v>0.83641910218935012</c:v>
                </c:pt>
                <c:pt idx="10">
                  <c:v>0.83739558765177435</c:v>
                </c:pt>
                <c:pt idx="11">
                  <c:v>0.83803577937414175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E2-4ECC-8FD7-F18980BFD5F7}"/>
            </c:ext>
          </c:extLst>
        </c:ser>
        <c:ser>
          <c:idx val="2"/>
          <c:order val="2"/>
          <c:tx>
            <c:strRef>
              <c:f>'Inv Transpor, Comunica y RRHH'!$G$60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Transpor, Comunica y RRHH'!$A$61:$A$72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Transpor, Comunica y RRHH'!$G$61:$G$72</c:f>
              <c:numCache>
                <c:formatCode>0.00</c:formatCode>
                <c:ptCount val="12"/>
                <c:pt idx="0">
                  <c:v>0.59615523432915851</c:v>
                </c:pt>
                <c:pt idx="1">
                  <c:v>0.74644211787639259</c:v>
                </c:pt>
                <c:pt idx="2">
                  <c:v>0.84171458305728819</c:v>
                </c:pt>
                <c:pt idx="3">
                  <c:v>0.91032657370739389</c:v>
                </c:pt>
                <c:pt idx="4">
                  <c:v>0.96018521107513422</c:v>
                </c:pt>
                <c:pt idx="5">
                  <c:v>0.99609950575027251</c:v>
                </c:pt>
                <c:pt idx="6">
                  <c:v>1.0225674119025399</c:v>
                </c:pt>
                <c:pt idx="7">
                  <c:v>1.0423123341215159</c:v>
                </c:pt>
                <c:pt idx="8">
                  <c:v>1.0569670898863668</c:v>
                </c:pt>
                <c:pt idx="9">
                  <c:v>1.0678126089865501</c:v>
                </c:pt>
                <c:pt idx="10">
                  <c:v>1.0766000831083145</c:v>
                </c:pt>
                <c:pt idx="11">
                  <c:v>1.0833920924024649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E2-4ECC-8FD7-F18980BFD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1.2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Transpor, Comunica y RRHH'!$H$60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Transpor, Comunica y RRHH'!$A$61:$A$72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Transpor, Comunica y RRHH'!$H$61:$H$72</c:f>
              <c:numCache>
                <c:formatCode>0.00</c:formatCode>
                <c:ptCount val="12"/>
                <c:pt idx="0">
                  <c:v>0.31061817242665185</c:v>
                </c:pt>
                <c:pt idx="1">
                  <c:v>0.37820828427368192</c:v>
                </c:pt>
                <c:pt idx="2">
                  <c:v>0.42394663577514624</c:v>
                </c:pt>
                <c:pt idx="3">
                  <c:v>0.46376210133370094</c:v>
                </c:pt>
                <c:pt idx="4">
                  <c:v>0.4926553686407672</c:v>
                </c:pt>
                <c:pt idx="5">
                  <c:v>0.51443800099311754</c:v>
                </c:pt>
                <c:pt idx="6">
                  <c:v>0.53040336263912868</c:v>
                </c:pt>
                <c:pt idx="7">
                  <c:v>0.54270354527901621</c:v>
                </c:pt>
                <c:pt idx="8">
                  <c:v>0.55217306341011452</c:v>
                </c:pt>
                <c:pt idx="9">
                  <c:v>0.55984064269693501</c:v>
                </c:pt>
                <c:pt idx="10">
                  <c:v>0.56605877594390153</c:v>
                </c:pt>
                <c:pt idx="11">
                  <c:v>0.57104585823501353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AE-4001-A0A0-ADF9EB7BEC7D}"/>
            </c:ext>
          </c:extLst>
        </c:ser>
        <c:ser>
          <c:idx val="1"/>
          <c:order val="1"/>
          <c:tx>
            <c:strRef>
              <c:f>'Inv Transpor, Comunica y RRHH'!$I$60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Transpor, Comunica y RRHH'!$A$61:$A$72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Transpor, Comunica y RRHH'!$I$61:$I$72</c:f>
              <c:numCache>
                <c:formatCode>0.00</c:formatCode>
                <c:ptCount val="12"/>
                <c:pt idx="0">
                  <c:v>0.41278309530010632</c:v>
                </c:pt>
                <c:pt idx="1">
                  <c:v>0.5084754874079217</c:v>
                </c:pt>
                <c:pt idx="2">
                  <c:v>0.57008271708010361</c:v>
                </c:pt>
                <c:pt idx="3">
                  <c:v>0.62324187339578008</c:v>
                </c:pt>
                <c:pt idx="4">
                  <c:v>0.66130788407631991</c:v>
                </c:pt>
                <c:pt idx="5">
                  <c:v>0.6853934654213294</c:v>
                </c:pt>
                <c:pt idx="6">
                  <c:v>0.70089406575425084</c:v>
                </c:pt>
                <c:pt idx="7">
                  <c:v>0.71065390483112267</c:v>
                </c:pt>
                <c:pt idx="8">
                  <c:v>0.71659119590898157</c:v>
                </c:pt>
                <c:pt idx="9">
                  <c:v>0.72028801146698873</c:v>
                </c:pt>
                <c:pt idx="10">
                  <c:v>0.72263298314410229</c:v>
                </c:pt>
                <c:pt idx="11">
                  <c:v>0.72417582682843407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AE-4001-A0A0-ADF9EB7BEC7D}"/>
            </c:ext>
          </c:extLst>
        </c:ser>
        <c:ser>
          <c:idx val="2"/>
          <c:order val="2"/>
          <c:tx>
            <c:strRef>
              <c:f>'Inv Transpor, Comunica y RRHH'!$J$60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Transpor, Comunica y RRHH'!$A$61:$A$72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Transpor, Comunica y RRHH'!$J$61:$J$72</c:f>
              <c:numCache>
                <c:formatCode>0.00</c:formatCode>
                <c:ptCount val="12"/>
                <c:pt idx="0">
                  <c:v>0.56041605488770807</c:v>
                </c:pt>
                <c:pt idx="1">
                  <c:v>0.68236186229109186</c:v>
                </c:pt>
                <c:pt idx="2">
                  <c:v>0.76488281174253026</c:v>
                </c:pt>
                <c:pt idx="3">
                  <c:v>0.83671771424525365</c:v>
                </c:pt>
                <c:pt idx="4">
                  <c:v>0.88884683067956538</c:v>
                </c:pt>
                <c:pt idx="5">
                  <c:v>0.9281469681847403</c:v>
                </c:pt>
                <c:pt idx="6">
                  <c:v>0.95695160932538659</c:v>
                </c:pt>
                <c:pt idx="7">
                  <c:v>0.97914354927401204</c:v>
                </c:pt>
                <c:pt idx="8">
                  <c:v>0.99622841572357845</c:v>
                </c:pt>
                <c:pt idx="9">
                  <c:v>1.010062231372189</c:v>
                </c:pt>
                <c:pt idx="10">
                  <c:v>1.0212809623170243</c:v>
                </c:pt>
                <c:pt idx="11">
                  <c:v>1.0302786360884946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AE-4001-A0A0-ADF9EB7BE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1.2"/>
          <c:min val="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'Inv Transpor, Comunica y RRHH'!$B$60</c:f>
              <c:strCache>
                <c:ptCount val="1"/>
                <c:pt idx="0">
                  <c:v>p25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'Inv Transpor, Comunica y RRHH'!$A$61:$A$72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Transpor, Comunica y RRHH'!$B$61:$B$72</c:f>
              <c:numCache>
                <c:formatCode>0.00</c:formatCode>
                <c:ptCount val="12"/>
                <c:pt idx="0">
                  <c:v>0.15771338948580044</c:v>
                </c:pt>
                <c:pt idx="1">
                  <c:v>0.2246524602030992</c:v>
                </c:pt>
                <c:pt idx="2">
                  <c:v>0.25815343072919467</c:v>
                </c:pt>
                <c:pt idx="3">
                  <c:v>0.27920873989162365</c:v>
                </c:pt>
                <c:pt idx="4">
                  <c:v>0.29221099413610341</c:v>
                </c:pt>
                <c:pt idx="5">
                  <c:v>0.30261618798368145</c:v>
                </c:pt>
                <c:pt idx="6">
                  <c:v>0.31014325626851541</c:v>
                </c:pt>
                <c:pt idx="7">
                  <c:v>0.31589947048835776</c:v>
                </c:pt>
                <c:pt idx="8">
                  <c:v>0.32026801912666908</c:v>
                </c:pt>
                <c:pt idx="9">
                  <c:v>0.32387424946879345</c:v>
                </c:pt>
                <c:pt idx="10">
                  <c:v>0.3268197364642122</c:v>
                </c:pt>
                <c:pt idx="11">
                  <c:v>0.32923528937586433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E-4856-99CF-C990280FFC39}"/>
            </c:ext>
          </c:extLst>
        </c:ser>
        <c:ser>
          <c:idx val="1"/>
          <c:order val="1"/>
          <c:tx>
            <c:strRef>
              <c:f>'Inv Transpor, Comunica y RRHH'!$C$60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6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'Inv Transpor, Comunica y RRHH'!$A$61:$A$72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Transpor, Comunica y RRHH'!$C$61:$C$72</c:f>
              <c:numCache>
                <c:formatCode>0.00</c:formatCode>
                <c:ptCount val="12"/>
                <c:pt idx="0">
                  <c:v>0.24373120507703974</c:v>
                </c:pt>
                <c:pt idx="1">
                  <c:v>0.34785758500849834</c:v>
                </c:pt>
                <c:pt idx="2">
                  <c:v>0.39331887613255129</c:v>
                </c:pt>
                <c:pt idx="3">
                  <c:v>0.41719899188752224</c:v>
                </c:pt>
                <c:pt idx="4">
                  <c:v>0.42936606360206936</c:v>
                </c:pt>
                <c:pt idx="5">
                  <c:v>0.43635083995796781</c:v>
                </c:pt>
                <c:pt idx="6">
                  <c:v>0.4396786167003025</c:v>
                </c:pt>
                <c:pt idx="7">
                  <c:v>0.44155770093722035</c:v>
                </c:pt>
                <c:pt idx="8">
                  <c:v>0.44243857421206367</c:v>
                </c:pt>
                <c:pt idx="9">
                  <c:v>0.44287251705301967</c:v>
                </c:pt>
                <c:pt idx="10">
                  <c:v>0.44311982821068957</c:v>
                </c:pt>
                <c:pt idx="11">
                  <c:v>0.44323786151146533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EE-4856-99CF-C990280FFC39}"/>
            </c:ext>
          </c:extLst>
        </c:ser>
        <c:ser>
          <c:idx val="2"/>
          <c:order val="2"/>
          <c:tx>
            <c:strRef>
              <c:f>'Inv Transpor, Comunica y RRHH'!$D$60</c:f>
              <c:strCache>
                <c:ptCount val="1"/>
                <c:pt idx="0">
                  <c:v>p75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'Inv Transpor, Comunica y RRHH'!$A$61:$A$72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'Inv Transpor, Comunica y RRHH'!$D$61:$D$72</c:f>
              <c:numCache>
                <c:formatCode>0.00</c:formatCode>
                <c:ptCount val="12"/>
                <c:pt idx="0">
                  <c:v>0.3004911993724072</c:v>
                </c:pt>
                <c:pt idx="1">
                  <c:v>0.42803015919247045</c:v>
                </c:pt>
                <c:pt idx="2">
                  <c:v>0.49185953250279701</c:v>
                </c:pt>
                <c:pt idx="3">
                  <c:v>0.53197619681394459</c:v>
                </c:pt>
                <c:pt idx="4">
                  <c:v>0.55674938179974098</c:v>
                </c:pt>
                <c:pt idx="5">
                  <c:v>0.57657438961394836</c:v>
                </c:pt>
                <c:pt idx="6">
                  <c:v>0.59091570701282015</c:v>
                </c:pt>
                <c:pt idx="7">
                  <c:v>0.60188301752719264</c:v>
                </c:pt>
                <c:pt idx="8">
                  <c:v>0.61020640987912134</c:v>
                </c:pt>
                <c:pt idx="9">
                  <c:v>0.61707735776915884</c:v>
                </c:pt>
                <c:pt idx="10">
                  <c:v>0.62268939187022598</c:v>
                </c:pt>
                <c:pt idx="11">
                  <c:v>0.6272917429701319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EE-4856-99CF-C990280FF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ax val="1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  <c:majorUnit val="0.5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3"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86264056252743"/>
          <c:y val="7.1074427593656897E-2"/>
          <c:w val="0.58931093640773879"/>
          <c:h val="0.83212767214387606"/>
        </c:manualLayout>
      </c:layout>
      <c:doughnutChart>
        <c:varyColors val="1"/>
        <c:ser>
          <c:idx val="2"/>
          <c:order val="2"/>
          <c:tx>
            <c:v>Label</c:v>
          </c:tx>
          <c:spPr>
            <a:solidFill>
              <a:schemeClr val="accent1">
                <a:lumMod val="20000"/>
                <a:lumOff val="80000"/>
              </a:schemeClr>
            </a:solidFill>
            <a:ln w="31750">
              <a:noFill/>
            </a:ln>
          </c:spPr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3CC-4B42-94F1-DA05E72FE5B4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3CC-4B42-94F1-DA05E72FE5B4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3CC-4B42-94F1-DA05E72FE5B4}"/>
              </c:ext>
            </c:extLst>
          </c:dPt>
          <c:dPt>
            <c:idx val="3"/>
            <c:bubble3D val="0"/>
            <c:spPr>
              <a:solidFill>
                <a:srgbClr val="FDDCD9"/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3CC-4B42-94F1-DA05E72FE5B4}"/>
              </c:ext>
            </c:extLst>
          </c:dPt>
          <c:dPt>
            <c:idx val="4"/>
            <c:bubble3D val="0"/>
            <c:spPr>
              <a:solidFill>
                <a:srgbClr val="FDDCD9"/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3CC-4B42-94F1-DA05E72FE5B4}"/>
              </c:ext>
            </c:extLst>
          </c:dPt>
          <c:dPt>
            <c:idx val="5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3CC-4B42-94F1-DA05E72FE5B4}"/>
              </c:ext>
            </c:extLst>
          </c:dPt>
          <c:dPt>
            <c:idx val="6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3CC-4B42-94F1-DA05E72FE5B4}"/>
              </c:ext>
            </c:extLst>
          </c:dPt>
          <c:dPt>
            <c:idx val="7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3CC-4B42-94F1-DA05E72FE5B4}"/>
              </c:ext>
            </c:extLst>
          </c:dPt>
          <c:dPt>
            <c:idx val="8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3CC-4B42-94F1-DA05E72FE5B4}"/>
              </c:ext>
            </c:extLst>
          </c:dPt>
          <c:dPt>
            <c:idx val="9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3CC-4B42-94F1-DA05E72FE5B4}"/>
              </c:ext>
            </c:extLst>
          </c:dPt>
          <c:dPt>
            <c:idx val="1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3CC-4B42-94F1-DA05E72FE5B4}"/>
              </c:ext>
            </c:extLst>
          </c:dPt>
          <c:dPt>
            <c:idx val="1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3CC-4B42-94F1-DA05E72FE5B4}"/>
              </c:ext>
            </c:extLst>
          </c:dPt>
          <c:dPt>
            <c:idx val="1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3CC-4B42-94F1-DA05E72FE5B4}"/>
              </c:ext>
            </c:extLst>
          </c:dPt>
          <c:dPt>
            <c:idx val="1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03CC-4B42-94F1-DA05E72FE5B4}"/>
              </c:ext>
            </c:extLst>
          </c:dPt>
          <c:dPt>
            <c:idx val="14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03CC-4B42-94F1-DA05E72FE5B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03CC-4B42-94F1-DA05E72FE5B4}"/>
              </c:ext>
            </c:extLst>
          </c:dPt>
          <c:dPt>
            <c:idx val="16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03CC-4B42-94F1-DA05E72FE5B4}"/>
              </c:ext>
            </c:extLst>
          </c:dPt>
          <c:dPt>
            <c:idx val="17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03CC-4B42-94F1-DA05E72FE5B4}"/>
              </c:ext>
            </c:extLst>
          </c:dPt>
          <c:dPt>
            <c:idx val="18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03CC-4B42-94F1-DA05E72FE5B4}"/>
              </c:ext>
            </c:extLst>
          </c:dPt>
          <c:dPt>
            <c:idx val="19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03CC-4B42-94F1-DA05E72FE5B4}"/>
              </c:ext>
            </c:extLst>
          </c:dPt>
          <c:dPt>
            <c:idx val="2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03CC-4B42-94F1-DA05E72FE5B4}"/>
              </c:ext>
            </c:extLst>
          </c:dPt>
          <c:dPt>
            <c:idx val="2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03CC-4B42-94F1-DA05E72FE5B4}"/>
              </c:ext>
            </c:extLst>
          </c:dPt>
          <c:dPt>
            <c:idx val="22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03CC-4B42-94F1-DA05E72FE5B4}"/>
              </c:ext>
            </c:extLst>
          </c:dPt>
          <c:dPt>
            <c:idx val="23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03CC-4B42-94F1-DA05E72FE5B4}"/>
              </c:ext>
            </c:extLst>
          </c:dPt>
          <c:dPt>
            <c:idx val="2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03CC-4B42-94F1-DA05E72FE5B4}"/>
              </c:ext>
            </c:extLst>
          </c:dPt>
          <c:dPt>
            <c:idx val="25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03CC-4B42-94F1-DA05E72FE5B4}"/>
              </c:ext>
            </c:extLst>
          </c:dPt>
          <c:dPt>
            <c:idx val="26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03CC-4B42-94F1-DA05E72FE5B4}"/>
              </c:ext>
            </c:extLst>
          </c:dPt>
          <c:dPt>
            <c:idx val="27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03CC-4B42-94F1-DA05E72FE5B4}"/>
              </c:ext>
            </c:extLst>
          </c:dPt>
          <c:dPt>
            <c:idx val="28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03CC-4B42-94F1-DA05E72FE5B4}"/>
              </c:ext>
            </c:extLst>
          </c:dPt>
          <c:dPt>
            <c:idx val="29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03CC-4B42-94F1-DA05E72FE5B4}"/>
              </c:ext>
            </c:extLst>
          </c:dPt>
          <c:dPt>
            <c:idx val="3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03CC-4B42-94F1-DA05E72FE5B4}"/>
              </c:ext>
            </c:extLst>
          </c:dPt>
          <c:dPt>
            <c:idx val="3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03CC-4B42-94F1-DA05E72FE5B4}"/>
              </c:ext>
            </c:extLst>
          </c:dPt>
          <c:dPt>
            <c:idx val="32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03CC-4B42-94F1-DA05E72FE5B4}"/>
              </c:ext>
            </c:extLst>
          </c:dPt>
          <c:dPt>
            <c:idx val="33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03CC-4B42-94F1-DA05E72FE5B4}"/>
              </c:ext>
            </c:extLst>
          </c:dPt>
          <c:dPt>
            <c:idx val="3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03CC-4B42-94F1-DA05E72FE5B4}"/>
              </c:ext>
            </c:extLst>
          </c:dPt>
          <c:dPt>
            <c:idx val="35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03CC-4B42-94F1-DA05E72FE5B4}"/>
              </c:ext>
            </c:extLst>
          </c:dPt>
          <c:dPt>
            <c:idx val="36"/>
            <c:bubble3D val="0"/>
            <c:spPr>
              <a:noFill/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03CC-4B42-94F1-DA05E72FE5B4}"/>
              </c:ext>
            </c:extLst>
          </c:dPt>
          <c:dPt>
            <c:idx val="37"/>
            <c:bubble3D val="0"/>
            <c:spPr>
              <a:noFill/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03CC-4B42-94F1-DA05E72FE5B4}"/>
              </c:ext>
            </c:extLst>
          </c:dPt>
          <c:dLbls>
            <c:dLbl>
              <c:idx val="0"/>
              <c:layout>
                <c:manualLayout>
                  <c:x val="9.3095139872890632E-3"/>
                  <c:y val="-0.18492982589394974"/>
                </c:manualLayout>
              </c:layout>
              <c:tx>
                <c:rich>
                  <a:bodyPr rot="-52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49D36AF8-5E05-458B-85CE-5BAB63233112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2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3CC-4B42-94F1-DA05E72FE5B4}"/>
                </c:ext>
              </c:extLst>
            </c:dLbl>
            <c:dLbl>
              <c:idx val="1"/>
              <c:layout>
                <c:manualLayout>
                  <c:x val="3.3355718464697155E-2"/>
                  <c:y val="-0.18828451105991173"/>
                </c:manualLayout>
              </c:layout>
              <c:tx>
                <c:rich>
                  <a:bodyPr rot="-46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4EE6C5FA-CFFD-4108-ACA3-D5D30016BDD6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46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3CC-4B42-94F1-DA05E72FE5B4}"/>
                </c:ext>
              </c:extLst>
            </c:dLbl>
            <c:dLbl>
              <c:idx val="2"/>
              <c:layout>
                <c:manualLayout>
                  <c:x val="6.7122043513061364E-2"/>
                  <c:y val="-0.22418158341139832"/>
                </c:manualLayout>
              </c:layout>
              <c:tx>
                <c:rich>
                  <a:bodyPr rot="-40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283A8E82-5BD1-4E61-BF0E-41495C6763F6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40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3CC-4B42-94F1-DA05E72FE5B4}"/>
                </c:ext>
              </c:extLst>
            </c:dLbl>
            <c:dLbl>
              <c:idx val="3"/>
              <c:layout>
                <c:manualLayout>
                  <c:x val="3.9004577277234873E-2"/>
                  <c:y val="-9.9052586272375162E-2"/>
                </c:manualLayout>
              </c:layout>
              <c:tx>
                <c:rich>
                  <a:bodyPr rot="-34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91DA0A2B-C70E-4820-AF59-9F8527F5A654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4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671038501150891"/>
                      <c:h val="3.472770083803833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03CC-4B42-94F1-DA05E72FE5B4}"/>
                </c:ext>
              </c:extLst>
            </c:dLbl>
            <c:dLbl>
              <c:idx val="4"/>
              <c:layout>
                <c:manualLayout>
                  <c:x val="5.5206324130326778E-2"/>
                  <c:y val="-9.5203179988353551E-2"/>
                </c:manualLayout>
              </c:layout>
              <c:tx>
                <c:rich>
                  <a:bodyPr rot="-28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0288F9AD-35D2-4E92-875C-64E7C030803C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28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03CC-4B42-94F1-DA05E72FE5B4}"/>
                </c:ext>
              </c:extLst>
            </c:dLbl>
            <c:dLbl>
              <c:idx val="5"/>
              <c:layout>
                <c:manualLayout>
                  <c:x val="6.5538177317812488E-2"/>
                  <c:y val="-7.8248136989307202E-2"/>
                </c:manualLayout>
              </c:layout>
              <c:tx>
                <c:rich>
                  <a:bodyPr rot="-216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B74CB713-31D5-47A2-AC5F-0698E807476B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216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097053291116359"/>
                      <c:h val="3.1920230228456171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03CC-4B42-94F1-DA05E72FE5B4}"/>
                </c:ext>
              </c:extLst>
            </c:dLbl>
            <c:dLbl>
              <c:idx val="6"/>
              <c:layout>
                <c:manualLayout>
                  <c:x val="4.5178797351844539E-2"/>
                  <c:y val="-4.9885138955701319E-2"/>
                </c:manualLayout>
              </c:layout>
              <c:tx>
                <c:rich>
                  <a:bodyPr rot="-17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00037C1A-4C46-4167-BB2B-BC3CE8BEFD2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7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03CC-4B42-94F1-DA05E72FE5B4}"/>
                </c:ext>
              </c:extLst>
            </c:dLbl>
            <c:dLbl>
              <c:idx val="7"/>
              <c:layout>
                <c:manualLayout>
                  <c:x val="0.11830251286926265"/>
                  <c:y val="-7.5173979458355522E-2"/>
                </c:manualLayout>
              </c:layout>
              <c:tx>
                <c:rich>
                  <a:bodyPr rot="-120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E7E29A15-3050-483B-8421-B04BF8EE6A29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20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979170029714393"/>
                      <c:h val="3.796760935429695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03CC-4B42-94F1-DA05E72FE5B4}"/>
                </c:ext>
              </c:extLst>
            </c:dLbl>
            <c:dLbl>
              <c:idx val="8"/>
              <c:layout>
                <c:manualLayout>
                  <c:x val="0.11849676250605337"/>
                  <c:y val="-5.0773223282780972E-2"/>
                </c:manualLayout>
              </c:layout>
              <c:tx>
                <c:rich>
                  <a:bodyPr rot="-7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53AE457D-8FA7-4346-AC86-ECAD3248396C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7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701068402896106"/>
                      <c:h val="3.02211982344650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03CC-4B42-94F1-DA05E72FE5B4}"/>
                </c:ext>
              </c:extLst>
            </c:dLbl>
            <c:dLbl>
              <c:idx val="9"/>
              <c:layout>
                <c:manualLayout>
                  <c:x val="0.14173003675018575"/>
                  <c:y val="-2.7867095391211148E-2"/>
                </c:manualLayout>
              </c:layout>
              <c:tx>
                <c:rich>
                  <a:bodyPr rot="-18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23D97E69-6BD1-4DB3-8E16-F7D9F60B89D9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8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03CC-4B42-94F1-DA05E72FE5B4}"/>
                </c:ext>
              </c:extLst>
            </c:dLbl>
            <c:dLbl>
              <c:idx val="10"/>
              <c:layout>
                <c:manualLayout>
                  <c:x val="0.1684206600497844"/>
                  <c:y val="3.0309474981221416E-3"/>
                </c:manualLayout>
              </c:layout>
              <c:tx>
                <c:rich>
                  <a:bodyPr rot="2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4A080DB0-7BB2-48EA-8DC0-76632DF76B83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1415145131198"/>
                      <c:h val="3.610198242904524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03CC-4B42-94F1-DA05E72FE5B4}"/>
                </c:ext>
              </c:extLst>
            </c:dLbl>
            <c:dLbl>
              <c:idx val="11"/>
              <c:layout>
                <c:manualLayout>
                  <c:x val="0.10964498727657503"/>
                  <c:y val="2.4720189719050312E-2"/>
                </c:manualLayout>
              </c:layout>
              <c:tx>
                <c:rich>
                  <a:bodyPr rot="8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1DAD889-7714-490B-B620-074A9F72C96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8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03CC-4B42-94F1-DA05E72FE5B4}"/>
                </c:ext>
              </c:extLst>
            </c:dLbl>
            <c:dLbl>
              <c:idx val="12"/>
              <c:layout>
                <c:manualLayout>
                  <c:x val="0.121139162520357"/>
                  <c:y val="5.3241174435189172E-2"/>
                </c:manualLayout>
              </c:layout>
              <c:tx>
                <c:rich>
                  <a:bodyPr rot="132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35C9FF5A-331E-4750-9F67-70057547E456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32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207232126719765"/>
                      <c:h val="3.720012490400114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03CC-4B42-94F1-DA05E72FE5B4}"/>
                </c:ext>
              </c:extLst>
            </c:dLbl>
            <c:dLbl>
              <c:idx val="13"/>
              <c:layout>
                <c:manualLayout>
                  <c:x val="0.1065835476217571"/>
                  <c:y val="6.99511355292807E-2"/>
                </c:manualLayout>
              </c:layout>
              <c:tx>
                <c:rich>
                  <a:bodyPr rot="17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65C46BB9-F949-486F-8CBD-D91F4C1E2A6F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7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03CC-4B42-94F1-DA05E72FE5B4}"/>
                </c:ext>
              </c:extLst>
            </c:dLbl>
            <c:dLbl>
              <c:idx val="14"/>
              <c:layout>
                <c:manualLayout>
                  <c:x val="0.16749012011311798"/>
                  <c:y val="0.18833320674144013"/>
                </c:manualLayout>
              </c:layout>
              <c:tx>
                <c:rich>
                  <a:bodyPr rot="276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1298D535-47C1-4531-AFC9-7F3CEB1C8AF1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76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4372201196943"/>
                      <c:h val="3.579157910727396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03CC-4B42-94F1-DA05E72FE5B4}"/>
                </c:ext>
              </c:extLst>
            </c:dLbl>
            <c:dLbl>
              <c:idx val="15"/>
              <c:layout>
                <c:manualLayout>
                  <c:x val="0.10284314278637748"/>
                  <c:y val="0.14271581807901021"/>
                </c:manualLayout>
              </c:layout>
              <c:tx>
                <c:rich>
                  <a:bodyPr rot="32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E0B6E2F-8B4C-4CFA-93BB-D73A44FA9673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2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03CC-4B42-94F1-DA05E72FE5B4}"/>
                </c:ext>
              </c:extLst>
            </c:dLbl>
            <c:dLbl>
              <c:idx val="16"/>
              <c:layout>
                <c:manualLayout>
                  <c:x val="9.1244596703316416E-2"/>
                  <c:y val="0.1615192715058526"/>
                </c:manualLayout>
              </c:layout>
              <c:tx>
                <c:rich>
                  <a:bodyPr rot="36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BE650E8F-DC58-4054-8F00-FBE0260D8829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6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03CC-4B42-94F1-DA05E72FE5B4}"/>
                </c:ext>
              </c:extLst>
            </c:dLbl>
            <c:dLbl>
              <c:idx val="17"/>
              <c:layout>
                <c:manualLayout>
                  <c:x val="7.5892528418517957E-2"/>
                  <c:y val="0.18448050906819927"/>
                </c:manualLayout>
              </c:layout>
              <c:tx>
                <c:rich>
                  <a:bodyPr rot="39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B53FEDA-E6C3-4C2B-B76B-018646C44662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9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03CC-4B42-94F1-DA05E72FE5B4}"/>
                </c:ext>
              </c:extLst>
            </c:dLbl>
            <c:dLbl>
              <c:idx val="18"/>
              <c:layout>
                <c:manualLayout>
                  <c:x val="5.2220072697088768E-2"/>
                  <c:y val="0.20825260990286182"/>
                </c:manualLayout>
              </c:layout>
              <c:tx>
                <c:rich>
                  <a:bodyPr rot="47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C52B93CF-C0C6-4923-A92E-14C336EA8FE0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47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03CC-4B42-94F1-DA05E72FE5B4}"/>
                </c:ext>
              </c:extLst>
            </c:dLbl>
            <c:dLbl>
              <c:idx val="19"/>
              <c:layout>
                <c:manualLayout>
                  <c:x val="3.0589293962278115E-2"/>
                  <c:y val="0.2261729582837515"/>
                </c:manualLayout>
              </c:layout>
              <c:tx>
                <c:rich>
                  <a:bodyPr rot="52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B4EEEB7-0C10-4FCF-9D47-45C363F8E888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52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03CC-4B42-94F1-DA05E72FE5B4}"/>
                </c:ext>
              </c:extLst>
            </c:dLbl>
            <c:dLbl>
              <c:idx val="20"/>
              <c:layout>
                <c:manualLayout>
                  <c:x val="1.2046013757173363E-2"/>
                  <c:y val="0.22536985931420953"/>
                </c:manualLayout>
              </c:layout>
              <c:tx>
                <c:rich>
                  <a:bodyPr rot="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0931333-9DF0-42F1-9149-30E167E109A6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03CC-4B42-94F1-DA05E72FE5B4}"/>
                </c:ext>
              </c:extLst>
            </c:dLbl>
            <c:dLbl>
              <c:idx val="21"/>
              <c:layout>
                <c:manualLayout>
                  <c:x val="-1.9459640437884318E-3"/>
                  <c:y val="0.16292579183229106"/>
                </c:manualLayout>
              </c:layout>
              <c:tx>
                <c:rich>
                  <a:bodyPr rot="-46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F84F78CE-4D62-42F6-9C67-F3B0FE886491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46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03CC-4B42-94F1-DA05E72FE5B4}"/>
                </c:ext>
              </c:extLst>
            </c:dLbl>
            <c:dLbl>
              <c:idx val="22"/>
              <c:layout>
                <c:manualLayout>
                  <c:x val="-1.0289549960839965E-2"/>
                  <c:y val="0.11516300816095722"/>
                </c:manualLayout>
              </c:layout>
              <c:tx>
                <c:rich>
                  <a:bodyPr rot="-39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F9DF85B3-A3B7-4BEB-9905-8C1571D57078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9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03CC-4B42-94F1-DA05E72FE5B4}"/>
                </c:ext>
              </c:extLst>
            </c:dLbl>
            <c:dLbl>
              <c:idx val="23"/>
              <c:layout>
                <c:manualLayout>
                  <c:x val="-3.5513784011622695E-2"/>
                  <c:y val="0.16513726780936949"/>
                </c:manualLayout>
              </c:layout>
              <c:tx>
                <c:rich>
                  <a:bodyPr rot="-36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5E1A278A-7082-4E77-A342-CE356EDF194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6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03CC-4B42-94F1-DA05E72FE5B4}"/>
                </c:ext>
              </c:extLst>
            </c:dLbl>
            <c:dLbl>
              <c:idx val="24"/>
              <c:layout>
                <c:manualLayout>
                  <c:x val="-3.855482261317441E-2"/>
                  <c:y val="0.12768834763821718"/>
                </c:manualLayout>
              </c:layout>
              <c:tx>
                <c:rich>
                  <a:bodyPr rot="-30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358CBD3B-6C2B-43EA-B348-778E34E794AA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0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03CC-4B42-94F1-DA05E72FE5B4}"/>
                </c:ext>
              </c:extLst>
            </c:dLbl>
            <c:dLbl>
              <c:idx val="25"/>
              <c:layout>
                <c:manualLayout>
                  <c:x val="-6.8952022025247944E-2"/>
                  <c:y val="0.13979660902515811"/>
                </c:manualLayout>
              </c:layout>
              <c:tx>
                <c:rich>
                  <a:bodyPr rot="-258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A886D20-7933-434C-A64D-FFD9384386B4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258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03CC-4B42-94F1-DA05E72FE5B4}"/>
                </c:ext>
              </c:extLst>
            </c:dLbl>
            <c:dLbl>
              <c:idx val="26"/>
              <c:layout>
                <c:manualLayout>
                  <c:x val="-0.12806862410991338"/>
                  <c:y val="0.15297018338945573"/>
                </c:manualLayout>
              </c:layout>
              <c:tx>
                <c:rich>
                  <a:bodyPr rot="-180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67F361B-F631-41D9-AFFA-B2A0A0006F5F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80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330601056316815"/>
                      <c:h val="3.008245351967659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03CC-4B42-94F1-DA05E72FE5B4}"/>
                </c:ext>
              </c:extLst>
            </c:dLbl>
            <c:dLbl>
              <c:idx val="27"/>
              <c:layout>
                <c:manualLayout>
                  <c:x val="-0.10751086638088235"/>
                  <c:y val="0.10612527533736732"/>
                </c:manualLayout>
              </c:layout>
              <c:tx>
                <c:rich>
                  <a:bodyPr rot="-11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476DFFB3-C97E-49FD-9DEB-6A369A20C18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1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81237481989012"/>
                      <c:h val="4.783992033150195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03CC-4B42-94F1-DA05E72FE5B4}"/>
                </c:ext>
              </c:extLst>
            </c:dLbl>
            <c:dLbl>
              <c:idx val="28"/>
              <c:layout>
                <c:manualLayout>
                  <c:x val="-0.14893596159250025"/>
                  <c:y val="9.110388130744107E-2"/>
                </c:manualLayout>
              </c:layout>
              <c:tx>
                <c:rich>
                  <a:bodyPr rot="-66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E7F8BD4-7E29-4BE0-9654-7D5202E9BDCC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66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73608595053181"/>
                      <c:h val="4.572499177152693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03CC-4B42-94F1-DA05E72FE5B4}"/>
                </c:ext>
              </c:extLst>
            </c:dLbl>
            <c:dLbl>
              <c:idx val="29"/>
              <c:layout>
                <c:manualLayout>
                  <c:x val="-0.15924172021088084"/>
                  <c:y val="5.8933758682094002E-2"/>
                </c:manualLayout>
              </c:layout>
              <c:tx>
                <c:rich>
                  <a:bodyPr rot="-1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30830D8-D2B8-488B-950E-7D1D05214CB4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03CC-4B42-94F1-DA05E72FE5B4}"/>
                </c:ext>
              </c:extLst>
            </c:dLbl>
            <c:dLbl>
              <c:idx val="30"/>
              <c:layout>
                <c:manualLayout>
                  <c:x val="-0.14483247729530871"/>
                  <c:y val="2.8689773906879004E-2"/>
                </c:manualLayout>
              </c:layout>
              <c:tx>
                <c:rich>
                  <a:bodyPr rot="3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278CA38B-2C9F-4F43-A5A0-9539189E2BB2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03CC-4B42-94F1-DA05E72FE5B4}"/>
                </c:ext>
              </c:extLst>
            </c:dLbl>
            <c:dLbl>
              <c:idx val="31"/>
              <c:layout>
                <c:manualLayout>
                  <c:x val="-0.20326651582801716"/>
                  <c:y val="-1.4405397878319872E-2"/>
                </c:manualLayout>
              </c:layout>
              <c:tx>
                <c:rich>
                  <a:bodyPr rot="72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B9E2438F-EBB5-4B3C-89A4-A756669E0F29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72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72913688224928"/>
                      <c:h val="3.015368255816896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03CC-4B42-94F1-DA05E72FE5B4}"/>
                </c:ext>
              </c:extLst>
            </c:dLbl>
            <c:dLbl>
              <c:idx val="32"/>
              <c:layout>
                <c:manualLayout>
                  <c:x val="-0.18256087863732295"/>
                  <c:y val="-5.3022254854799139E-2"/>
                </c:manualLayout>
              </c:layout>
              <c:tx>
                <c:rich>
                  <a:bodyPr rot="132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B8779601-658B-40BD-94AA-796C038D31FC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32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56011933588024"/>
                      <c:h val="3.54668287042897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03CC-4B42-94F1-DA05E72FE5B4}"/>
                </c:ext>
              </c:extLst>
            </c:dLbl>
            <c:dLbl>
              <c:idx val="33"/>
              <c:layout>
                <c:manualLayout>
                  <c:x val="-0.15217928697180574"/>
                  <c:y val="-7.1521128186950902E-2"/>
                </c:manualLayout>
              </c:layout>
              <c:tx>
                <c:rich>
                  <a:bodyPr rot="19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1B322C57-94AA-4625-9E2A-415D0FD9883B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9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367038057432805"/>
                      <c:h val="4.072748141209036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03CC-4B42-94F1-DA05E72FE5B4}"/>
                </c:ext>
              </c:extLst>
            </c:dLbl>
            <c:dLbl>
              <c:idx val="34"/>
              <c:layout>
                <c:manualLayout>
                  <c:x val="-0.18545700811602464"/>
                  <c:y val="-0.14533534192470315"/>
                </c:manualLayout>
              </c:layout>
              <c:tx>
                <c:rich>
                  <a:bodyPr rot="23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2A970709-4C25-4E90-8AF8-84AEEB4B7AFA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3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636021111035668"/>
                      <c:h val="3.375766935885424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03CC-4B42-94F1-DA05E72FE5B4}"/>
                </c:ext>
              </c:extLst>
            </c:dLbl>
            <c:dLbl>
              <c:idx val="35"/>
              <c:layout>
                <c:manualLayout>
                  <c:x val="-0.15475947419406355"/>
                  <c:y val="-0.16054037859415485"/>
                </c:manualLayout>
              </c:layout>
              <c:tx>
                <c:rich>
                  <a:bodyPr rot="29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8CB0ADEE-996B-4D10-8F95-92DF5C9EB57E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9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269342618261867"/>
                      <c:h val="2.815403701546952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03CC-4B42-94F1-DA05E72FE5B4}"/>
                </c:ext>
              </c:extLst>
            </c:dLbl>
            <c:dLbl>
              <c:idx val="36"/>
              <c:layout>
                <c:manualLayout>
                  <c:x val="-0.13050332358237329"/>
                  <c:y val="-0.17715286393059387"/>
                </c:manualLayout>
              </c:layout>
              <c:tx>
                <c:rich>
                  <a:bodyPr rot="33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9F60AC11-8D4E-42FA-8137-3A847D662ADE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3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03CC-4B42-94F1-DA05E72FE5B4}"/>
                </c:ext>
              </c:extLst>
            </c:dLbl>
            <c:dLbl>
              <c:idx val="37"/>
              <c:layout>
                <c:manualLayout>
                  <c:x val="-0.10498403475536694"/>
                  <c:y val="-0.18401541045311459"/>
                </c:manualLayout>
              </c:layout>
              <c:tx>
                <c:rich>
                  <a:bodyPr rot="40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E7D2641-8E0E-4D1A-B535-1339D973059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40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158709067245286"/>
                      <c:h val="0.1153128929623346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03CC-4B42-94F1-DA05E72FE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endParaRPr lang="es-BO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'Recuadro Mult Activ G1'!$E$53:$E$90</c:f>
              <c:numCache>
                <c:formatCode>0</c:formatCode>
                <c:ptCount val="38"/>
                <c:pt idx="0">
                  <c:v>9.473684210526315</c:v>
                </c:pt>
                <c:pt idx="1">
                  <c:v>9.473684210526315</c:v>
                </c:pt>
                <c:pt idx="2">
                  <c:v>9.473684210526315</c:v>
                </c:pt>
                <c:pt idx="3">
                  <c:v>9.473684210526315</c:v>
                </c:pt>
                <c:pt idx="4">
                  <c:v>9.473684210526315</c:v>
                </c:pt>
                <c:pt idx="5">
                  <c:v>9.473684210526315</c:v>
                </c:pt>
                <c:pt idx="6">
                  <c:v>9.473684210526315</c:v>
                </c:pt>
                <c:pt idx="7">
                  <c:v>9.473684210526315</c:v>
                </c:pt>
                <c:pt idx="8">
                  <c:v>9.473684210526315</c:v>
                </c:pt>
                <c:pt idx="9">
                  <c:v>9.473684210526315</c:v>
                </c:pt>
                <c:pt idx="10">
                  <c:v>9.473684210526315</c:v>
                </c:pt>
                <c:pt idx="11">
                  <c:v>9.473684210526315</c:v>
                </c:pt>
                <c:pt idx="12">
                  <c:v>9.473684210526315</c:v>
                </c:pt>
                <c:pt idx="13">
                  <c:v>9.473684210526315</c:v>
                </c:pt>
                <c:pt idx="14">
                  <c:v>9.473684210526315</c:v>
                </c:pt>
                <c:pt idx="15">
                  <c:v>9.473684210526315</c:v>
                </c:pt>
                <c:pt idx="16">
                  <c:v>9.473684210526315</c:v>
                </c:pt>
                <c:pt idx="17">
                  <c:v>9.473684210526315</c:v>
                </c:pt>
                <c:pt idx="18">
                  <c:v>9.473684210526315</c:v>
                </c:pt>
                <c:pt idx="19">
                  <c:v>9.473684210526315</c:v>
                </c:pt>
                <c:pt idx="20">
                  <c:v>9.473684210526315</c:v>
                </c:pt>
                <c:pt idx="21">
                  <c:v>9.473684210526315</c:v>
                </c:pt>
                <c:pt idx="22">
                  <c:v>9.473684210526315</c:v>
                </c:pt>
                <c:pt idx="23">
                  <c:v>9.473684210526315</c:v>
                </c:pt>
                <c:pt idx="24">
                  <c:v>9.473684210526315</c:v>
                </c:pt>
                <c:pt idx="25">
                  <c:v>9.473684210526315</c:v>
                </c:pt>
                <c:pt idx="26">
                  <c:v>9.473684210526315</c:v>
                </c:pt>
                <c:pt idx="27">
                  <c:v>9.473684210526315</c:v>
                </c:pt>
                <c:pt idx="28">
                  <c:v>9.473684210526315</c:v>
                </c:pt>
                <c:pt idx="29">
                  <c:v>9.473684210526315</c:v>
                </c:pt>
                <c:pt idx="30">
                  <c:v>9.473684210526315</c:v>
                </c:pt>
                <c:pt idx="31">
                  <c:v>9.473684210526315</c:v>
                </c:pt>
                <c:pt idx="32">
                  <c:v>9.473684210526315</c:v>
                </c:pt>
                <c:pt idx="33">
                  <c:v>9.473684210526315</c:v>
                </c:pt>
                <c:pt idx="34">
                  <c:v>9.473684210526315</c:v>
                </c:pt>
                <c:pt idx="35">
                  <c:v>9.473684210526315</c:v>
                </c:pt>
                <c:pt idx="36">
                  <c:v>9.473684210526315</c:v>
                </c:pt>
                <c:pt idx="37">
                  <c:v>9.473684210526315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'Recuadro Mult Activ G1'!$A$53:$A$90</c15:f>
                <c15:dlblRangeCache>
                  <c:ptCount val="38"/>
                  <c:pt idx="0">
                    <c:v>Agricultural; 2.9</c:v>
                  </c:pt>
                  <c:pt idx="1">
                    <c:v>Silviculture; 3.01</c:v>
                  </c:pt>
                  <c:pt idx="2">
                    <c:v>Livestock; 3.54</c:v>
                  </c:pt>
                  <c:pt idx="3">
                    <c:v>Oil &amp; Natural Gas; 1.57</c:v>
                  </c:pt>
                  <c:pt idx="4">
                    <c:v>Minerals; 2.41</c:v>
                  </c:pt>
                  <c:pt idx="5">
                    <c:v>Refined petroleum; 1.92</c:v>
                  </c:pt>
                  <c:pt idx="6">
                    <c:v>Chemists; 2.01</c:v>
                  </c:pt>
                  <c:pt idx="7">
                    <c:v>Machinery &amp; Equipment; 2.24</c:v>
                  </c:pt>
                  <c:pt idx="8">
                    <c:v>Beverages &amp; Tobacco; 2.35</c:v>
                  </c:pt>
                  <c:pt idx="9">
                    <c:v>Base Metals; 2.75</c:v>
                  </c:pt>
                  <c:pt idx="10">
                    <c:v>Non-metallic minerals; 2.78</c:v>
                  </c:pt>
                  <c:pt idx="11">
                    <c:v>Paper; 2.83</c:v>
                  </c:pt>
                  <c:pt idx="12">
                    <c:v>Foods; 2.85</c:v>
                  </c:pt>
                  <c:pt idx="13">
                    <c:v>Sugar; 2.92</c:v>
                  </c:pt>
                  <c:pt idx="14">
                    <c:v>Miscellaneous Manufactures; 3.2</c:v>
                  </c:pt>
                  <c:pt idx="15">
                    <c:v>Textiles; 3.24</c:v>
                  </c:pt>
                  <c:pt idx="16">
                    <c:v>Oily; 3.29</c:v>
                  </c:pt>
                  <c:pt idx="17">
                    <c:v>Wood; 3.29</c:v>
                  </c:pt>
                  <c:pt idx="18">
                    <c:v>Dairy; 3.39</c:v>
                  </c:pt>
                  <c:pt idx="19">
                    <c:v>Milling; 3.43</c:v>
                  </c:pt>
                  <c:pt idx="20">
                    <c:v>Meats; 3.44</c:v>
                  </c:pt>
                  <c:pt idx="21">
                    <c:v>Financial services; 2.27</c:v>
                  </c:pt>
                  <c:pt idx="22">
                    <c:v>Water; 2.46</c:v>
                  </c:pt>
                  <c:pt idx="23">
                    <c:v>Solid Waste; 2.57</c:v>
                  </c:pt>
                  <c:pt idx="24">
                    <c:v>Gas; 2.72</c:v>
                  </c:pt>
                  <c:pt idx="25">
                    <c:v>Enterprises; 2.74</c:v>
                  </c:pt>
                  <c:pt idx="26">
                    <c:v>Transport &amp; Storage; 2.8</c:v>
                  </c:pt>
                  <c:pt idx="27">
                    <c:v>Commerce; 2.8</c:v>
                  </c:pt>
                  <c:pt idx="28">
                    <c:v>Communication; 2.9</c:v>
                  </c:pt>
                  <c:pt idx="29">
                    <c:v>Public education; 2.93</c:v>
                  </c:pt>
                  <c:pt idx="30">
                    <c:v>Electricity; 2.94</c:v>
                  </c:pt>
                  <c:pt idx="31">
                    <c:v>Construction, Civil Works; 2.98</c:v>
                  </c:pt>
                  <c:pt idx="32">
                    <c:v>General Government; 3.05</c:v>
                  </c:pt>
                  <c:pt idx="33">
                    <c:v>Public health; 3.05</c:v>
                  </c:pt>
                  <c:pt idx="34">
                    <c:v>Construction of Buildings; 3.15</c:v>
                  </c:pt>
                  <c:pt idx="35">
                    <c:v>Private education; 3.21</c:v>
                  </c:pt>
                  <c:pt idx="36">
                    <c:v>Private Health; 3.26</c:v>
                  </c:pt>
                  <c:pt idx="37">
                    <c:v>Hotels &amp; Restaurants; 3.36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C-03CC-4B42-94F1-DA05E72FE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0"/>
      </c:doughnutChart>
      <c:radarChart>
        <c:radarStyle val="filled"/>
        <c:varyColors val="0"/>
        <c:ser>
          <c:idx val="0"/>
          <c:order val="0"/>
          <c:tx>
            <c:strRef>
              <c:f>'Recuadro Mult Activ G1'!$F$93</c:f>
              <c:strCache>
                <c:ptCount val="1"/>
                <c:pt idx="0">
                  <c:v>Multiplicador</c:v>
                </c:pt>
              </c:strCache>
            </c:strRef>
          </c:tx>
          <c:spPr>
            <a:solidFill>
              <a:srgbClr val="002060"/>
            </a:solidFill>
            <a:ln w="6350">
              <a:solidFill>
                <a:srgbClr val="002060"/>
              </a:solidFill>
            </a:ln>
            <a:effectLst/>
          </c:spPr>
          <c:val>
            <c:numRef>
              <c:f>'Recuadro Mult Activ G1'!$F$94:$F$453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 formatCode="0.00">
                  <c:v>2.9011750508329102</c:v>
                </c:pt>
                <c:pt idx="3" formatCode="0.00">
                  <c:v>2.9011750508329102</c:v>
                </c:pt>
                <c:pt idx="4" formatCode="0.00">
                  <c:v>2.9011750508329102</c:v>
                </c:pt>
                <c:pt idx="5" formatCode="0.00">
                  <c:v>2.9011750508329102</c:v>
                </c:pt>
                <c:pt idx="6" formatCode="0.00">
                  <c:v>2.9011750508329102</c:v>
                </c:pt>
                <c:pt idx="7" formatCode="0.00">
                  <c:v>2.9011750508329102</c:v>
                </c:pt>
                <c:pt idx="8" formatCode="0.00">
                  <c:v>2.9011750508329102</c:v>
                </c:pt>
                <c:pt idx="9">
                  <c:v>0</c:v>
                </c:pt>
                <c:pt idx="10">
                  <c:v>0</c:v>
                </c:pt>
                <c:pt idx="11" formatCode="0.00">
                  <c:v>3.0071872959552302</c:v>
                </c:pt>
                <c:pt idx="12" formatCode="0.00">
                  <c:v>3.0071872959552302</c:v>
                </c:pt>
                <c:pt idx="13" formatCode="0.00">
                  <c:v>3.0071872959552302</c:v>
                </c:pt>
                <c:pt idx="14" formatCode="0.00">
                  <c:v>3.0071872959552302</c:v>
                </c:pt>
                <c:pt idx="15" formatCode="0.00">
                  <c:v>3.0071872959552302</c:v>
                </c:pt>
                <c:pt idx="16" formatCode="0.00">
                  <c:v>3.0071872959552302</c:v>
                </c:pt>
                <c:pt idx="17" formatCode="0.00">
                  <c:v>3.0071872959552302</c:v>
                </c:pt>
                <c:pt idx="18">
                  <c:v>0</c:v>
                </c:pt>
                <c:pt idx="19">
                  <c:v>0</c:v>
                </c:pt>
                <c:pt idx="20" formatCode="0.00">
                  <c:v>3.5360159958684201</c:v>
                </c:pt>
                <c:pt idx="21" formatCode="0.00">
                  <c:v>3.5360159958684201</c:v>
                </c:pt>
                <c:pt idx="22" formatCode="0.00">
                  <c:v>3.5360159958684201</c:v>
                </c:pt>
                <c:pt idx="23" formatCode="0.00">
                  <c:v>3.5360159958684201</c:v>
                </c:pt>
                <c:pt idx="24" formatCode="0.00">
                  <c:v>3.5360159958684201</c:v>
                </c:pt>
                <c:pt idx="25" formatCode="0.00">
                  <c:v>3.5360159958684201</c:v>
                </c:pt>
                <c:pt idx="26" formatCode="0.00">
                  <c:v>3.5360159958684201</c:v>
                </c:pt>
                <c:pt idx="27">
                  <c:v>0</c:v>
                </c:pt>
                <c:pt idx="28">
                  <c:v>0</c:v>
                </c:pt>
                <c:pt idx="29" formatCode="0.00">
                  <c:v>1.56845746880846</c:v>
                </c:pt>
                <c:pt idx="30" formatCode="0.00">
                  <c:v>1.56845746880846</c:v>
                </c:pt>
                <c:pt idx="31" formatCode="0.00">
                  <c:v>1.56845746880846</c:v>
                </c:pt>
                <c:pt idx="32" formatCode="0.00">
                  <c:v>1.56845746880846</c:v>
                </c:pt>
                <c:pt idx="33" formatCode="0.00">
                  <c:v>1.56845746880846</c:v>
                </c:pt>
                <c:pt idx="34" formatCode="0.00">
                  <c:v>1.56845746880846</c:v>
                </c:pt>
                <c:pt idx="35" formatCode="0.00">
                  <c:v>1.56845746880846</c:v>
                </c:pt>
                <c:pt idx="36">
                  <c:v>0</c:v>
                </c:pt>
                <c:pt idx="37">
                  <c:v>0</c:v>
                </c:pt>
                <c:pt idx="38" formatCode="0.00">
                  <c:v>2.4074889489375102</c:v>
                </c:pt>
                <c:pt idx="39" formatCode="0.00">
                  <c:v>2.4074889489375102</c:v>
                </c:pt>
                <c:pt idx="40" formatCode="0.00">
                  <c:v>2.4074889489375102</c:v>
                </c:pt>
                <c:pt idx="41" formatCode="0.00">
                  <c:v>2.4074889489375102</c:v>
                </c:pt>
                <c:pt idx="42" formatCode="0.00">
                  <c:v>2.4074889489375102</c:v>
                </c:pt>
                <c:pt idx="43" formatCode="0.00">
                  <c:v>2.4074889489375102</c:v>
                </c:pt>
                <c:pt idx="44" formatCode="0.00">
                  <c:v>2.4074889489375102</c:v>
                </c:pt>
                <c:pt idx="45">
                  <c:v>0</c:v>
                </c:pt>
                <c:pt idx="46">
                  <c:v>0</c:v>
                </c:pt>
                <c:pt idx="47" formatCode="0.00">
                  <c:v>1.9198143002805499</c:v>
                </c:pt>
                <c:pt idx="48" formatCode="0.00">
                  <c:v>1.9198143002805499</c:v>
                </c:pt>
                <c:pt idx="49" formatCode="0.00">
                  <c:v>1.9198143002805499</c:v>
                </c:pt>
                <c:pt idx="50" formatCode="0.00">
                  <c:v>1.9198143002805499</c:v>
                </c:pt>
                <c:pt idx="51" formatCode="0.00">
                  <c:v>1.9198143002805499</c:v>
                </c:pt>
                <c:pt idx="52" formatCode="0.00">
                  <c:v>1.9198143002805499</c:v>
                </c:pt>
                <c:pt idx="53" formatCode="0.00">
                  <c:v>1.9198143002805499</c:v>
                </c:pt>
                <c:pt idx="54">
                  <c:v>0</c:v>
                </c:pt>
                <c:pt idx="55">
                  <c:v>0</c:v>
                </c:pt>
                <c:pt idx="56" formatCode="0.00">
                  <c:v>2.0130767810626402</c:v>
                </c:pt>
                <c:pt idx="57" formatCode="0.00">
                  <c:v>2.0130767810626402</c:v>
                </c:pt>
                <c:pt idx="58" formatCode="0.00">
                  <c:v>2.0130767810626402</c:v>
                </c:pt>
                <c:pt idx="59" formatCode="0.00">
                  <c:v>2.0130767810626402</c:v>
                </c:pt>
                <c:pt idx="60" formatCode="0.00">
                  <c:v>2.0130767810626402</c:v>
                </c:pt>
                <c:pt idx="61" formatCode="0.00">
                  <c:v>2.0130767810626402</c:v>
                </c:pt>
                <c:pt idx="62" formatCode="0.00">
                  <c:v>2.0130767810626402</c:v>
                </c:pt>
                <c:pt idx="63">
                  <c:v>0</c:v>
                </c:pt>
                <c:pt idx="64">
                  <c:v>0</c:v>
                </c:pt>
                <c:pt idx="65" formatCode="0.00">
                  <c:v>2.2391368022686602</c:v>
                </c:pt>
                <c:pt idx="66" formatCode="0.00">
                  <c:v>2.2391368022686602</c:v>
                </c:pt>
                <c:pt idx="67" formatCode="0.00">
                  <c:v>2.2391368022686602</c:v>
                </c:pt>
                <c:pt idx="68" formatCode="0.00">
                  <c:v>2.2391368022686602</c:v>
                </c:pt>
                <c:pt idx="69" formatCode="0.00">
                  <c:v>2.2391368022686602</c:v>
                </c:pt>
                <c:pt idx="70" formatCode="0.00">
                  <c:v>2.2391368022686602</c:v>
                </c:pt>
                <c:pt idx="71" formatCode="0.00">
                  <c:v>2.2391368022686602</c:v>
                </c:pt>
                <c:pt idx="72">
                  <c:v>0</c:v>
                </c:pt>
                <c:pt idx="73">
                  <c:v>0</c:v>
                </c:pt>
                <c:pt idx="74" formatCode="0.00">
                  <c:v>2.3482472171430402</c:v>
                </c:pt>
                <c:pt idx="75" formatCode="0.00">
                  <c:v>2.3482472171430402</c:v>
                </c:pt>
                <c:pt idx="76" formatCode="0.00">
                  <c:v>2.3482472171430402</c:v>
                </c:pt>
                <c:pt idx="77" formatCode="0.00">
                  <c:v>2.3482472171430402</c:v>
                </c:pt>
                <c:pt idx="78" formatCode="0.00">
                  <c:v>2.3482472171430402</c:v>
                </c:pt>
                <c:pt idx="79" formatCode="0.00">
                  <c:v>2.3482472171430402</c:v>
                </c:pt>
                <c:pt idx="80" formatCode="0.00">
                  <c:v>2.3482472171430402</c:v>
                </c:pt>
                <c:pt idx="81">
                  <c:v>0</c:v>
                </c:pt>
                <c:pt idx="82">
                  <c:v>0</c:v>
                </c:pt>
                <c:pt idx="83" formatCode="0.00">
                  <c:v>2.75443032441208</c:v>
                </c:pt>
                <c:pt idx="84" formatCode="0.00">
                  <c:v>2.75443032441208</c:v>
                </c:pt>
                <c:pt idx="85" formatCode="0.00">
                  <c:v>2.75443032441208</c:v>
                </c:pt>
                <c:pt idx="86" formatCode="0.00">
                  <c:v>2.75443032441208</c:v>
                </c:pt>
                <c:pt idx="87" formatCode="0.00">
                  <c:v>2.75443032441208</c:v>
                </c:pt>
                <c:pt idx="88" formatCode="0.00">
                  <c:v>2.75443032441208</c:v>
                </c:pt>
                <c:pt idx="89" formatCode="0.00">
                  <c:v>2.75443032441208</c:v>
                </c:pt>
                <c:pt idx="90">
                  <c:v>0</c:v>
                </c:pt>
                <c:pt idx="91">
                  <c:v>0</c:v>
                </c:pt>
                <c:pt idx="92" formatCode="0.00">
                  <c:v>2.7825032283668101</c:v>
                </c:pt>
                <c:pt idx="93" formatCode="0.00">
                  <c:v>2.7825032283668101</c:v>
                </c:pt>
                <c:pt idx="94" formatCode="0.00">
                  <c:v>2.7825032283668101</c:v>
                </c:pt>
                <c:pt idx="95" formatCode="0.00">
                  <c:v>2.7825032283668101</c:v>
                </c:pt>
                <c:pt idx="96" formatCode="0.00">
                  <c:v>2.7825032283668101</c:v>
                </c:pt>
                <c:pt idx="97" formatCode="0.00">
                  <c:v>2.7825032283668101</c:v>
                </c:pt>
                <c:pt idx="98" formatCode="0.00">
                  <c:v>2.7825032283668101</c:v>
                </c:pt>
                <c:pt idx="99">
                  <c:v>0</c:v>
                </c:pt>
                <c:pt idx="100">
                  <c:v>0</c:v>
                </c:pt>
                <c:pt idx="101" formatCode="0.00">
                  <c:v>2.8321543013935502</c:v>
                </c:pt>
                <c:pt idx="102" formatCode="0.00">
                  <c:v>2.8321543013935502</c:v>
                </c:pt>
                <c:pt idx="103" formatCode="0.00">
                  <c:v>2.8321543013935502</c:v>
                </c:pt>
                <c:pt idx="104" formatCode="0.00">
                  <c:v>2.8321543013935502</c:v>
                </c:pt>
                <c:pt idx="105" formatCode="0.00">
                  <c:v>2.8321543013935502</c:v>
                </c:pt>
                <c:pt idx="106" formatCode="0.00">
                  <c:v>2.8321543013935502</c:v>
                </c:pt>
                <c:pt idx="107" formatCode="0.00">
                  <c:v>2.8321543013935502</c:v>
                </c:pt>
                <c:pt idx="108">
                  <c:v>0</c:v>
                </c:pt>
                <c:pt idx="109">
                  <c:v>0</c:v>
                </c:pt>
                <c:pt idx="110" formatCode="0.00">
                  <c:v>2.8489985916653602</c:v>
                </c:pt>
                <c:pt idx="111" formatCode="0.00">
                  <c:v>2.8489985916653602</c:v>
                </c:pt>
                <c:pt idx="112" formatCode="0.00">
                  <c:v>2.8489985916653602</c:v>
                </c:pt>
                <c:pt idx="113" formatCode="0.00">
                  <c:v>2.8489985916653602</c:v>
                </c:pt>
                <c:pt idx="114" formatCode="0.00">
                  <c:v>2.8489985916653602</c:v>
                </c:pt>
                <c:pt idx="115" formatCode="0.00">
                  <c:v>2.8489985916653602</c:v>
                </c:pt>
                <c:pt idx="116" formatCode="0.00">
                  <c:v>2.8489985916653602</c:v>
                </c:pt>
                <c:pt idx="117">
                  <c:v>0</c:v>
                </c:pt>
                <c:pt idx="118">
                  <c:v>0</c:v>
                </c:pt>
                <c:pt idx="119" formatCode="0.00">
                  <c:v>2.9165557761754899</c:v>
                </c:pt>
                <c:pt idx="120" formatCode="0.00">
                  <c:v>2.9165557761754899</c:v>
                </c:pt>
                <c:pt idx="121" formatCode="0.00">
                  <c:v>2.9165557761754899</c:v>
                </c:pt>
                <c:pt idx="122" formatCode="0.00">
                  <c:v>2.9165557761754899</c:v>
                </c:pt>
                <c:pt idx="123" formatCode="0.00">
                  <c:v>2.9165557761754899</c:v>
                </c:pt>
                <c:pt idx="124" formatCode="0.00">
                  <c:v>2.9165557761754899</c:v>
                </c:pt>
                <c:pt idx="125" formatCode="0.00">
                  <c:v>2.9165557761754899</c:v>
                </c:pt>
                <c:pt idx="126">
                  <c:v>0</c:v>
                </c:pt>
                <c:pt idx="127">
                  <c:v>0</c:v>
                </c:pt>
                <c:pt idx="128" formatCode="0.00">
                  <c:v>3.2012106290889699</c:v>
                </c:pt>
                <c:pt idx="129" formatCode="0.00">
                  <c:v>3.2012106290889699</c:v>
                </c:pt>
                <c:pt idx="130" formatCode="0.00">
                  <c:v>3.2012106290889699</c:v>
                </c:pt>
                <c:pt idx="131" formatCode="0.00">
                  <c:v>3.2012106290889699</c:v>
                </c:pt>
                <c:pt idx="132" formatCode="0.00">
                  <c:v>3.2012106290889699</c:v>
                </c:pt>
                <c:pt idx="133" formatCode="0.00">
                  <c:v>3.2012106290889699</c:v>
                </c:pt>
                <c:pt idx="134" formatCode="0.00">
                  <c:v>3.2012106290889699</c:v>
                </c:pt>
                <c:pt idx="135">
                  <c:v>0</c:v>
                </c:pt>
                <c:pt idx="136">
                  <c:v>0</c:v>
                </c:pt>
                <c:pt idx="137" formatCode="0.00">
                  <c:v>3.2391322148518999</c:v>
                </c:pt>
                <c:pt idx="138" formatCode="0.00">
                  <c:v>3.2391322148518999</c:v>
                </c:pt>
                <c:pt idx="139" formatCode="0.00">
                  <c:v>3.2391322148518999</c:v>
                </c:pt>
                <c:pt idx="140" formatCode="0.00">
                  <c:v>3.2391322148518999</c:v>
                </c:pt>
                <c:pt idx="141" formatCode="0.00">
                  <c:v>3.2391322148518999</c:v>
                </c:pt>
                <c:pt idx="142" formatCode="0.00">
                  <c:v>3.2391322148518999</c:v>
                </c:pt>
                <c:pt idx="143" formatCode="0.00">
                  <c:v>3.2391322148518999</c:v>
                </c:pt>
                <c:pt idx="144">
                  <c:v>0</c:v>
                </c:pt>
                <c:pt idx="145">
                  <c:v>0</c:v>
                </c:pt>
                <c:pt idx="146" formatCode="0.00">
                  <c:v>3.28669667456328</c:v>
                </c:pt>
                <c:pt idx="147" formatCode="0.00">
                  <c:v>3.28669667456328</c:v>
                </c:pt>
                <c:pt idx="148" formatCode="0.00">
                  <c:v>3.28669667456328</c:v>
                </c:pt>
                <c:pt idx="149" formatCode="0.00">
                  <c:v>3.28669667456328</c:v>
                </c:pt>
                <c:pt idx="150" formatCode="0.00">
                  <c:v>3.28669667456328</c:v>
                </c:pt>
                <c:pt idx="151" formatCode="0.00">
                  <c:v>3.28669667456328</c:v>
                </c:pt>
                <c:pt idx="152" formatCode="0.00">
                  <c:v>3.28669667456328</c:v>
                </c:pt>
                <c:pt idx="153">
                  <c:v>0</c:v>
                </c:pt>
                <c:pt idx="154">
                  <c:v>0</c:v>
                </c:pt>
                <c:pt idx="155" formatCode="0.00">
                  <c:v>3.2939879142040098</c:v>
                </c:pt>
                <c:pt idx="156" formatCode="0.00">
                  <c:v>3.2939879142040098</c:v>
                </c:pt>
                <c:pt idx="157" formatCode="0.00">
                  <c:v>3.2939879142040098</c:v>
                </c:pt>
                <c:pt idx="158" formatCode="0.00">
                  <c:v>3.2939879142040098</c:v>
                </c:pt>
                <c:pt idx="159" formatCode="0.00">
                  <c:v>3.2939879142040098</c:v>
                </c:pt>
                <c:pt idx="160" formatCode="0.00">
                  <c:v>3.2939879142040098</c:v>
                </c:pt>
                <c:pt idx="161" formatCode="0.00">
                  <c:v>3.2939879142040098</c:v>
                </c:pt>
                <c:pt idx="162">
                  <c:v>0</c:v>
                </c:pt>
                <c:pt idx="163">
                  <c:v>0</c:v>
                </c:pt>
                <c:pt idx="164" formatCode="0.00">
                  <c:v>3.3940442743639498</c:v>
                </c:pt>
                <c:pt idx="165" formatCode="0.00">
                  <c:v>3.3940442743639498</c:v>
                </c:pt>
                <c:pt idx="166" formatCode="0.00">
                  <c:v>3.3940442743639498</c:v>
                </c:pt>
                <c:pt idx="167" formatCode="0.00">
                  <c:v>3.3940442743639498</c:v>
                </c:pt>
                <c:pt idx="168" formatCode="0.00">
                  <c:v>3.3940442743639498</c:v>
                </c:pt>
                <c:pt idx="169" formatCode="0.00">
                  <c:v>3.3940442743639498</c:v>
                </c:pt>
                <c:pt idx="170" formatCode="0.00">
                  <c:v>3.3940442743639498</c:v>
                </c:pt>
                <c:pt idx="171">
                  <c:v>0</c:v>
                </c:pt>
                <c:pt idx="172">
                  <c:v>0</c:v>
                </c:pt>
                <c:pt idx="173" formatCode="0.00">
                  <c:v>3.4311040364918299</c:v>
                </c:pt>
                <c:pt idx="174" formatCode="0.00">
                  <c:v>3.4311040364918299</c:v>
                </c:pt>
                <c:pt idx="175" formatCode="0.00">
                  <c:v>3.4311040364918299</c:v>
                </c:pt>
                <c:pt idx="176" formatCode="0.00">
                  <c:v>3.4311040364918299</c:v>
                </c:pt>
                <c:pt idx="177" formatCode="0.00">
                  <c:v>3.4311040364918299</c:v>
                </c:pt>
                <c:pt idx="178" formatCode="0.00">
                  <c:v>3.4311040364918299</c:v>
                </c:pt>
                <c:pt idx="179" formatCode="0.00">
                  <c:v>3.4311040364918299</c:v>
                </c:pt>
                <c:pt idx="180">
                  <c:v>0</c:v>
                </c:pt>
                <c:pt idx="181">
                  <c:v>0</c:v>
                </c:pt>
                <c:pt idx="182" formatCode="0.00">
                  <c:v>3.43719423578779</c:v>
                </c:pt>
                <c:pt idx="183" formatCode="0.00">
                  <c:v>3.43719423578779</c:v>
                </c:pt>
                <c:pt idx="184" formatCode="0.00">
                  <c:v>3.43719423578779</c:v>
                </c:pt>
                <c:pt idx="185" formatCode="0.00">
                  <c:v>3.43719423578779</c:v>
                </c:pt>
                <c:pt idx="186" formatCode="0.00">
                  <c:v>3.43719423578779</c:v>
                </c:pt>
                <c:pt idx="187" formatCode="0.00">
                  <c:v>3.43719423578779</c:v>
                </c:pt>
                <c:pt idx="188" formatCode="0.00">
                  <c:v>3.43719423578779</c:v>
                </c:pt>
                <c:pt idx="189">
                  <c:v>0</c:v>
                </c:pt>
                <c:pt idx="190">
                  <c:v>0</c:v>
                </c:pt>
                <c:pt idx="191" formatCode="0.00">
                  <c:v>2.2725970844617902</c:v>
                </c:pt>
                <c:pt idx="192" formatCode="0.00">
                  <c:v>2.2725970844617902</c:v>
                </c:pt>
                <c:pt idx="193" formatCode="0.00">
                  <c:v>2.2725970844617902</c:v>
                </c:pt>
                <c:pt idx="194" formatCode="0.00">
                  <c:v>2.2725970844617902</c:v>
                </c:pt>
                <c:pt idx="195" formatCode="0.00">
                  <c:v>2.2725970844617902</c:v>
                </c:pt>
                <c:pt idx="196" formatCode="0.00">
                  <c:v>2.2725970844617902</c:v>
                </c:pt>
                <c:pt idx="197" formatCode="0.00">
                  <c:v>2.2725970844617902</c:v>
                </c:pt>
                <c:pt idx="198">
                  <c:v>0</c:v>
                </c:pt>
                <c:pt idx="199">
                  <c:v>0</c:v>
                </c:pt>
                <c:pt idx="200" formatCode="0.00">
                  <c:v>2.4555603358914002</c:v>
                </c:pt>
                <c:pt idx="201" formatCode="0.00">
                  <c:v>2.4555603358914002</c:v>
                </c:pt>
                <c:pt idx="202" formatCode="0.00">
                  <c:v>2.4555603358914002</c:v>
                </c:pt>
                <c:pt idx="203" formatCode="0.00">
                  <c:v>2.4555603358914002</c:v>
                </c:pt>
                <c:pt idx="204" formatCode="0.00">
                  <c:v>2.4555603358914002</c:v>
                </c:pt>
                <c:pt idx="205" formatCode="0.00">
                  <c:v>2.4555603358914002</c:v>
                </c:pt>
                <c:pt idx="206" formatCode="0.00">
                  <c:v>2.4555603358914002</c:v>
                </c:pt>
                <c:pt idx="207">
                  <c:v>0</c:v>
                </c:pt>
                <c:pt idx="208">
                  <c:v>0</c:v>
                </c:pt>
                <c:pt idx="209" formatCode="0.00">
                  <c:v>2.5671001935194901</c:v>
                </c:pt>
                <c:pt idx="210" formatCode="0.00">
                  <c:v>2.5671001935194901</c:v>
                </c:pt>
                <c:pt idx="211" formatCode="0.00">
                  <c:v>2.5671001935194901</c:v>
                </c:pt>
                <c:pt idx="212" formatCode="0.00">
                  <c:v>2.5671001935194901</c:v>
                </c:pt>
                <c:pt idx="213" formatCode="0.00">
                  <c:v>2.5671001935194901</c:v>
                </c:pt>
                <c:pt idx="214" formatCode="0.00">
                  <c:v>2.5671001935194901</c:v>
                </c:pt>
                <c:pt idx="215" formatCode="0.00">
                  <c:v>2.5671001935194901</c:v>
                </c:pt>
                <c:pt idx="216">
                  <c:v>0</c:v>
                </c:pt>
                <c:pt idx="217">
                  <c:v>0</c:v>
                </c:pt>
                <c:pt idx="218" formatCode="0.00">
                  <c:v>2.71897851788182</c:v>
                </c:pt>
                <c:pt idx="219" formatCode="0.00">
                  <c:v>2.71897851788182</c:v>
                </c:pt>
                <c:pt idx="220" formatCode="0.00">
                  <c:v>2.71897851788182</c:v>
                </c:pt>
                <c:pt idx="221" formatCode="0.00">
                  <c:v>2.71897851788182</c:v>
                </c:pt>
                <c:pt idx="222" formatCode="0.00">
                  <c:v>2.71897851788182</c:v>
                </c:pt>
                <c:pt idx="223" formatCode="0.00">
                  <c:v>2.71897851788182</c:v>
                </c:pt>
                <c:pt idx="224" formatCode="0.00">
                  <c:v>2.71897851788182</c:v>
                </c:pt>
                <c:pt idx="225">
                  <c:v>0</c:v>
                </c:pt>
                <c:pt idx="226">
                  <c:v>0</c:v>
                </c:pt>
                <c:pt idx="227" formatCode="0.00">
                  <c:v>2.7373323977523998</c:v>
                </c:pt>
                <c:pt idx="228" formatCode="0.00">
                  <c:v>2.7373323977523998</c:v>
                </c:pt>
                <c:pt idx="229" formatCode="0.00">
                  <c:v>2.7373323977523998</c:v>
                </c:pt>
                <c:pt idx="230" formatCode="0.00">
                  <c:v>2.7373323977523998</c:v>
                </c:pt>
                <c:pt idx="231" formatCode="0.00">
                  <c:v>2.7373323977523998</c:v>
                </c:pt>
                <c:pt idx="232" formatCode="0.00">
                  <c:v>2.7373323977523998</c:v>
                </c:pt>
                <c:pt idx="233" formatCode="0.00">
                  <c:v>2.7373323977523998</c:v>
                </c:pt>
                <c:pt idx="234">
                  <c:v>0</c:v>
                </c:pt>
                <c:pt idx="235">
                  <c:v>0</c:v>
                </c:pt>
                <c:pt idx="236" formatCode="0.00">
                  <c:v>2.79696745022098</c:v>
                </c:pt>
                <c:pt idx="237" formatCode="0.00">
                  <c:v>2.79696745022098</c:v>
                </c:pt>
                <c:pt idx="238" formatCode="0.00">
                  <c:v>2.79696745022098</c:v>
                </c:pt>
                <c:pt idx="239" formatCode="0.00">
                  <c:v>2.79696745022098</c:v>
                </c:pt>
                <c:pt idx="240" formatCode="0.00">
                  <c:v>2.79696745022098</c:v>
                </c:pt>
                <c:pt idx="241" formatCode="0.00">
                  <c:v>2.79696745022098</c:v>
                </c:pt>
                <c:pt idx="242" formatCode="0.00">
                  <c:v>2.79696745022098</c:v>
                </c:pt>
                <c:pt idx="243">
                  <c:v>0</c:v>
                </c:pt>
                <c:pt idx="244">
                  <c:v>0</c:v>
                </c:pt>
                <c:pt idx="245" formatCode="0.00">
                  <c:v>2.79890585895975</c:v>
                </c:pt>
                <c:pt idx="246" formatCode="0.00">
                  <c:v>2.79890585895975</c:v>
                </c:pt>
                <c:pt idx="247" formatCode="0.00">
                  <c:v>2.79890585895975</c:v>
                </c:pt>
                <c:pt idx="248" formatCode="0.00">
                  <c:v>2.79890585895975</c:v>
                </c:pt>
                <c:pt idx="249" formatCode="0.00">
                  <c:v>2.79890585895975</c:v>
                </c:pt>
                <c:pt idx="250" formatCode="0.00">
                  <c:v>2.79890585895975</c:v>
                </c:pt>
                <c:pt idx="251" formatCode="0.00">
                  <c:v>2.79890585895975</c:v>
                </c:pt>
                <c:pt idx="252">
                  <c:v>0</c:v>
                </c:pt>
                <c:pt idx="253">
                  <c:v>0</c:v>
                </c:pt>
                <c:pt idx="254" formatCode="0.00">
                  <c:v>2.8989370783787201</c:v>
                </c:pt>
                <c:pt idx="255" formatCode="0.00">
                  <c:v>2.8989370783787201</c:v>
                </c:pt>
                <c:pt idx="256" formatCode="0.00">
                  <c:v>2.8989370783787201</c:v>
                </c:pt>
                <c:pt idx="257" formatCode="0.00">
                  <c:v>2.8989370783787201</c:v>
                </c:pt>
                <c:pt idx="258" formatCode="0.00">
                  <c:v>2.8989370783787201</c:v>
                </c:pt>
                <c:pt idx="259" formatCode="0.00">
                  <c:v>2.8989370783787201</c:v>
                </c:pt>
                <c:pt idx="260" formatCode="0.00">
                  <c:v>2.8989370783787201</c:v>
                </c:pt>
                <c:pt idx="261">
                  <c:v>0</c:v>
                </c:pt>
                <c:pt idx="262">
                  <c:v>0</c:v>
                </c:pt>
                <c:pt idx="263" formatCode="0.00">
                  <c:v>2.9289094668373399</c:v>
                </c:pt>
                <c:pt idx="264" formatCode="0.00">
                  <c:v>2.9289094668373399</c:v>
                </c:pt>
                <c:pt idx="265" formatCode="0.00">
                  <c:v>2.9289094668373399</c:v>
                </c:pt>
                <c:pt idx="266" formatCode="0.00">
                  <c:v>2.9289094668373399</c:v>
                </c:pt>
                <c:pt idx="267" formatCode="0.00">
                  <c:v>2.9289094668373399</c:v>
                </c:pt>
                <c:pt idx="268" formatCode="0.00">
                  <c:v>2.9289094668373399</c:v>
                </c:pt>
                <c:pt idx="269" formatCode="0.00">
                  <c:v>2.9289094668373399</c:v>
                </c:pt>
                <c:pt idx="270">
                  <c:v>0</c:v>
                </c:pt>
                <c:pt idx="271">
                  <c:v>0</c:v>
                </c:pt>
                <c:pt idx="272" formatCode="0.00">
                  <c:v>2.93684906347411</c:v>
                </c:pt>
                <c:pt idx="273" formatCode="0.00">
                  <c:v>2.93684906347411</c:v>
                </c:pt>
                <c:pt idx="274" formatCode="0.00">
                  <c:v>2.93684906347411</c:v>
                </c:pt>
                <c:pt idx="275" formatCode="0.00">
                  <c:v>2.93684906347411</c:v>
                </c:pt>
                <c:pt idx="276" formatCode="0.00">
                  <c:v>2.93684906347411</c:v>
                </c:pt>
                <c:pt idx="277" formatCode="0.00">
                  <c:v>2.93684906347411</c:v>
                </c:pt>
                <c:pt idx="278" formatCode="0.00">
                  <c:v>2.93684906347411</c:v>
                </c:pt>
                <c:pt idx="279">
                  <c:v>0</c:v>
                </c:pt>
                <c:pt idx="280">
                  <c:v>0</c:v>
                </c:pt>
                <c:pt idx="281" formatCode="0.00">
                  <c:v>2.9846604591552501</c:v>
                </c:pt>
                <c:pt idx="282" formatCode="0.00">
                  <c:v>2.9846604591552501</c:v>
                </c:pt>
                <c:pt idx="283" formatCode="0.00">
                  <c:v>2.9846604591552501</c:v>
                </c:pt>
                <c:pt idx="284" formatCode="0.00">
                  <c:v>2.9846604591552501</c:v>
                </c:pt>
                <c:pt idx="285" formatCode="0.00">
                  <c:v>2.9846604591552501</c:v>
                </c:pt>
                <c:pt idx="286" formatCode="0.00">
                  <c:v>2.9846604591552501</c:v>
                </c:pt>
                <c:pt idx="287" formatCode="0.00">
                  <c:v>2.9846604591552501</c:v>
                </c:pt>
                <c:pt idx="288">
                  <c:v>0</c:v>
                </c:pt>
                <c:pt idx="289">
                  <c:v>0</c:v>
                </c:pt>
                <c:pt idx="290" formatCode="0.00">
                  <c:v>3.0493242246764201</c:v>
                </c:pt>
                <c:pt idx="291" formatCode="0.00">
                  <c:v>3.0493242246764201</c:v>
                </c:pt>
                <c:pt idx="292" formatCode="0.00">
                  <c:v>3.0493242246764201</c:v>
                </c:pt>
                <c:pt idx="293" formatCode="0.00">
                  <c:v>3.0493242246764201</c:v>
                </c:pt>
                <c:pt idx="294" formatCode="0.00">
                  <c:v>3.0493242246764201</c:v>
                </c:pt>
                <c:pt idx="295" formatCode="0.00">
                  <c:v>3.0493242246764201</c:v>
                </c:pt>
                <c:pt idx="296" formatCode="0.00">
                  <c:v>3.0493242246764201</c:v>
                </c:pt>
                <c:pt idx="297">
                  <c:v>0</c:v>
                </c:pt>
                <c:pt idx="298">
                  <c:v>0</c:v>
                </c:pt>
                <c:pt idx="299" formatCode="0.00">
                  <c:v>3.0504328121513802</c:v>
                </c:pt>
                <c:pt idx="300" formatCode="0.00">
                  <c:v>3.0504328121513802</c:v>
                </c:pt>
                <c:pt idx="301" formatCode="0.00">
                  <c:v>3.0504328121513802</c:v>
                </c:pt>
                <c:pt idx="302" formatCode="0.00">
                  <c:v>3.0504328121513802</c:v>
                </c:pt>
                <c:pt idx="303" formatCode="0.00">
                  <c:v>3.0504328121513802</c:v>
                </c:pt>
                <c:pt idx="304" formatCode="0.00">
                  <c:v>3.0504328121513802</c:v>
                </c:pt>
                <c:pt idx="305" formatCode="0.00">
                  <c:v>3.0504328121513802</c:v>
                </c:pt>
                <c:pt idx="306">
                  <c:v>0</c:v>
                </c:pt>
                <c:pt idx="307">
                  <c:v>0</c:v>
                </c:pt>
                <c:pt idx="308" formatCode="0.00">
                  <c:v>3.1529711627978001</c:v>
                </c:pt>
                <c:pt idx="309" formatCode="0.00">
                  <c:v>3.1529711627978001</c:v>
                </c:pt>
                <c:pt idx="310" formatCode="0.00">
                  <c:v>3.1529711627978001</c:v>
                </c:pt>
                <c:pt idx="311" formatCode="0.00">
                  <c:v>3.1529711627978001</c:v>
                </c:pt>
                <c:pt idx="312" formatCode="0.00">
                  <c:v>3.1529711627978001</c:v>
                </c:pt>
                <c:pt idx="313" formatCode="0.00">
                  <c:v>3.1529711627978001</c:v>
                </c:pt>
                <c:pt idx="314" formatCode="0.00">
                  <c:v>3.1529711627978001</c:v>
                </c:pt>
                <c:pt idx="315">
                  <c:v>0</c:v>
                </c:pt>
                <c:pt idx="316">
                  <c:v>0</c:v>
                </c:pt>
                <c:pt idx="317" formatCode="0.00">
                  <c:v>3.2067657915060699</c:v>
                </c:pt>
                <c:pt idx="318" formatCode="0.00">
                  <c:v>3.2067657915060699</c:v>
                </c:pt>
                <c:pt idx="319" formatCode="0.00">
                  <c:v>3.2067657915060699</c:v>
                </c:pt>
                <c:pt idx="320" formatCode="0.00">
                  <c:v>3.2067657915060699</c:v>
                </c:pt>
                <c:pt idx="321" formatCode="0.00">
                  <c:v>3.2067657915060699</c:v>
                </c:pt>
                <c:pt idx="322" formatCode="0.00">
                  <c:v>3.2067657915060699</c:v>
                </c:pt>
                <c:pt idx="323" formatCode="0.00">
                  <c:v>3.2067657915060699</c:v>
                </c:pt>
                <c:pt idx="324">
                  <c:v>0</c:v>
                </c:pt>
                <c:pt idx="325">
                  <c:v>0</c:v>
                </c:pt>
                <c:pt idx="326" formatCode="0.00">
                  <c:v>3.26346340386791</c:v>
                </c:pt>
                <c:pt idx="327" formatCode="0.00">
                  <c:v>3.26346340386791</c:v>
                </c:pt>
                <c:pt idx="328" formatCode="0.00">
                  <c:v>3.26346340386791</c:v>
                </c:pt>
                <c:pt idx="329" formatCode="0.00">
                  <c:v>3.26346340386791</c:v>
                </c:pt>
                <c:pt idx="330" formatCode="0.00">
                  <c:v>3.26346340386791</c:v>
                </c:pt>
                <c:pt idx="331" formatCode="0.00">
                  <c:v>3.26346340386791</c:v>
                </c:pt>
                <c:pt idx="332" formatCode="0.00">
                  <c:v>3.26346340386791</c:v>
                </c:pt>
                <c:pt idx="333">
                  <c:v>0</c:v>
                </c:pt>
                <c:pt idx="334">
                  <c:v>0</c:v>
                </c:pt>
                <c:pt idx="335" formatCode="0.00">
                  <c:v>3.36301671911307</c:v>
                </c:pt>
                <c:pt idx="336" formatCode="0.00">
                  <c:v>3.36301671911307</c:v>
                </c:pt>
                <c:pt idx="337" formatCode="0.00">
                  <c:v>3.36301671911307</c:v>
                </c:pt>
                <c:pt idx="338" formatCode="0.00">
                  <c:v>3.36301671911307</c:v>
                </c:pt>
                <c:pt idx="339" formatCode="0.00">
                  <c:v>3.36301671911307</c:v>
                </c:pt>
                <c:pt idx="340" formatCode="0.00">
                  <c:v>3.36301671911307</c:v>
                </c:pt>
                <c:pt idx="341" formatCode="0.00">
                  <c:v>3.36301671911307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03CC-4B42-94F1-DA05E72FE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745919"/>
        <c:axId val="1841747583"/>
      </c:radarChart>
      <c:radarChart>
        <c:radarStyle val="marker"/>
        <c:varyColors val="0"/>
        <c:ser>
          <c:idx val="1"/>
          <c:order val="1"/>
          <c:tx>
            <c:strRef>
              <c:f>'Recuadro Mult Activ G1'!$G$93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'Recuadro Mult Activ G1'!$G$94:$G$453</c:f>
              <c:numCache>
                <c:formatCode>0.00</c:formatCode>
                <c:ptCount val="360"/>
                <c:pt idx="0">
                  <c:v>2.8563522127149521</c:v>
                </c:pt>
                <c:pt idx="1">
                  <c:v>2.8563522127149521</c:v>
                </c:pt>
                <c:pt idx="2">
                  <c:v>2.8563522127149521</c:v>
                </c:pt>
                <c:pt idx="3">
                  <c:v>2.8563522127149521</c:v>
                </c:pt>
                <c:pt idx="4">
                  <c:v>2.8563522127149521</c:v>
                </c:pt>
                <c:pt idx="5">
                  <c:v>2.8563522127149521</c:v>
                </c:pt>
                <c:pt idx="6">
                  <c:v>2.8563522127149521</c:v>
                </c:pt>
                <c:pt idx="7">
                  <c:v>2.8563522127149521</c:v>
                </c:pt>
                <c:pt idx="8">
                  <c:v>2.8563522127149521</c:v>
                </c:pt>
                <c:pt idx="9">
                  <c:v>2.8563522127149521</c:v>
                </c:pt>
                <c:pt idx="10">
                  <c:v>2.8563522127149521</c:v>
                </c:pt>
                <c:pt idx="11">
                  <c:v>2.8563522127149521</c:v>
                </c:pt>
                <c:pt idx="12">
                  <c:v>2.8563522127149521</c:v>
                </c:pt>
                <c:pt idx="13">
                  <c:v>2.8563522127149521</c:v>
                </c:pt>
                <c:pt idx="14">
                  <c:v>2.8563522127149521</c:v>
                </c:pt>
                <c:pt idx="15">
                  <c:v>2.8563522127149521</c:v>
                </c:pt>
                <c:pt idx="16">
                  <c:v>2.8563522127149521</c:v>
                </c:pt>
                <c:pt idx="17">
                  <c:v>2.8563522127149521</c:v>
                </c:pt>
                <c:pt idx="18">
                  <c:v>2.8563522127149521</c:v>
                </c:pt>
                <c:pt idx="19">
                  <c:v>2.8563522127149521</c:v>
                </c:pt>
                <c:pt idx="20">
                  <c:v>2.8563522127149521</c:v>
                </c:pt>
                <c:pt idx="21">
                  <c:v>2.8563522127149521</c:v>
                </c:pt>
                <c:pt idx="22">
                  <c:v>2.8563522127149521</c:v>
                </c:pt>
                <c:pt idx="23">
                  <c:v>2.8563522127149521</c:v>
                </c:pt>
                <c:pt idx="24">
                  <c:v>2.8563522127149521</c:v>
                </c:pt>
                <c:pt idx="25">
                  <c:v>2.8563522127149521</c:v>
                </c:pt>
                <c:pt idx="26">
                  <c:v>2.8563522127149521</c:v>
                </c:pt>
                <c:pt idx="27">
                  <c:v>2.8563522127149521</c:v>
                </c:pt>
                <c:pt idx="28">
                  <c:v>2.8563522127149521</c:v>
                </c:pt>
                <c:pt idx="29">
                  <c:v>2.8563522127149521</c:v>
                </c:pt>
                <c:pt idx="30">
                  <c:v>2.8563522127149521</c:v>
                </c:pt>
                <c:pt idx="31">
                  <c:v>2.8563522127149521</c:v>
                </c:pt>
                <c:pt idx="32">
                  <c:v>2.8563522127149521</c:v>
                </c:pt>
                <c:pt idx="33">
                  <c:v>2.8563522127149521</c:v>
                </c:pt>
                <c:pt idx="34">
                  <c:v>2.8563522127149521</c:v>
                </c:pt>
                <c:pt idx="35">
                  <c:v>2.8563522127149521</c:v>
                </c:pt>
                <c:pt idx="36">
                  <c:v>2.8563522127149521</c:v>
                </c:pt>
                <c:pt idx="37">
                  <c:v>2.8563522127149521</c:v>
                </c:pt>
                <c:pt idx="38">
                  <c:v>2.8563522127149521</c:v>
                </c:pt>
                <c:pt idx="39">
                  <c:v>2.8563522127149521</c:v>
                </c:pt>
                <c:pt idx="40">
                  <c:v>2.8563522127149521</c:v>
                </c:pt>
                <c:pt idx="41">
                  <c:v>2.8563522127149521</c:v>
                </c:pt>
                <c:pt idx="42">
                  <c:v>2.8563522127149521</c:v>
                </c:pt>
                <c:pt idx="43">
                  <c:v>2.8563522127149521</c:v>
                </c:pt>
                <c:pt idx="44">
                  <c:v>2.8563522127149521</c:v>
                </c:pt>
                <c:pt idx="45">
                  <c:v>2.8563522127149521</c:v>
                </c:pt>
                <c:pt idx="46">
                  <c:v>2.8563522127149521</c:v>
                </c:pt>
                <c:pt idx="47">
                  <c:v>2.8563522127149521</c:v>
                </c:pt>
                <c:pt idx="48">
                  <c:v>2.8563522127149521</c:v>
                </c:pt>
                <c:pt idx="49">
                  <c:v>2.8563522127149521</c:v>
                </c:pt>
                <c:pt idx="50">
                  <c:v>2.8563522127149521</c:v>
                </c:pt>
                <c:pt idx="51">
                  <c:v>2.8563522127149521</c:v>
                </c:pt>
                <c:pt idx="52">
                  <c:v>2.8563522127149521</c:v>
                </c:pt>
                <c:pt idx="53">
                  <c:v>2.8563522127149521</c:v>
                </c:pt>
                <c:pt idx="54">
                  <c:v>2.8563522127149521</c:v>
                </c:pt>
                <c:pt idx="55">
                  <c:v>2.8563522127149521</c:v>
                </c:pt>
                <c:pt idx="56">
                  <c:v>2.8563522127149521</c:v>
                </c:pt>
                <c:pt idx="57">
                  <c:v>2.8563522127149521</c:v>
                </c:pt>
                <c:pt idx="58">
                  <c:v>2.8563522127149521</c:v>
                </c:pt>
                <c:pt idx="59">
                  <c:v>2.8563522127149521</c:v>
                </c:pt>
                <c:pt idx="60">
                  <c:v>2.8563522127149521</c:v>
                </c:pt>
                <c:pt idx="61">
                  <c:v>2.8563522127149521</c:v>
                </c:pt>
                <c:pt idx="62">
                  <c:v>2.8563522127149521</c:v>
                </c:pt>
                <c:pt idx="63">
                  <c:v>2.8563522127149521</c:v>
                </c:pt>
                <c:pt idx="64">
                  <c:v>2.8563522127149521</c:v>
                </c:pt>
                <c:pt idx="65">
                  <c:v>2.8563522127149521</c:v>
                </c:pt>
                <c:pt idx="66">
                  <c:v>2.8563522127149521</c:v>
                </c:pt>
                <c:pt idx="67">
                  <c:v>2.8563522127149521</c:v>
                </c:pt>
                <c:pt idx="68">
                  <c:v>2.8563522127149521</c:v>
                </c:pt>
                <c:pt idx="69">
                  <c:v>2.8563522127149521</c:v>
                </c:pt>
                <c:pt idx="70">
                  <c:v>2.8563522127149521</c:v>
                </c:pt>
                <c:pt idx="71">
                  <c:v>2.8563522127149521</c:v>
                </c:pt>
                <c:pt idx="72">
                  <c:v>2.8563522127149521</c:v>
                </c:pt>
                <c:pt idx="73">
                  <c:v>2.8563522127149521</c:v>
                </c:pt>
                <c:pt idx="74">
                  <c:v>2.8563522127149521</c:v>
                </c:pt>
                <c:pt idx="75">
                  <c:v>2.8563522127149521</c:v>
                </c:pt>
                <c:pt idx="76">
                  <c:v>2.8563522127149521</c:v>
                </c:pt>
                <c:pt idx="77">
                  <c:v>2.8563522127149521</c:v>
                </c:pt>
                <c:pt idx="78">
                  <c:v>2.8563522127149521</c:v>
                </c:pt>
                <c:pt idx="79">
                  <c:v>2.8563522127149521</c:v>
                </c:pt>
                <c:pt idx="80">
                  <c:v>2.8563522127149521</c:v>
                </c:pt>
                <c:pt idx="81">
                  <c:v>2.8563522127149521</c:v>
                </c:pt>
                <c:pt idx="82">
                  <c:v>2.8563522127149521</c:v>
                </c:pt>
                <c:pt idx="83">
                  <c:v>2.8563522127149521</c:v>
                </c:pt>
                <c:pt idx="84">
                  <c:v>2.8563522127149521</c:v>
                </c:pt>
                <c:pt idx="85">
                  <c:v>2.8563522127149521</c:v>
                </c:pt>
                <c:pt idx="86">
                  <c:v>2.8563522127149521</c:v>
                </c:pt>
                <c:pt idx="87">
                  <c:v>2.8563522127149521</c:v>
                </c:pt>
                <c:pt idx="88">
                  <c:v>2.8563522127149521</c:v>
                </c:pt>
                <c:pt idx="89">
                  <c:v>2.8563522127149521</c:v>
                </c:pt>
                <c:pt idx="90">
                  <c:v>2.8563522127149521</c:v>
                </c:pt>
                <c:pt idx="91">
                  <c:v>2.8563522127149521</c:v>
                </c:pt>
                <c:pt idx="92">
                  <c:v>2.8563522127149521</c:v>
                </c:pt>
                <c:pt idx="93">
                  <c:v>2.8563522127149521</c:v>
                </c:pt>
                <c:pt idx="94">
                  <c:v>2.8563522127149521</c:v>
                </c:pt>
                <c:pt idx="95">
                  <c:v>2.8563522127149521</c:v>
                </c:pt>
                <c:pt idx="96">
                  <c:v>2.8563522127149521</c:v>
                </c:pt>
                <c:pt idx="97">
                  <c:v>2.8563522127149521</c:v>
                </c:pt>
                <c:pt idx="98">
                  <c:v>2.8563522127149521</c:v>
                </c:pt>
                <c:pt idx="99">
                  <c:v>2.8563522127149521</c:v>
                </c:pt>
                <c:pt idx="100">
                  <c:v>2.8563522127149521</c:v>
                </c:pt>
                <c:pt idx="101">
                  <c:v>2.8563522127149521</c:v>
                </c:pt>
                <c:pt idx="102">
                  <c:v>2.8563522127149521</c:v>
                </c:pt>
                <c:pt idx="103">
                  <c:v>2.8563522127149521</c:v>
                </c:pt>
                <c:pt idx="104">
                  <c:v>2.8563522127149521</c:v>
                </c:pt>
                <c:pt idx="105">
                  <c:v>2.8563522127149521</c:v>
                </c:pt>
                <c:pt idx="106">
                  <c:v>2.8563522127149521</c:v>
                </c:pt>
                <c:pt idx="107">
                  <c:v>2.8563522127149521</c:v>
                </c:pt>
                <c:pt idx="108">
                  <c:v>2.8563522127149521</c:v>
                </c:pt>
                <c:pt idx="109">
                  <c:v>2.8563522127149521</c:v>
                </c:pt>
                <c:pt idx="110">
                  <c:v>2.8563522127149521</c:v>
                </c:pt>
                <c:pt idx="111">
                  <c:v>2.8563522127149521</c:v>
                </c:pt>
                <c:pt idx="112">
                  <c:v>2.8563522127149521</c:v>
                </c:pt>
                <c:pt idx="113">
                  <c:v>2.8563522127149521</c:v>
                </c:pt>
                <c:pt idx="114">
                  <c:v>2.8563522127149521</c:v>
                </c:pt>
                <c:pt idx="115">
                  <c:v>2.8563522127149521</c:v>
                </c:pt>
                <c:pt idx="116">
                  <c:v>2.8563522127149521</c:v>
                </c:pt>
                <c:pt idx="117">
                  <c:v>2.8563522127149521</c:v>
                </c:pt>
                <c:pt idx="118">
                  <c:v>2.8563522127149521</c:v>
                </c:pt>
                <c:pt idx="119">
                  <c:v>2.8563522127149521</c:v>
                </c:pt>
                <c:pt idx="120">
                  <c:v>2.8563522127149521</c:v>
                </c:pt>
                <c:pt idx="121">
                  <c:v>2.8563522127149521</c:v>
                </c:pt>
                <c:pt idx="122">
                  <c:v>2.8563522127149521</c:v>
                </c:pt>
                <c:pt idx="123">
                  <c:v>2.8563522127149521</c:v>
                </c:pt>
                <c:pt idx="124">
                  <c:v>2.8563522127149521</c:v>
                </c:pt>
                <c:pt idx="125">
                  <c:v>2.8563522127149521</c:v>
                </c:pt>
                <c:pt idx="126">
                  <c:v>2.8563522127149521</c:v>
                </c:pt>
                <c:pt idx="127">
                  <c:v>2.8563522127149521</c:v>
                </c:pt>
                <c:pt idx="128">
                  <c:v>2.8563522127149521</c:v>
                </c:pt>
                <c:pt idx="129">
                  <c:v>2.8563522127149521</c:v>
                </c:pt>
                <c:pt idx="130">
                  <c:v>2.8563522127149521</c:v>
                </c:pt>
                <c:pt idx="131">
                  <c:v>2.8563522127149521</c:v>
                </c:pt>
                <c:pt idx="132">
                  <c:v>2.8563522127149521</c:v>
                </c:pt>
                <c:pt idx="133">
                  <c:v>2.8563522127149521</c:v>
                </c:pt>
                <c:pt idx="134">
                  <c:v>2.8563522127149521</c:v>
                </c:pt>
                <c:pt idx="135">
                  <c:v>2.8563522127149521</c:v>
                </c:pt>
                <c:pt idx="136">
                  <c:v>2.8563522127149521</c:v>
                </c:pt>
                <c:pt idx="137">
                  <c:v>2.8563522127149521</c:v>
                </c:pt>
                <c:pt idx="138">
                  <c:v>2.8563522127149521</c:v>
                </c:pt>
                <c:pt idx="139">
                  <c:v>2.8563522127149521</c:v>
                </c:pt>
                <c:pt idx="140">
                  <c:v>2.8563522127149521</c:v>
                </c:pt>
                <c:pt idx="141">
                  <c:v>2.8563522127149521</c:v>
                </c:pt>
                <c:pt idx="142">
                  <c:v>2.8563522127149521</c:v>
                </c:pt>
                <c:pt idx="143">
                  <c:v>2.8563522127149521</c:v>
                </c:pt>
                <c:pt idx="144">
                  <c:v>2.8563522127149521</c:v>
                </c:pt>
                <c:pt idx="145">
                  <c:v>2.8563522127149521</c:v>
                </c:pt>
                <c:pt idx="146">
                  <c:v>2.8563522127149521</c:v>
                </c:pt>
                <c:pt idx="147">
                  <c:v>2.8563522127149521</c:v>
                </c:pt>
                <c:pt idx="148">
                  <c:v>2.8563522127149521</c:v>
                </c:pt>
                <c:pt idx="149">
                  <c:v>2.8563522127149521</c:v>
                </c:pt>
                <c:pt idx="150">
                  <c:v>2.8563522127149521</c:v>
                </c:pt>
                <c:pt idx="151">
                  <c:v>2.8563522127149521</c:v>
                </c:pt>
                <c:pt idx="152">
                  <c:v>2.8563522127149521</c:v>
                </c:pt>
                <c:pt idx="153">
                  <c:v>2.8563522127149521</c:v>
                </c:pt>
                <c:pt idx="154">
                  <c:v>2.8563522127149521</c:v>
                </c:pt>
                <c:pt idx="155">
                  <c:v>2.8563522127149521</c:v>
                </c:pt>
                <c:pt idx="156">
                  <c:v>2.8563522127149521</c:v>
                </c:pt>
                <c:pt idx="157">
                  <c:v>2.8563522127149521</c:v>
                </c:pt>
                <c:pt idx="158">
                  <c:v>2.8563522127149521</c:v>
                </c:pt>
                <c:pt idx="159">
                  <c:v>2.8563522127149521</c:v>
                </c:pt>
                <c:pt idx="160">
                  <c:v>2.8563522127149521</c:v>
                </c:pt>
                <c:pt idx="161">
                  <c:v>2.8563522127149521</c:v>
                </c:pt>
                <c:pt idx="162">
                  <c:v>2.8563522127149521</c:v>
                </c:pt>
                <c:pt idx="163">
                  <c:v>2.8563522127149521</c:v>
                </c:pt>
                <c:pt idx="164">
                  <c:v>2.8563522127149521</c:v>
                </c:pt>
                <c:pt idx="165">
                  <c:v>2.8563522127149521</c:v>
                </c:pt>
                <c:pt idx="166">
                  <c:v>2.8563522127149521</c:v>
                </c:pt>
                <c:pt idx="167">
                  <c:v>2.8563522127149521</c:v>
                </c:pt>
                <c:pt idx="168">
                  <c:v>2.8563522127149521</c:v>
                </c:pt>
                <c:pt idx="169">
                  <c:v>2.8563522127149521</c:v>
                </c:pt>
                <c:pt idx="170">
                  <c:v>2.8563522127149521</c:v>
                </c:pt>
                <c:pt idx="171">
                  <c:v>2.8563522127149521</c:v>
                </c:pt>
                <c:pt idx="172">
                  <c:v>2.8563522127149521</c:v>
                </c:pt>
                <c:pt idx="173">
                  <c:v>2.8563522127149521</c:v>
                </c:pt>
                <c:pt idx="174">
                  <c:v>2.8563522127149521</c:v>
                </c:pt>
                <c:pt idx="175">
                  <c:v>2.8563522127149521</c:v>
                </c:pt>
                <c:pt idx="176">
                  <c:v>2.8563522127149521</c:v>
                </c:pt>
                <c:pt idx="177">
                  <c:v>2.8563522127149521</c:v>
                </c:pt>
                <c:pt idx="178">
                  <c:v>2.8563522127149521</c:v>
                </c:pt>
                <c:pt idx="179">
                  <c:v>2.8563522127149521</c:v>
                </c:pt>
                <c:pt idx="180">
                  <c:v>2.8563522127149521</c:v>
                </c:pt>
                <c:pt idx="181">
                  <c:v>2.8563522127149521</c:v>
                </c:pt>
                <c:pt idx="182">
                  <c:v>2.8563522127149521</c:v>
                </c:pt>
                <c:pt idx="183">
                  <c:v>2.8563522127149521</c:v>
                </c:pt>
                <c:pt idx="184">
                  <c:v>2.8563522127149521</c:v>
                </c:pt>
                <c:pt idx="185">
                  <c:v>2.8563522127149521</c:v>
                </c:pt>
                <c:pt idx="186">
                  <c:v>2.8563522127149521</c:v>
                </c:pt>
                <c:pt idx="187">
                  <c:v>2.8563522127149521</c:v>
                </c:pt>
                <c:pt idx="188">
                  <c:v>2.8563522127149521</c:v>
                </c:pt>
                <c:pt idx="189">
                  <c:v>2.8563522127149521</c:v>
                </c:pt>
                <c:pt idx="190">
                  <c:v>2.8563522127149521</c:v>
                </c:pt>
                <c:pt idx="191">
                  <c:v>2.8563522127149521</c:v>
                </c:pt>
                <c:pt idx="192">
                  <c:v>2.8563522127149521</c:v>
                </c:pt>
                <c:pt idx="193">
                  <c:v>2.8563522127149521</c:v>
                </c:pt>
                <c:pt idx="194">
                  <c:v>2.8563522127149521</c:v>
                </c:pt>
                <c:pt idx="195">
                  <c:v>2.8563522127149521</c:v>
                </c:pt>
                <c:pt idx="196">
                  <c:v>2.8563522127149521</c:v>
                </c:pt>
                <c:pt idx="197">
                  <c:v>2.8563522127149521</c:v>
                </c:pt>
                <c:pt idx="198">
                  <c:v>2.8563522127149521</c:v>
                </c:pt>
                <c:pt idx="199">
                  <c:v>2.8563522127149521</c:v>
                </c:pt>
                <c:pt idx="200">
                  <c:v>2.8563522127149521</c:v>
                </c:pt>
                <c:pt idx="201">
                  <c:v>2.8563522127149521</c:v>
                </c:pt>
                <c:pt idx="202">
                  <c:v>2.8563522127149521</c:v>
                </c:pt>
                <c:pt idx="203">
                  <c:v>2.8563522127149521</c:v>
                </c:pt>
                <c:pt idx="204">
                  <c:v>2.8563522127149521</c:v>
                </c:pt>
                <c:pt idx="205">
                  <c:v>2.8563522127149521</c:v>
                </c:pt>
                <c:pt idx="206">
                  <c:v>2.8563522127149521</c:v>
                </c:pt>
                <c:pt idx="207">
                  <c:v>2.8563522127149521</c:v>
                </c:pt>
                <c:pt idx="208">
                  <c:v>2.8563522127149521</c:v>
                </c:pt>
                <c:pt idx="209">
                  <c:v>2.8563522127149521</c:v>
                </c:pt>
                <c:pt idx="210">
                  <c:v>2.8563522127149521</c:v>
                </c:pt>
                <c:pt idx="211">
                  <c:v>2.8563522127149521</c:v>
                </c:pt>
                <c:pt idx="212">
                  <c:v>2.8563522127149521</c:v>
                </c:pt>
                <c:pt idx="213">
                  <c:v>2.8563522127149521</c:v>
                </c:pt>
                <c:pt idx="214">
                  <c:v>2.8563522127149521</c:v>
                </c:pt>
                <c:pt idx="215">
                  <c:v>2.8563522127149521</c:v>
                </c:pt>
                <c:pt idx="216">
                  <c:v>2.8563522127149521</c:v>
                </c:pt>
                <c:pt idx="217">
                  <c:v>2.8563522127149521</c:v>
                </c:pt>
                <c:pt idx="218">
                  <c:v>2.8563522127149521</c:v>
                </c:pt>
                <c:pt idx="219">
                  <c:v>2.8563522127149521</c:v>
                </c:pt>
                <c:pt idx="220">
                  <c:v>2.8563522127149521</c:v>
                </c:pt>
                <c:pt idx="221">
                  <c:v>2.8563522127149521</c:v>
                </c:pt>
                <c:pt idx="222">
                  <c:v>2.8563522127149521</c:v>
                </c:pt>
                <c:pt idx="223">
                  <c:v>2.8563522127149521</c:v>
                </c:pt>
                <c:pt idx="224">
                  <c:v>2.8563522127149521</c:v>
                </c:pt>
                <c:pt idx="225">
                  <c:v>2.8563522127149521</c:v>
                </c:pt>
                <c:pt idx="226">
                  <c:v>2.8563522127149521</c:v>
                </c:pt>
                <c:pt idx="227">
                  <c:v>2.8563522127149521</c:v>
                </c:pt>
                <c:pt idx="228">
                  <c:v>2.8563522127149521</c:v>
                </c:pt>
                <c:pt idx="229">
                  <c:v>2.8563522127149521</c:v>
                </c:pt>
                <c:pt idx="230">
                  <c:v>2.8563522127149521</c:v>
                </c:pt>
                <c:pt idx="231">
                  <c:v>2.8563522127149521</c:v>
                </c:pt>
                <c:pt idx="232">
                  <c:v>2.8563522127149521</c:v>
                </c:pt>
                <c:pt idx="233">
                  <c:v>2.8563522127149521</c:v>
                </c:pt>
                <c:pt idx="234">
                  <c:v>2.8563522127149521</c:v>
                </c:pt>
                <c:pt idx="235">
                  <c:v>2.8563522127149521</c:v>
                </c:pt>
                <c:pt idx="236">
                  <c:v>2.8563522127149521</c:v>
                </c:pt>
                <c:pt idx="237">
                  <c:v>2.8563522127149521</c:v>
                </c:pt>
                <c:pt idx="238">
                  <c:v>2.8563522127149521</c:v>
                </c:pt>
                <c:pt idx="239">
                  <c:v>2.8563522127149521</c:v>
                </c:pt>
                <c:pt idx="240">
                  <c:v>2.8563522127149521</c:v>
                </c:pt>
                <c:pt idx="241">
                  <c:v>2.8563522127149521</c:v>
                </c:pt>
                <c:pt idx="242">
                  <c:v>2.8563522127149521</c:v>
                </c:pt>
                <c:pt idx="243">
                  <c:v>2.8563522127149521</c:v>
                </c:pt>
                <c:pt idx="244">
                  <c:v>2.8563522127149521</c:v>
                </c:pt>
                <c:pt idx="245">
                  <c:v>2.8563522127149521</c:v>
                </c:pt>
                <c:pt idx="246">
                  <c:v>2.8563522127149521</c:v>
                </c:pt>
                <c:pt idx="247">
                  <c:v>2.8563522127149521</c:v>
                </c:pt>
                <c:pt idx="248">
                  <c:v>2.8563522127149521</c:v>
                </c:pt>
                <c:pt idx="249">
                  <c:v>2.8563522127149521</c:v>
                </c:pt>
                <c:pt idx="250">
                  <c:v>2.8563522127149521</c:v>
                </c:pt>
                <c:pt idx="251">
                  <c:v>2.8563522127149521</c:v>
                </c:pt>
                <c:pt idx="252">
                  <c:v>2.8563522127149521</c:v>
                </c:pt>
                <c:pt idx="253">
                  <c:v>2.8563522127149521</c:v>
                </c:pt>
                <c:pt idx="254">
                  <c:v>2.8563522127149521</c:v>
                </c:pt>
                <c:pt idx="255">
                  <c:v>2.8563522127149521</c:v>
                </c:pt>
                <c:pt idx="256">
                  <c:v>2.8563522127149521</c:v>
                </c:pt>
                <c:pt idx="257">
                  <c:v>2.8563522127149521</c:v>
                </c:pt>
                <c:pt idx="258">
                  <c:v>2.8563522127149521</c:v>
                </c:pt>
                <c:pt idx="259">
                  <c:v>2.8563522127149521</c:v>
                </c:pt>
                <c:pt idx="260">
                  <c:v>2.8563522127149521</c:v>
                </c:pt>
                <c:pt idx="261">
                  <c:v>2.8563522127149521</c:v>
                </c:pt>
                <c:pt idx="262">
                  <c:v>2.8563522127149521</c:v>
                </c:pt>
                <c:pt idx="263">
                  <c:v>2.8563522127149521</c:v>
                </c:pt>
                <c:pt idx="264">
                  <c:v>2.8563522127149521</c:v>
                </c:pt>
                <c:pt idx="265">
                  <c:v>2.8563522127149521</c:v>
                </c:pt>
                <c:pt idx="266">
                  <c:v>2.8563522127149521</c:v>
                </c:pt>
                <c:pt idx="267">
                  <c:v>2.8563522127149521</c:v>
                </c:pt>
                <c:pt idx="268">
                  <c:v>2.8563522127149521</c:v>
                </c:pt>
                <c:pt idx="269">
                  <c:v>2.8563522127149521</c:v>
                </c:pt>
                <c:pt idx="270">
                  <c:v>2.8563522127149521</c:v>
                </c:pt>
                <c:pt idx="271">
                  <c:v>2.8563522127149521</c:v>
                </c:pt>
                <c:pt idx="272">
                  <c:v>2.8563522127149521</c:v>
                </c:pt>
                <c:pt idx="273">
                  <c:v>2.8563522127149521</c:v>
                </c:pt>
                <c:pt idx="274">
                  <c:v>2.8563522127149521</c:v>
                </c:pt>
                <c:pt idx="275">
                  <c:v>2.8563522127149521</c:v>
                </c:pt>
                <c:pt idx="276">
                  <c:v>2.8563522127149521</c:v>
                </c:pt>
                <c:pt idx="277">
                  <c:v>2.8563522127149521</c:v>
                </c:pt>
                <c:pt idx="278">
                  <c:v>2.8563522127149521</c:v>
                </c:pt>
                <c:pt idx="279">
                  <c:v>2.8563522127149521</c:v>
                </c:pt>
                <c:pt idx="280">
                  <c:v>2.8563522127149521</c:v>
                </c:pt>
                <c:pt idx="281">
                  <c:v>2.8563522127149521</c:v>
                </c:pt>
                <c:pt idx="282">
                  <c:v>2.8563522127149521</c:v>
                </c:pt>
                <c:pt idx="283">
                  <c:v>2.8563522127149521</c:v>
                </c:pt>
                <c:pt idx="284">
                  <c:v>2.8563522127149521</c:v>
                </c:pt>
                <c:pt idx="285">
                  <c:v>2.8563522127149521</c:v>
                </c:pt>
                <c:pt idx="286">
                  <c:v>2.8563522127149521</c:v>
                </c:pt>
                <c:pt idx="287">
                  <c:v>2.8563522127149521</c:v>
                </c:pt>
                <c:pt idx="288">
                  <c:v>2.8563522127149521</c:v>
                </c:pt>
                <c:pt idx="289">
                  <c:v>2.8563522127149521</c:v>
                </c:pt>
                <c:pt idx="290">
                  <c:v>2.8563522127149521</c:v>
                </c:pt>
                <c:pt idx="291">
                  <c:v>2.8563522127149521</c:v>
                </c:pt>
                <c:pt idx="292">
                  <c:v>2.8563522127149521</c:v>
                </c:pt>
                <c:pt idx="293">
                  <c:v>2.8563522127149521</c:v>
                </c:pt>
                <c:pt idx="294">
                  <c:v>2.8563522127149521</c:v>
                </c:pt>
                <c:pt idx="295">
                  <c:v>2.8563522127149521</c:v>
                </c:pt>
                <c:pt idx="296">
                  <c:v>2.8563522127149521</c:v>
                </c:pt>
                <c:pt idx="297">
                  <c:v>2.8563522127149521</c:v>
                </c:pt>
                <c:pt idx="298">
                  <c:v>2.8563522127149521</c:v>
                </c:pt>
                <c:pt idx="299">
                  <c:v>2.8563522127149521</c:v>
                </c:pt>
                <c:pt idx="300">
                  <c:v>2.8563522127149521</c:v>
                </c:pt>
                <c:pt idx="301">
                  <c:v>2.8563522127149521</c:v>
                </c:pt>
                <c:pt idx="302">
                  <c:v>2.8563522127149521</c:v>
                </c:pt>
                <c:pt idx="303">
                  <c:v>2.8563522127149521</c:v>
                </c:pt>
                <c:pt idx="304">
                  <c:v>2.8563522127149521</c:v>
                </c:pt>
                <c:pt idx="305">
                  <c:v>2.8563522127149521</c:v>
                </c:pt>
                <c:pt idx="306">
                  <c:v>2.8563522127149521</c:v>
                </c:pt>
                <c:pt idx="307">
                  <c:v>2.8563522127149521</c:v>
                </c:pt>
                <c:pt idx="308">
                  <c:v>2.8563522127149521</c:v>
                </c:pt>
                <c:pt idx="309">
                  <c:v>2.8563522127149521</c:v>
                </c:pt>
                <c:pt idx="310">
                  <c:v>2.8563522127149521</c:v>
                </c:pt>
                <c:pt idx="311">
                  <c:v>2.8563522127149521</c:v>
                </c:pt>
                <c:pt idx="312">
                  <c:v>2.8563522127149521</c:v>
                </c:pt>
                <c:pt idx="313">
                  <c:v>2.8563522127149521</c:v>
                </c:pt>
                <c:pt idx="314">
                  <c:v>2.8563522127149521</c:v>
                </c:pt>
                <c:pt idx="315">
                  <c:v>2.8563522127149521</c:v>
                </c:pt>
                <c:pt idx="316">
                  <c:v>2.8563522127149521</c:v>
                </c:pt>
                <c:pt idx="317">
                  <c:v>2.8563522127149521</c:v>
                </c:pt>
                <c:pt idx="318">
                  <c:v>2.8563522127149521</c:v>
                </c:pt>
                <c:pt idx="319">
                  <c:v>2.8563522127149521</c:v>
                </c:pt>
                <c:pt idx="320">
                  <c:v>2.8563522127149521</c:v>
                </c:pt>
                <c:pt idx="321">
                  <c:v>2.8563522127149521</c:v>
                </c:pt>
                <c:pt idx="322">
                  <c:v>2.8563522127149521</c:v>
                </c:pt>
                <c:pt idx="323">
                  <c:v>2.8563522127149521</c:v>
                </c:pt>
                <c:pt idx="324">
                  <c:v>2.8563522127149521</c:v>
                </c:pt>
                <c:pt idx="325">
                  <c:v>2.8563522127149521</c:v>
                </c:pt>
                <c:pt idx="326">
                  <c:v>2.8563522127149521</c:v>
                </c:pt>
                <c:pt idx="327">
                  <c:v>2.8563522127149521</c:v>
                </c:pt>
                <c:pt idx="328">
                  <c:v>2.8563522127149521</c:v>
                </c:pt>
                <c:pt idx="329">
                  <c:v>2.8563522127149521</c:v>
                </c:pt>
                <c:pt idx="330">
                  <c:v>2.8563522127149521</c:v>
                </c:pt>
                <c:pt idx="331">
                  <c:v>2.8563522127149521</c:v>
                </c:pt>
                <c:pt idx="332">
                  <c:v>2.8563522127149521</c:v>
                </c:pt>
                <c:pt idx="333">
                  <c:v>2.8563522127149521</c:v>
                </c:pt>
                <c:pt idx="334">
                  <c:v>2.8563522127149521</c:v>
                </c:pt>
                <c:pt idx="335">
                  <c:v>2.8563522127149521</c:v>
                </c:pt>
                <c:pt idx="336">
                  <c:v>2.8563522127149521</c:v>
                </c:pt>
                <c:pt idx="337">
                  <c:v>2.8563522127149521</c:v>
                </c:pt>
                <c:pt idx="338">
                  <c:v>2.8563522127149521</c:v>
                </c:pt>
                <c:pt idx="339">
                  <c:v>2.8563522127149521</c:v>
                </c:pt>
                <c:pt idx="340">
                  <c:v>2.8563522127149521</c:v>
                </c:pt>
                <c:pt idx="341">
                  <c:v>2.8563522127149521</c:v>
                </c:pt>
                <c:pt idx="342">
                  <c:v>2.8563522127149521</c:v>
                </c:pt>
                <c:pt idx="343">
                  <c:v>2.8563522127149521</c:v>
                </c:pt>
                <c:pt idx="344">
                  <c:v>2.8563522127149521</c:v>
                </c:pt>
                <c:pt idx="345">
                  <c:v>2.8563522127149521</c:v>
                </c:pt>
                <c:pt idx="346">
                  <c:v>2.8563522127149521</c:v>
                </c:pt>
                <c:pt idx="347">
                  <c:v>2.8563522127149521</c:v>
                </c:pt>
                <c:pt idx="348">
                  <c:v>2.8563522127149521</c:v>
                </c:pt>
                <c:pt idx="349">
                  <c:v>2.8563522127149521</c:v>
                </c:pt>
                <c:pt idx="350">
                  <c:v>2.8563522127149521</c:v>
                </c:pt>
                <c:pt idx="351">
                  <c:v>2.8563522127149521</c:v>
                </c:pt>
                <c:pt idx="352">
                  <c:v>2.8563522127149521</c:v>
                </c:pt>
                <c:pt idx="353">
                  <c:v>2.8563522127149521</c:v>
                </c:pt>
                <c:pt idx="354">
                  <c:v>2.8563522127149521</c:v>
                </c:pt>
                <c:pt idx="355">
                  <c:v>2.8563522127149521</c:v>
                </c:pt>
                <c:pt idx="356">
                  <c:v>2.8563522127149521</c:v>
                </c:pt>
                <c:pt idx="357">
                  <c:v>2.8563522127149521</c:v>
                </c:pt>
                <c:pt idx="358">
                  <c:v>2.8563522127149521</c:v>
                </c:pt>
                <c:pt idx="359">
                  <c:v>2.8563522127149521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03CC-4B42-94F1-DA05E72FE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745919"/>
        <c:axId val="1841747583"/>
      </c:radarChart>
      <c:catAx>
        <c:axId val="184174591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841747583"/>
        <c:crosses val="autoZero"/>
        <c:auto val="1"/>
        <c:lblAlgn val="ctr"/>
        <c:lblOffset val="100"/>
        <c:noMultiLvlLbl val="0"/>
      </c:catAx>
      <c:valAx>
        <c:axId val="1841747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4174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latin typeface="Book Antiqua" panose="0204060205030503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5" orientation="landscape"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356553515763619"/>
          <c:y val="9.4654277540066334E-2"/>
          <c:w val="0.59082935349127719"/>
          <c:h val="0.834086639491607"/>
        </c:manualLayout>
      </c:layout>
      <c:doughnutChart>
        <c:varyColors val="1"/>
        <c:ser>
          <c:idx val="2"/>
          <c:order val="2"/>
          <c:tx>
            <c:v>Label</c:v>
          </c:tx>
          <c:spPr>
            <a:solidFill>
              <a:schemeClr val="accent1">
                <a:lumMod val="20000"/>
                <a:lumOff val="80000"/>
              </a:schemeClr>
            </a:solidFill>
            <a:ln w="31750">
              <a:noFill/>
            </a:ln>
          </c:spPr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8F-4BE4-846E-DD62F40DFC9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D8F-4BE4-846E-DD62F40DFC9F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D8F-4BE4-846E-DD62F40DFC9F}"/>
              </c:ext>
            </c:extLst>
          </c:dPt>
          <c:dPt>
            <c:idx val="3"/>
            <c:bubble3D val="0"/>
            <c:spPr>
              <a:solidFill>
                <a:srgbClr val="FDDCD9"/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D8F-4BE4-846E-DD62F40DFC9F}"/>
              </c:ext>
            </c:extLst>
          </c:dPt>
          <c:dPt>
            <c:idx val="4"/>
            <c:bubble3D val="0"/>
            <c:spPr>
              <a:solidFill>
                <a:srgbClr val="FDDCD9"/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D8F-4BE4-846E-DD62F40DFC9F}"/>
              </c:ext>
            </c:extLst>
          </c:dPt>
          <c:dPt>
            <c:idx val="5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D8F-4BE4-846E-DD62F40DFC9F}"/>
              </c:ext>
            </c:extLst>
          </c:dPt>
          <c:dPt>
            <c:idx val="6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D8F-4BE4-846E-DD62F40DFC9F}"/>
              </c:ext>
            </c:extLst>
          </c:dPt>
          <c:dPt>
            <c:idx val="7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D8F-4BE4-846E-DD62F40DFC9F}"/>
              </c:ext>
            </c:extLst>
          </c:dPt>
          <c:dPt>
            <c:idx val="8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D8F-4BE4-846E-DD62F40DFC9F}"/>
              </c:ext>
            </c:extLst>
          </c:dPt>
          <c:dPt>
            <c:idx val="9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D8F-4BE4-846E-DD62F40DFC9F}"/>
              </c:ext>
            </c:extLst>
          </c:dPt>
          <c:dPt>
            <c:idx val="1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D8F-4BE4-846E-DD62F40DFC9F}"/>
              </c:ext>
            </c:extLst>
          </c:dPt>
          <c:dPt>
            <c:idx val="1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D8F-4BE4-846E-DD62F40DFC9F}"/>
              </c:ext>
            </c:extLst>
          </c:dPt>
          <c:dPt>
            <c:idx val="1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D8F-4BE4-846E-DD62F40DFC9F}"/>
              </c:ext>
            </c:extLst>
          </c:dPt>
          <c:dPt>
            <c:idx val="1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D8F-4BE4-846E-DD62F40DFC9F}"/>
              </c:ext>
            </c:extLst>
          </c:dPt>
          <c:dPt>
            <c:idx val="14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D8F-4BE4-846E-DD62F40DFC9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D8F-4BE4-846E-DD62F40DFC9F}"/>
              </c:ext>
            </c:extLst>
          </c:dPt>
          <c:dPt>
            <c:idx val="16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D8F-4BE4-846E-DD62F40DFC9F}"/>
              </c:ext>
            </c:extLst>
          </c:dPt>
          <c:dPt>
            <c:idx val="17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4D8F-4BE4-846E-DD62F40DFC9F}"/>
              </c:ext>
            </c:extLst>
          </c:dPt>
          <c:dPt>
            <c:idx val="18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4D8F-4BE4-846E-DD62F40DFC9F}"/>
              </c:ext>
            </c:extLst>
          </c:dPt>
          <c:dPt>
            <c:idx val="19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4D8F-4BE4-846E-DD62F40DFC9F}"/>
              </c:ext>
            </c:extLst>
          </c:dPt>
          <c:dPt>
            <c:idx val="2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4D8F-4BE4-846E-DD62F40DFC9F}"/>
              </c:ext>
            </c:extLst>
          </c:dPt>
          <c:dPt>
            <c:idx val="2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4D8F-4BE4-846E-DD62F40DFC9F}"/>
              </c:ext>
            </c:extLst>
          </c:dPt>
          <c:dPt>
            <c:idx val="22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4D8F-4BE4-846E-DD62F40DFC9F}"/>
              </c:ext>
            </c:extLst>
          </c:dPt>
          <c:dPt>
            <c:idx val="23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4D8F-4BE4-846E-DD62F40DFC9F}"/>
              </c:ext>
            </c:extLst>
          </c:dPt>
          <c:dPt>
            <c:idx val="2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4D8F-4BE4-846E-DD62F40DFC9F}"/>
              </c:ext>
            </c:extLst>
          </c:dPt>
          <c:dPt>
            <c:idx val="25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4D8F-4BE4-846E-DD62F40DFC9F}"/>
              </c:ext>
            </c:extLst>
          </c:dPt>
          <c:dPt>
            <c:idx val="26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4D8F-4BE4-846E-DD62F40DFC9F}"/>
              </c:ext>
            </c:extLst>
          </c:dPt>
          <c:dPt>
            <c:idx val="27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4D8F-4BE4-846E-DD62F40DFC9F}"/>
              </c:ext>
            </c:extLst>
          </c:dPt>
          <c:dPt>
            <c:idx val="28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4D8F-4BE4-846E-DD62F40DFC9F}"/>
              </c:ext>
            </c:extLst>
          </c:dPt>
          <c:dPt>
            <c:idx val="29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4D8F-4BE4-846E-DD62F40DFC9F}"/>
              </c:ext>
            </c:extLst>
          </c:dPt>
          <c:dPt>
            <c:idx val="3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4D8F-4BE4-846E-DD62F40DFC9F}"/>
              </c:ext>
            </c:extLst>
          </c:dPt>
          <c:dPt>
            <c:idx val="3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4D8F-4BE4-846E-DD62F40DFC9F}"/>
              </c:ext>
            </c:extLst>
          </c:dPt>
          <c:dPt>
            <c:idx val="32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4D8F-4BE4-846E-DD62F40DFC9F}"/>
              </c:ext>
            </c:extLst>
          </c:dPt>
          <c:dPt>
            <c:idx val="33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4D8F-4BE4-846E-DD62F40DFC9F}"/>
              </c:ext>
            </c:extLst>
          </c:dPt>
          <c:dPt>
            <c:idx val="3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4D8F-4BE4-846E-DD62F40DFC9F}"/>
              </c:ext>
            </c:extLst>
          </c:dPt>
          <c:dPt>
            <c:idx val="35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4D8F-4BE4-846E-DD62F40DFC9F}"/>
              </c:ext>
            </c:extLst>
          </c:dPt>
          <c:dPt>
            <c:idx val="36"/>
            <c:bubble3D val="0"/>
            <c:spPr>
              <a:noFill/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4D8F-4BE4-846E-DD62F40DFC9F}"/>
              </c:ext>
            </c:extLst>
          </c:dPt>
          <c:dPt>
            <c:idx val="37"/>
            <c:bubble3D val="0"/>
            <c:spPr>
              <a:noFill/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4D8F-4BE4-846E-DD62F40DFC9F}"/>
              </c:ext>
            </c:extLst>
          </c:dPt>
          <c:dLbls>
            <c:dLbl>
              <c:idx val="0"/>
              <c:layout>
                <c:manualLayout>
                  <c:x val="1.0828116872634656E-2"/>
                  <c:y val="-0.18064258044914805"/>
                </c:manualLayout>
              </c:layout>
              <c:tx>
                <c:rich>
                  <a:bodyPr rot="-52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F18A7447-3F7E-4D51-ADCD-1ADC63CC883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2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D8F-4BE4-846E-DD62F40DFC9F}"/>
                </c:ext>
              </c:extLst>
            </c:dLbl>
            <c:dLbl>
              <c:idx val="1"/>
              <c:layout>
                <c:manualLayout>
                  <c:x val="3.3355693864007316E-2"/>
                  <c:y val="-0.18614088833751086"/>
                </c:manualLayout>
              </c:layout>
              <c:tx>
                <c:rich>
                  <a:bodyPr rot="-46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EEAFE7BC-3BB2-4EF1-8542-D314BAA49A9C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46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D8F-4BE4-846E-DD62F40DFC9F}"/>
                </c:ext>
              </c:extLst>
            </c:dLbl>
            <c:dLbl>
              <c:idx val="2"/>
              <c:layout>
                <c:manualLayout>
                  <c:x val="5.6491788184791253E-2"/>
                  <c:y val="-0.21405161573452836"/>
                </c:manualLayout>
              </c:layout>
              <c:tx>
                <c:rich>
                  <a:bodyPr rot="-402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9EA97568-2BA6-4782-8A6F-9381C19035F8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402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036302979211882"/>
                      <c:h val="7.9532453941649567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D8F-4BE4-846E-DD62F40DFC9F}"/>
                </c:ext>
              </c:extLst>
            </c:dLbl>
            <c:dLbl>
              <c:idx val="3"/>
              <c:layout>
                <c:manualLayout>
                  <c:x val="5.7227772496547161E-2"/>
                  <c:y val="-0.14406866344279309"/>
                </c:manualLayout>
              </c:layout>
              <c:tx>
                <c:rich>
                  <a:bodyPr rot="-34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4E78BC8-FAC6-4B8B-863B-A0E51A9C1903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4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671038501150891"/>
                      <c:h val="3.472770083803833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4D8F-4BE4-846E-DD62F40DFC9F}"/>
                </c:ext>
              </c:extLst>
            </c:dLbl>
            <c:dLbl>
              <c:idx val="4"/>
              <c:layout>
                <c:manualLayout>
                  <c:x val="6.887378257672222E-2"/>
                  <c:y val="-0.11449578448996127"/>
                </c:manualLayout>
              </c:layout>
              <c:tx>
                <c:rich>
                  <a:bodyPr rot="-28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5D815736-6271-4347-BFAD-033DD3B1A56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28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4D8F-4BE4-846E-DD62F40DFC9F}"/>
                </c:ext>
              </c:extLst>
            </c:dLbl>
            <c:dLbl>
              <c:idx val="5"/>
              <c:layout>
                <c:manualLayout>
                  <c:x val="3.8962538152441419E-2"/>
                  <c:y val="-5.5740098404098201E-2"/>
                </c:manualLayout>
              </c:layout>
              <c:tx>
                <c:rich>
                  <a:bodyPr rot="-216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F435E5D1-284F-4CEA-A69A-99D75C85EA64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216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59625491004969"/>
                      <c:h val="2.977660750605531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4D8F-4BE4-846E-DD62F40DFC9F}"/>
                </c:ext>
              </c:extLst>
            </c:dLbl>
            <c:dLbl>
              <c:idx val="6"/>
              <c:layout>
                <c:manualLayout>
                  <c:x val="8.6181072468447029E-2"/>
                  <c:y val="-8.0967752825109082E-2"/>
                </c:manualLayout>
              </c:layout>
              <c:tx>
                <c:rich>
                  <a:bodyPr rot="-17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0D980A96-1FAE-4FB5-BDC0-9FCD432B8F38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7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10844857376883"/>
                      <c:h val="3.182013823834720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4D8F-4BE4-846E-DD62F40DFC9F}"/>
                </c:ext>
              </c:extLst>
            </c:dLbl>
            <c:dLbl>
              <c:idx val="7"/>
              <c:layout>
                <c:manualLayout>
                  <c:x val="0.12209809493656962"/>
                  <c:y val="-7.9461140508561831E-2"/>
                </c:manualLayout>
              </c:layout>
              <c:tx>
                <c:rich>
                  <a:bodyPr rot="-120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51AA7CA9-9DD2-42FE-9008-49183E30CDF8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20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04142463201008"/>
                      <c:h val="3.796760935429693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4D8F-4BE4-846E-DD62F40DFC9F}"/>
                </c:ext>
              </c:extLst>
            </c:dLbl>
            <c:dLbl>
              <c:idx val="8"/>
              <c:layout>
                <c:manualLayout>
                  <c:x val="0.13747713962143596"/>
                  <c:y val="-5.9347714172384478E-2"/>
                </c:manualLayout>
              </c:layout>
              <c:tx>
                <c:rich>
                  <a:bodyPr rot="-7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DE577DEC-26DE-4FBE-A99F-74BC51BF07E3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7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889394506048434"/>
                      <c:h val="3.02211982344650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4D8F-4BE4-846E-DD62F40DFC9F}"/>
                </c:ext>
              </c:extLst>
            </c:dLbl>
            <c:dLbl>
              <c:idx val="9"/>
              <c:layout>
                <c:manualLayout>
                  <c:x val="0.11743359729577982"/>
                  <c:y val="-2.7867095391211225E-2"/>
                </c:manualLayout>
              </c:layout>
              <c:tx>
                <c:rich>
                  <a:bodyPr rot="-18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C24F8225-4086-4C50-9F55-9477D4631F22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8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4D8F-4BE4-846E-DD62F40DFC9F}"/>
                </c:ext>
              </c:extLst>
            </c:dLbl>
            <c:dLbl>
              <c:idx val="10"/>
              <c:layout>
                <c:manualLayout>
                  <c:x val="9.0212664191463537E-2"/>
                  <c:y val="-3.3999206690803522E-3"/>
                </c:manualLayout>
              </c:layout>
              <c:tx>
                <c:rich>
                  <a:bodyPr rot="2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5E8943E1-8B2C-4D48-840A-12254913D6CA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48044051441178"/>
                      <c:h val="3.610198242904524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4D8F-4BE4-846E-DD62F40DFC9F}"/>
                </c:ext>
              </c:extLst>
            </c:dLbl>
            <c:dLbl>
              <c:idx val="11"/>
              <c:layout>
                <c:manualLayout>
                  <c:x val="0.10964504152242929"/>
                  <c:y val="1.8289321551847742E-2"/>
                </c:manualLayout>
              </c:layout>
              <c:tx>
                <c:rich>
                  <a:bodyPr rot="8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22B2AE44-2BF6-48F8-9653-12C8ECE15391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8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4D8F-4BE4-846E-DD62F40DFC9F}"/>
                </c:ext>
              </c:extLst>
            </c:dLbl>
            <c:dLbl>
              <c:idx val="12"/>
              <c:layout>
                <c:manualLayout>
                  <c:x val="0.1803626478631285"/>
                  <c:y val="7.7892835742799024E-2"/>
                </c:manualLayout>
              </c:layout>
              <c:tx>
                <c:rich>
                  <a:bodyPr rot="132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8796DDE-E4EF-4AA2-9E76-43418E84200A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32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000281211351374"/>
                      <c:h val="4.363099307120372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4D8F-4BE4-846E-DD62F40DFC9F}"/>
                </c:ext>
              </c:extLst>
            </c:dLbl>
            <c:dLbl>
              <c:idx val="13"/>
              <c:layout>
                <c:manualLayout>
                  <c:x val="0.15062304569559784"/>
                  <c:y val="0.10210556075988894"/>
                </c:manualLayout>
              </c:layout>
              <c:tx>
                <c:rich>
                  <a:bodyPr rot="17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1C9A85DB-5A31-4134-B8E8-4A7B4AC9EC18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7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25411487573165"/>
                      <c:h val="3.114666936729371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4D8F-4BE4-846E-DD62F40DFC9F}"/>
                </c:ext>
              </c:extLst>
            </c:dLbl>
            <c:dLbl>
              <c:idx val="14"/>
              <c:layout>
                <c:manualLayout>
                  <c:x val="9.3837880173861979E-2"/>
                  <c:y val="9.5085618317002976E-2"/>
                </c:manualLayout>
              </c:layout>
              <c:tx>
                <c:rich>
                  <a:bodyPr rot="276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DD954A0-737E-4762-85BA-9490AE379328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76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393688829898539"/>
                      <c:h val="3.793520182967482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4D8F-4BE4-846E-DD62F40DFC9F}"/>
                </c:ext>
              </c:extLst>
            </c:dLbl>
            <c:dLbl>
              <c:idx val="15"/>
              <c:layout>
                <c:manualLayout>
                  <c:x val="8.310129798695437E-2"/>
                  <c:y val="0.1041306090757947"/>
                </c:manualLayout>
              </c:layout>
              <c:tx>
                <c:rich>
                  <a:bodyPr rot="32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547A82AF-6DDC-44B9-85D0-BCA16C255BC2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2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4D8F-4BE4-846E-DD62F40DFC9F}"/>
                </c:ext>
              </c:extLst>
            </c:dLbl>
            <c:dLbl>
              <c:idx val="16"/>
              <c:layout>
                <c:manualLayout>
                  <c:x val="7.4542529390890469E-2"/>
                  <c:y val="0.12507768522503818"/>
                </c:manualLayout>
              </c:layout>
              <c:tx>
                <c:rich>
                  <a:bodyPr rot="36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3AC0500-DACD-4625-983C-C0BEED258AA2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6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4D8F-4BE4-846E-DD62F40DFC9F}"/>
                </c:ext>
              </c:extLst>
            </c:dLbl>
            <c:dLbl>
              <c:idx val="17"/>
              <c:layout>
                <c:manualLayout>
                  <c:x val="6.3744946086810028E-2"/>
                  <c:y val="0.14160805462018211"/>
                </c:manualLayout>
              </c:layout>
              <c:tx>
                <c:rich>
                  <a:bodyPr rot="39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F48A6A3F-5A18-4183-9840-9EFC2AE6A62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9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4D8F-4BE4-846E-DD62F40DFC9F}"/>
                </c:ext>
              </c:extLst>
            </c:dLbl>
            <c:dLbl>
              <c:idx val="18"/>
              <c:layout>
                <c:manualLayout>
                  <c:x val="5.2220063186468837E-2"/>
                  <c:y val="0.19324725084605582"/>
                </c:manualLayout>
              </c:layout>
              <c:tx>
                <c:rich>
                  <a:bodyPr rot="47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C1699299-B5CC-45B3-B7D9-F5DA8D675A99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47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4D8F-4BE4-846E-DD62F40DFC9F}"/>
                </c:ext>
              </c:extLst>
            </c:dLbl>
            <c:dLbl>
              <c:idx val="19"/>
              <c:layout>
                <c:manualLayout>
                  <c:x val="3.210771255608684E-2"/>
                  <c:y val="0.20404688963718765"/>
                </c:manualLayout>
              </c:layout>
              <c:tx>
                <c:rich>
                  <a:bodyPr rot="52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EDB9CA51-889D-4002-A1D5-D488AF941EAA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52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4D8F-4BE4-846E-DD62F40DFC9F}"/>
                </c:ext>
              </c:extLst>
            </c:dLbl>
            <c:dLbl>
              <c:idx val="20"/>
              <c:layout>
                <c:manualLayout>
                  <c:x val="1.3564502136345363E-2"/>
                  <c:y val="0.21465174570220524"/>
                </c:manualLayout>
              </c:layout>
              <c:tx>
                <c:rich>
                  <a:bodyPr rot="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99D54C3-88A5-46E9-A71A-F105A61392F2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4D8F-4BE4-846E-DD62F40DFC9F}"/>
                </c:ext>
              </c:extLst>
            </c:dLbl>
            <c:dLbl>
              <c:idx val="21"/>
              <c:layout>
                <c:manualLayout>
                  <c:x val="7.1643135143097357E-3"/>
                  <c:y val="9.4329864715463618E-2"/>
                </c:manualLayout>
              </c:layout>
              <c:tx>
                <c:rich>
                  <a:bodyPr rot="-46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41219FB2-BBC5-4E79-BFC6-5A701B495474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46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4D8F-4BE4-846E-DD62F40DFC9F}"/>
                </c:ext>
              </c:extLst>
            </c:dLbl>
            <c:dLbl>
              <c:idx val="22"/>
              <c:layout>
                <c:manualLayout>
                  <c:x val="-3.3066126753625379E-2"/>
                  <c:y val="0.18273219063051202"/>
                </c:manualLayout>
              </c:layout>
              <c:tx>
                <c:rich>
                  <a:bodyPr rot="-396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438B337-F8AF-483B-84BA-8F50184BA16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96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538882251833375"/>
                      <c:h val="5.193103273666354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4D8F-4BE4-846E-DD62F40DFC9F}"/>
                </c:ext>
              </c:extLst>
            </c:dLbl>
            <c:dLbl>
              <c:idx val="23"/>
              <c:layout>
                <c:manualLayout>
                  <c:x val="-3.3995965477958863E-2"/>
                  <c:y val="0.1437010405853609"/>
                </c:manualLayout>
              </c:layout>
              <c:tx>
                <c:rich>
                  <a:bodyPr rot="-36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C6ACF566-BF7F-45DC-B2A4-63C1C5328063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6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4D8F-4BE4-846E-DD62F40DFC9F}"/>
                </c:ext>
              </c:extLst>
            </c:dLbl>
            <c:dLbl>
              <c:idx val="24"/>
              <c:layout>
                <c:manualLayout>
                  <c:x val="-6.2849900093450164E-2"/>
                  <c:y val="0.17056080208623439"/>
                </c:manualLayout>
              </c:layout>
              <c:tx>
                <c:rich>
                  <a:bodyPr rot="-30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B139F99A-9FB6-4E4D-9BFD-DC0349FBB27D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0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4D8F-4BE4-846E-DD62F40DFC9F}"/>
                </c:ext>
              </c:extLst>
            </c:dLbl>
            <c:dLbl>
              <c:idx val="25"/>
              <c:layout>
                <c:manualLayout>
                  <c:x val="-0.11830150256772747"/>
                  <c:y val="0.20839262053658084"/>
                </c:manualLayout>
              </c:layout>
              <c:tx>
                <c:rich>
                  <a:bodyPr rot="-25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475089EB-FB80-4CD5-A5A5-5720A96111B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25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363552235008519"/>
                      <c:h val="4.083972622393261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4D8F-4BE4-846E-DD62F40DFC9F}"/>
                </c:ext>
              </c:extLst>
            </c:dLbl>
            <c:dLbl>
              <c:idx val="26"/>
              <c:layout>
                <c:manualLayout>
                  <c:x val="-0.11592310256466666"/>
                  <c:y val="0.146539315222253"/>
                </c:manualLayout>
              </c:layout>
              <c:tx>
                <c:rich>
                  <a:bodyPr rot="-180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D5EDF42-9D22-49FA-940D-58BA89FD3ADC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80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330601056316815"/>
                      <c:h val="3.008245351967659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4D8F-4BE4-846E-DD62F40DFC9F}"/>
                </c:ext>
              </c:extLst>
            </c:dLbl>
            <c:dLbl>
              <c:idx val="27"/>
              <c:layout>
                <c:manualLayout>
                  <c:x val="-0.18039552759171174"/>
                  <c:y val="0.13613582466178858"/>
                </c:manualLayout>
              </c:layout>
              <c:tx>
                <c:rich>
                  <a:bodyPr rot="-11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9EDE7916-ED1D-46FF-B6A4-D0502661B868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1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83838573206297"/>
                      <c:h val="4.3977517279793397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4D8F-4BE4-846E-DD62F40DFC9F}"/>
                </c:ext>
              </c:extLst>
            </c:dLbl>
            <c:dLbl>
              <c:idx val="28"/>
              <c:layout>
                <c:manualLayout>
                  <c:x val="-0.14286032834773027"/>
                  <c:y val="8.4673097534833874E-2"/>
                </c:manualLayout>
              </c:layout>
              <c:tx>
                <c:rich>
                  <a:bodyPr rot="-66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85076652-6051-4746-A8FD-532C84980B39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66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01062768477927"/>
                      <c:h val="4.683005460330320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4D8F-4BE4-846E-DD62F40DFC9F}"/>
                </c:ext>
              </c:extLst>
            </c:dLbl>
            <c:dLbl>
              <c:idx val="29"/>
              <c:layout>
                <c:manualLayout>
                  <c:x val="-0.15924172021088084"/>
                  <c:y val="5.8933758682094002E-2"/>
                </c:manualLayout>
              </c:layout>
              <c:tx>
                <c:rich>
                  <a:bodyPr rot="-1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7714C43-267D-4BE2-A7C9-9B717B78CBF4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4D8F-4BE4-846E-DD62F40DFC9F}"/>
                </c:ext>
              </c:extLst>
            </c:dLbl>
            <c:dLbl>
              <c:idx val="30"/>
              <c:layout>
                <c:manualLayout>
                  <c:x val="-0.14483247729530871"/>
                  <c:y val="2.8689773906879004E-2"/>
                </c:manualLayout>
              </c:layout>
              <c:tx>
                <c:rich>
                  <a:bodyPr rot="3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4E405CB6-34CD-465F-84F8-9EEF7EDE854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4D8F-4BE4-846E-DD62F40DFC9F}"/>
                </c:ext>
              </c:extLst>
            </c:dLbl>
            <c:dLbl>
              <c:idx val="31"/>
              <c:layout>
                <c:manualLayout>
                  <c:x val="-0.20326651582801716"/>
                  <c:y val="-1.4405397878319872E-2"/>
                </c:manualLayout>
              </c:layout>
              <c:tx>
                <c:rich>
                  <a:bodyPr rot="72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4ABA0C4-AD52-4B79-BFF3-206B40BC1A38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72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72913688224928"/>
                      <c:h val="3.015368255816896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4D8F-4BE4-846E-DD62F40DFC9F}"/>
                </c:ext>
              </c:extLst>
            </c:dLbl>
            <c:dLbl>
              <c:idx val="32"/>
              <c:layout>
                <c:manualLayout>
                  <c:x val="-0.16357999745570681"/>
                  <c:y val="-3.8016895797993056E-2"/>
                </c:manualLayout>
              </c:layout>
              <c:tx>
                <c:rich>
                  <a:bodyPr rot="132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DE69FB54-6365-4A9C-BBB0-948F9730CB10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32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455779762821203"/>
                      <c:h val="3.54668287042897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4D8F-4BE4-846E-DD62F40DFC9F}"/>
                </c:ext>
              </c:extLst>
            </c:dLbl>
            <c:dLbl>
              <c:idx val="33"/>
              <c:layout>
                <c:manualLayout>
                  <c:x val="-0.20608404106450931"/>
                  <c:y val="-0.11868082807976978"/>
                </c:manualLayout>
              </c:layout>
              <c:tx>
                <c:rich>
                  <a:bodyPr rot="19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1F37BE07-8D84-42BB-BA45-F575E69B56B4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9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62761208520131"/>
                      <c:h val="4.072748141209036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4D8F-4BE4-846E-DD62F40DFC9F}"/>
                </c:ext>
              </c:extLst>
            </c:dLbl>
            <c:dLbl>
              <c:idx val="34"/>
              <c:layout>
                <c:manualLayout>
                  <c:x val="-0.17786474499199886"/>
                  <c:y val="-0.132473605590298"/>
                </c:manualLayout>
              </c:layout>
              <c:tx>
                <c:rich>
                  <a:bodyPr rot="23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E190AEE-C917-4A58-94C5-1293CB11CD5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3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636021111035668"/>
                      <c:h val="3.375766935885424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4D8F-4BE4-846E-DD62F40DFC9F}"/>
                </c:ext>
              </c:extLst>
            </c:dLbl>
            <c:dLbl>
              <c:idx val="35"/>
              <c:layout>
                <c:manualLayout>
                  <c:x val="-0.16462939882943387"/>
                  <c:y val="-0.17447392628976041"/>
                </c:manualLayout>
              </c:layout>
              <c:tx>
                <c:rich>
                  <a:bodyPr rot="29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F2E754AC-F755-487C-B29F-230B4C33B9A8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9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169535054334049"/>
                      <c:h val="3.887215062747381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4D8F-4BE4-846E-DD62F40DFC9F}"/>
                </c:ext>
              </c:extLst>
            </c:dLbl>
            <c:dLbl>
              <c:idx val="36"/>
              <c:layout>
                <c:manualLayout>
                  <c:x val="-0.13657695243415208"/>
                  <c:y val="-0.18358373209779646"/>
                </c:manualLayout>
              </c:layout>
              <c:tx>
                <c:rich>
                  <a:bodyPr rot="330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6DA2751A-617E-4B63-8199-97143F6BBC9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30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670641726216835"/>
                      <c:h val="0.10053117958325949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4D8F-4BE4-846E-DD62F40DFC9F}"/>
                </c:ext>
              </c:extLst>
            </c:dLbl>
            <c:dLbl>
              <c:idx val="37"/>
              <c:layout>
                <c:manualLayout>
                  <c:x val="-0.10650252229365161"/>
                  <c:y val="-0.22260061945633003"/>
                </c:manualLayout>
              </c:layout>
              <c:tx>
                <c:rich>
                  <a:bodyPr rot="40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D8C9FCC1-E2F8-4C5A-9027-48C8883D2246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40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247642941929855"/>
                      <c:h val="0.11531289296233467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4D8F-4BE4-846E-DD62F40DFC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endParaRPr lang="es-BO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'Recuadro Mult Activ G2'!$E$53:$E$90</c:f>
              <c:numCache>
                <c:formatCode>0</c:formatCode>
                <c:ptCount val="38"/>
                <c:pt idx="0">
                  <c:v>9.473684210526315</c:v>
                </c:pt>
                <c:pt idx="1">
                  <c:v>9.473684210526315</c:v>
                </c:pt>
                <c:pt idx="2">
                  <c:v>9.473684210526315</c:v>
                </c:pt>
                <c:pt idx="3">
                  <c:v>9.473684210526315</c:v>
                </c:pt>
                <c:pt idx="4">
                  <c:v>9.473684210526315</c:v>
                </c:pt>
                <c:pt idx="5">
                  <c:v>9.473684210526315</c:v>
                </c:pt>
                <c:pt idx="6">
                  <c:v>9.473684210526315</c:v>
                </c:pt>
                <c:pt idx="7">
                  <c:v>9.473684210526315</c:v>
                </c:pt>
                <c:pt idx="8">
                  <c:v>9.473684210526315</c:v>
                </c:pt>
                <c:pt idx="9">
                  <c:v>9.473684210526315</c:v>
                </c:pt>
                <c:pt idx="10">
                  <c:v>9.473684210526315</c:v>
                </c:pt>
                <c:pt idx="11">
                  <c:v>9.473684210526315</c:v>
                </c:pt>
                <c:pt idx="12">
                  <c:v>9.473684210526315</c:v>
                </c:pt>
                <c:pt idx="13">
                  <c:v>9.473684210526315</c:v>
                </c:pt>
                <c:pt idx="14">
                  <c:v>9.473684210526315</c:v>
                </c:pt>
                <c:pt idx="15">
                  <c:v>9.473684210526315</c:v>
                </c:pt>
                <c:pt idx="16">
                  <c:v>9.473684210526315</c:v>
                </c:pt>
                <c:pt idx="17">
                  <c:v>9.473684210526315</c:v>
                </c:pt>
                <c:pt idx="18">
                  <c:v>9.473684210526315</c:v>
                </c:pt>
                <c:pt idx="19">
                  <c:v>9.473684210526315</c:v>
                </c:pt>
                <c:pt idx="20">
                  <c:v>9.473684210526315</c:v>
                </c:pt>
                <c:pt idx="21">
                  <c:v>9.473684210526315</c:v>
                </c:pt>
                <c:pt idx="22">
                  <c:v>9.473684210526315</c:v>
                </c:pt>
                <c:pt idx="23">
                  <c:v>9.473684210526315</c:v>
                </c:pt>
                <c:pt idx="24">
                  <c:v>9.473684210526315</c:v>
                </c:pt>
                <c:pt idx="25">
                  <c:v>9.473684210526315</c:v>
                </c:pt>
                <c:pt idx="26">
                  <c:v>9.473684210526315</c:v>
                </c:pt>
                <c:pt idx="27">
                  <c:v>9.473684210526315</c:v>
                </c:pt>
                <c:pt idx="28">
                  <c:v>9.473684210526315</c:v>
                </c:pt>
                <c:pt idx="29">
                  <c:v>9.473684210526315</c:v>
                </c:pt>
                <c:pt idx="30">
                  <c:v>9.473684210526315</c:v>
                </c:pt>
                <c:pt idx="31">
                  <c:v>9.473684210526315</c:v>
                </c:pt>
                <c:pt idx="32">
                  <c:v>9.473684210526315</c:v>
                </c:pt>
                <c:pt idx="33">
                  <c:v>9.473684210526315</c:v>
                </c:pt>
                <c:pt idx="34">
                  <c:v>9.473684210526315</c:v>
                </c:pt>
                <c:pt idx="35">
                  <c:v>9.473684210526315</c:v>
                </c:pt>
                <c:pt idx="36">
                  <c:v>9.473684210526315</c:v>
                </c:pt>
                <c:pt idx="37">
                  <c:v>9.473684210526315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'Recuadro Mult Activ G2'!$A$53:$A$90</c15:f>
                <c15:dlblRangeCache>
                  <c:ptCount val="38"/>
                  <c:pt idx="0">
                    <c:v>Livestock; 1.51</c:v>
                  </c:pt>
                  <c:pt idx="1">
                    <c:v>Agricultural; 1.56</c:v>
                  </c:pt>
                  <c:pt idx="2">
                    <c:v>Silviculture; 1.8</c:v>
                  </c:pt>
                  <c:pt idx="3">
                    <c:v>Oil &amp; Natural Gas; 1.12</c:v>
                  </c:pt>
                  <c:pt idx="4">
                    <c:v>Minerals; 1.33</c:v>
                  </c:pt>
                  <c:pt idx="5">
                    <c:v>Chemists; 0.97</c:v>
                  </c:pt>
                  <c:pt idx="6">
                    <c:v>Refined petroleum; 1.02</c:v>
                  </c:pt>
                  <c:pt idx="7">
                    <c:v>Machinery &amp; Equipment; 1.14</c:v>
                  </c:pt>
                  <c:pt idx="8">
                    <c:v>Beverages &amp; Tobacco; 1.23</c:v>
                  </c:pt>
                  <c:pt idx="9">
                    <c:v>Base Metals; 1.31</c:v>
                  </c:pt>
                  <c:pt idx="10">
                    <c:v>Paper; 1.32</c:v>
                  </c:pt>
                  <c:pt idx="11">
                    <c:v>Foods; 1.33</c:v>
                  </c:pt>
                  <c:pt idx="12">
                    <c:v>Miscellaneous Manufactures; 1.37</c:v>
                  </c:pt>
                  <c:pt idx="13">
                    <c:v>Non-metallic minerals; 1.41</c:v>
                  </c:pt>
                  <c:pt idx="14">
                    <c:v>Dairy; 1.42</c:v>
                  </c:pt>
                  <c:pt idx="15">
                    <c:v>Meats; 1.42</c:v>
                  </c:pt>
                  <c:pt idx="16">
                    <c:v>Textiles; 1.44</c:v>
                  </c:pt>
                  <c:pt idx="17">
                    <c:v>Sugar; 1.46</c:v>
                  </c:pt>
                  <c:pt idx="18">
                    <c:v>Oily; 1.53</c:v>
                  </c:pt>
                  <c:pt idx="19">
                    <c:v>Milling; 1.59</c:v>
                  </c:pt>
                  <c:pt idx="20">
                    <c:v>Wood; 1.66</c:v>
                  </c:pt>
                  <c:pt idx="21">
                    <c:v>Gas; 1.13</c:v>
                  </c:pt>
                  <c:pt idx="22">
                    <c:v>Financial services; 1.33</c:v>
                  </c:pt>
                  <c:pt idx="23">
                    <c:v>Water; 1.35</c:v>
                  </c:pt>
                  <c:pt idx="24">
                    <c:v>Electricity; 1.36</c:v>
                  </c:pt>
                  <c:pt idx="25">
                    <c:v>Construction, Civil Works; 1.38</c:v>
                  </c:pt>
                  <c:pt idx="26">
                    <c:v>Solid Waste; 1.39</c:v>
                  </c:pt>
                  <c:pt idx="27">
                    <c:v>Transport &amp; Storage; 1.46</c:v>
                  </c:pt>
                  <c:pt idx="28">
                    <c:v>Communication; 1.46</c:v>
                  </c:pt>
                  <c:pt idx="29">
                    <c:v>Private Health; 1.52</c:v>
                  </c:pt>
                  <c:pt idx="30">
                    <c:v>Enterprises; 1.53</c:v>
                  </c:pt>
                  <c:pt idx="31">
                    <c:v>Hotels &amp; Restaurants; 1.58</c:v>
                  </c:pt>
                  <c:pt idx="32">
                    <c:v>Commerce; 1.59</c:v>
                  </c:pt>
                  <c:pt idx="33">
                    <c:v>Construction of Buildings; 1.62</c:v>
                  </c:pt>
                  <c:pt idx="34">
                    <c:v>Private education; 1.68</c:v>
                  </c:pt>
                  <c:pt idx="35">
                    <c:v>Public health; 1.8</c:v>
                  </c:pt>
                  <c:pt idx="36">
                    <c:v>General Government; 1.81</c:v>
                  </c:pt>
                  <c:pt idx="37">
                    <c:v>Public education; 1.92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C-4D8F-4BE4-846E-DD62F40DF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0"/>
      </c:doughnutChart>
      <c:radarChart>
        <c:radarStyle val="filled"/>
        <c:varyColors val="0"/>
        <c:ser>
          <c:idx val="0"/>
          <c:order val="0"/>
          <c:tx>
            <c:strRef>
              <c:f>'Recuadro Mult Activ G2'!$F$93</c:f>
              <c:strCache>
                <c:ptCount val="1"/>
                <c:pt idx="0">
                  <c:v>Multiplicador</c:v>
                </c:pt>
              </c:strCache>
            </c:strRef>
          </c:tx>
          <c:spPr>
            <a:solidFill>
              <a:srgbClr val="002060"/>
            </a:solidFill>
            <a:ln w="6350">
              <a:solidFill>
                <a:srgbClr val="002060"/>
              </a:solidFill>
            </a:ln>
            <a:effectLst/>
          </c:spPr>
          <c:val>
            <c:numRef>
              <c:f>'Recuadro Mult Activ G2'!$F$94:$F$453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 formatCode="0.00">
                  <c:v>1.5062128894324101</c:v>
                </c:pt>
                <c:pt idx="3" formatCode="0.00">
                  <c:v>1.5062128894324101</c:v>
                </c:pt>
                <c:pt idx="4" formatCode="0.00">
                  <c:v>1.5062128894324101</c:v>
                </c:pt>
                <c:pt idx="5" formatCode="0.00">
                  <c:v>1.5062128894324101</c:v>
                </c:pt>
                <c:pt idx="6" formatCode="0.00">
                  <c:v>1.5062128894324101</c:v>
                </c:pt>
                <c:pt idx="7" formatCode="0.00">
                  <c:v>1.5062128894324101</c:v>
                </c:pt>
                <c:pt idx="8" formatCode="0.00">
                  <c:v>1.5062128894324101</c:v>
                </c:pt>
                <c:pt idx="9">
                  <c:v>0</c:v>
                </c:pt>
                <c:pt idx="10">
                  <c:v>0</c:v>
                </c:pt>
                <c:pt idx="11" formatCode="0.00">
                  <c:v>1.55896796158088</c:v>
                </c:pt>
                <c:pt idx="12" formatCode="0.00">
                  <c:v>1.55896796158088</c:v>
                </c:pt>
                <c:pt idx="13" formatCode="0.00">
                  <c:v>1.55896796158088</c:v>
                </c:pt>
                <c:pt idx="14" formatCode="0.00">
                  <c:v>1.55896796158088</c:v>
                </c:pt>
                <c:pt idx="15" formatCode="0.00">
                  <c:v>1.55896796158088</c:v>
                </c:pt>
                <c:pt idx="16" formatCode="0.00">
                  <c:v>1.55896796158088</c:v>
                </c:pt>
                <c:pt idx="17" formatCode="0.00">
                  <c:v>1.55896796158088</c:v>
                </c:pt>
                <c:pt idx="18">
                  <c:v>0</c:v>
                </c:pt>
                <c:pt idx="19">
                  <c:v>0</c:v>
                </c:pt>
                <c:pt idx="20" formatCode="0.00">
                  <c:v>1.79531480713259</c:v>
                </c:pt>
                <c:pt idx="21" formatCode="0.00">
                  <c:v>1.79531480713259</c:v>
                </c:pt>
                <c:pt idx="22" formatCode="0.00">
                  <c:v>1.79531480713259</c:v>
                </c:pt>
                <c:pt idx="23" formatCode="0.00">
                  <c:v>1.79531480713259</c:v>
                </c:pt>
                <c:pt idx="24" formatCode="0.00">
                  <c:v>1.79531480713259</c:v>
                </c:pt>
                <c:pt idx="25" formatCode="0.00">
                  <c:v>1.79531480713259</c:v>
                </c:pt>
                <c:pt idx="26" formatCode="0.00">
                  <c:v>1.79531480713259</c:v>
                </c:pt>
                <c:pt idx="27">
                  <c:v>0</c:v>
                </c:pt>
                <c:pt idx="28">
                  <c:v>0</c:v>
                </c:pt>
                <c:pt idx="29" formatCode="0.00">
                  <c:v>1.1162468584328</c:v>
                </c:pt>
                <c:pt idx="30" formatCode="0.00">
                  <c:v>1.1162468584328</c:v>
                </c:pt>
                <c:pt idx="31" formatCode="0.00">
                  <c:v>1.1162468584328</c:v>
                </c:pt>
                <c:pt idx="32" formatCode="0.00">
                  <c:v>1.1162468584328</c:v>
                </c:pt>
                <c:pt idx="33" formatCode="0.00">
                  <c:v>1.1162468584328</c:v>
                </c:pt>
                <c:pt idx="34" formatCode="0.00">
                  <c:v>1.1162468584328</c:v>
                </c:pt>
                <c:pt idx="35" formatCode="0.00">
                  <c:v>1.1162468584328</c:v>
                </c:pt>
                <c:pt idx="36">
                  <c:v>0</c:v>
                </c:pt>
                <c:pt idx="37">
                  <c:v>0</c:v>
                </c:pt>
                <c:pt idx="38" formatCode="0.00">
                  <c:v>1.3287326025117101</c:v>
                </c:pt>
                <c:pt idx="39" formatCode="0.00">
                  <c:v>1.3287326025117101</c:v>
                </c:pt>
                <c:pt idx="40" formatCode="0.00">
                  <c:v>1.3287326025117101</c:v>
                </c:pt>
                <c:pt idx="41" formatCode="0.00">
                  <c:v>1.3287326025117101</c:v>
                </c:pt>
                <c:pt idx="42" formatCode="0.00">
                  <c:v>1.3287326025117101</c:v>
                </c:pt>
                <c:pt idx="43" formatCode="0.00">
                  <c:v>1.3287326025117101</c:v>
                </c:pt>
                <c:pt idx="44" formatCode="0.00">
                  <c:v>1.3287326025117101</c:v>
                </c:pt>
                <c:pt idx="45">
                  <c:v>0</c:v>
                </c:pt>
                <c:pt idx="46">
                  <c:v>0</c:v>
                </c:pt>
                <c:pt idx="47" formatCode="0.00">
                  <c:v>0.97058738517099397</c:v>
                </c:pt>
                <c:pt idx="48" formatCode="0.00">
                  <c:v>0.97058738517099397</c:v>
                </c:pt>
                <c:pt idx="49" formatCode="0.00">
                  <c:v>0.97058738517099397</c:v>
                </c:pt>
                <c:pt idx="50" formatCode="0.00">
                  <c:v>0.97058738517099397</c:v>
                </c:pt>
                <c:pt idx="51" formatCode="0.00">
                  <c:v>0.97058738517099397</c:v>
                </c:pt>
                <c:pt idx="52" formatCode="0.00">
                  <c:v>0.97058738517099397</c:v>
                </c:pt>
                <c:pt idx="53" formatCode="0.00">
                  <c:v>0.97058738517099397</c:v>
                </c:pt>
                <c:pt idx="54">
                  <c:v>0</c:v>
                </c:pt>
                <c:pt idx="55">
                  <c:v>0</c:v>
                </c:pt>
                <c:pt idx="56" formatCode="0.00">
                  <c:v>1.0238083048628599</c:v>
                </c:pt>
                <c:pt idx="57" formatCode="0.00">
                  <c:v>1.0238083048628599</c:v>
                </c:pt>
                <c:pt idx="58" formatCode="0.00">
                  <c:v>1.0238083048628599</c:v>
                </c:pt>
                <c:pt idx="59" formatCode="0.00">
                  <c:v>1.0238083048628599</c:v>
                </c:pt>
                <c:pt idx="60" formatCode="0.00">
                  <c:v>1.0238083048628599</c:v>
                </c:pt>
                <c:pt idx="61" formatCode="0.00">
                  <c:v>1.0238083048628599</c:v>
                </c:pt>
                <c:pt idx="62" formatCode="0.00">
                  <c:v>1.0238083048628599</c:v>
                </c:pt>
                <c:pt idx="63">
                  <c:v>0</c:v>
                </c:pt>
                <c:pt idx="64">
                  <c:v>0</c:v>
                </c:pt>
                <c:pt idx="65" formatCode="0.00">
                  <c:v>1.1439151434091099</c:v>
                </c:pt>
                <c:pt idx="66" formatCode="0.00">
                  <c:v>1.1439151434091099</c:v>
                </c:pt>
                <c:pt idx="67" formatCode="0.00">
                  <c:v>1.1439151434091099</c:v>
                </c:pt>
                <c:pt idx="68" formatCode="0.00">
                  <c:v>1.1439151434091099</c:v>
                </c:pt>
                <c:pt idx="69" formatCode="0.00">
                  <c:v>1.1439151434091099</c:v>
                </c:pt>
                <c:pt idx="70" formatCode="0.00">
                  <c:v>1.1439151434091099</c:v>
                </c:pt>
                <c:pt idx="71" formatCode="0.00">
                  <c:v>1.1439151434091099</c:v>
                </c:pt>
                <c:pt idx="72">
                  <c:v>0</c:v>
                </c:pt>
                <c:pt idx="73">
                  <c:v>0</c:v>
                </c:pt>
                <c:pt idx="74" formatCode="0.00">
                  <c:v>1.22636784920316</c:v>
                </c:pt>
                <c:pt idx="75" formatCode="0.00">
                  <c:v>1.22636784920316</c:v>
                </c:pt>
                <c:pt idx="76" formatCode="0.00">
                  <c:v>1.22636784920316</c:v>
                </c:pt>
                <c:pt idx="77" formatCode="0.00">
                  <c:v>1.22636784920316</c:v>
                </c:pt>
                <c:pt idx="78" formatCode="0.00">
                  <c:v>1.22636784920316</c:v>
                </c:pt>
                <c:pt idx="79" formatCode="0.00">
                  <c:v>1.22636784920316</c:v>
                </c:pt>
                <c:pt idx="80" formatCode="0.00">
                  <c:v>1.22636784920316</c:v>
                </c:pt>
                <c:pt idx="81">
                  <c:v>0</c:v>
                </c:pt>
                <c:pt idx="82">
                  <c:v>0</c:v>
                </c:pt>
                <c:pt idx="83" formatCode="0.00">
                  <c:v>1.30957791238864</c:v>
                </c:pt>
                <c:pt idx="84" formatCode="0.00">
                  <c:v>1.30957791238864</c:v>
                </c:pt>
                <c:pt idx="85" formatCode="0.00">
                  <c:v>1.30957791238864</c:v>
                </c:pt>
                <c:pt idx="86" formatCode="0.00">
                  <c:v>1.30957791238864</c:v>
                </c:pt>
                <c:pt idx="87" formatCode="0.00">
                  <c:v>1.30957791238864</c:v>
                </c:pt>
                <c:pt idx="88" formatCode="0.00">
                  <c:v>1.30957791238864</c:v>
                </c:pt>
                <c:pt idx="89" formatCode="0.00">
                  <c:v>1.30957791238864</c:v>
                </c:pt>
                <c:pt idx="90">
                  <c:v>0</c:v>
                </c:pt>
                <c:pt idx="91">
                  <c:v>0</c:v>
                </c:pt>
                <c:pt idx="92" formatCode="0.00">
                  <c:v>1.31759175001509</c:v>
                </c:pt>
                <c:pt idx="93" formatCode="0.00">
                  <c:v>1.31759175001509</c:v>
                </c:pt>
                <c:pt idx="94" formatCode="0.00">
                  <c:v>1.31759175001509</c:v>
                </c:pt>
                <c:pt idx="95" formatCode="0.00">
                  <c:v>1.31759175001509</c:v>
                </c:pt>
                <c:pt idx="96" formatCode="0.00">
                  <c:v>1.31759175001509</c:v>
                </c:pt>
                <c:pt idx="97" formatCode="0.00">
                  <c:v>1.31759175001509</c:v>
                </c:pt>
                <c:pt idx="98" formatCode="0.00">
                  <c:v>1.31759175001509</c:v>
                </c:pt>
                <c:pt idx="99">
                  <c:v>0</c:v>
                </c:pt>
                <c:pt idx="100">
                  <c:v>0</c:v>
                </c:pt>
                <c:pt idx="101" formatCode="0.00">
                  <c:v>1.3349683011286599</c:v>
                </c:pt>
                <c:pt idx="102" formatCode="0.00">
                  <c:v>1.3349683011286599</c:v>
                </c:pt>
                <c:pt idx="103" formatCode="0.00">
                  <c:v>1.3349683011286599</c:v>
                </c:pt>
                <c:pt idx="104" formatCode="0.00">
                  <c:v>1.3349683011286599</c:v>
                </c:pt>
                <c:pt idx="105" formatCode="0.00">
                  <c:v>1.3349683011286599</c:v>
                </c:pt>
                <c:pt idx="106" formatCode="0.00">
                  <c:v>1.3349683011286599</c:v>
                </c:pt>
                <c:pt idx="107" formatCode="0.00">
                  <c:v>1.3349683011286599</c:v>
                </c:pt>
                <c:pt idx="108">
                  <c:v>0</c:v>
                </c:pt>
                <c:pt idx="109">
                  <c:v>0</c:v>
                </c:pt>
                <c:pt idx="110" formatCode="0.00">
                  <c:v>1.37057483422185</c:v>
                </c:pt>
                <c:pt idx="111" formatCode="0.00">
                  <c:v>1.37057483422185</c:v>
                </c:pt>
                <c:pt idx="112" formatCode="0.00">
                  <c:v>1.37057483422185</c:v>
                </c:pt>
                <c:pt idx="113" formatCode="0.00">
                  <c:v>1.37057483422185</c:v>
                </c:pt>
                <c:pt idx="114" formatCode="0.00">
                  <c:v>1.37057483422185</c:v>
                </c:pt>
                <c:pt idx="115" formatCode="0.00">
                  <c:v>1.37057483422185</c:v>
                </c:pt>
                <c:pt idx="116" formatCode="0.00">
                  <c:v>1.37057483422185</c:v>
                </c:pt>
                <c:pt idx="117">
                  <c:v>0</c:v>
                </c:pt>
                <c:pt idx="118">
                  <c:v>0</c:v>
                </c:pt>
                <c:pt idx="119" formatCode="0.00">
                  <c:v>1.4139690757752701</c:v>
                </c:pt>
                <c:pt idx="120" formatCode="0.00">
                  <c:v>1.4139690757752701</c:v>
                </c:pt>
                <c:pt idx="121" formatCode="0.00">
                  <c:v>1.4139690757752701</c:v>
                </c:pt>
                <c:pt idx="122" formatCode="0.00">
                  <c:v>1.4139690757752701</c:v>
                </c:pt>
                <c:pt idx="123" formatCode="0.00">
                  <c:v>1.4139690757752701</c:v>
                </c:pt>
                <c:pt idx="124" formatCode="0.00">
                  <c:v>1.4139690757752701</c:v>
                </c:pt>
                <c:pt idx="125" formatCode="0.00">
                  <c:v>1.4139690757752701</c:v>
                </c:pt>
                <c:pt idx="126">
                  <c:v>0</c:v>
                </c:pt>
                <c:pt idx="127">
                  <c:v>0</c:v>
                </c:pt>
                <c:pt idx="128" formatCode="0.00">
                  <c:v>1.4151310975446001</c:v>
                </c:pt>
                <c:pt idx="129" formatCode="0.00">
                  <c:v>1.4151310975446001</c:v>
                </c:pt>
                <c:pt idx="130" formatCode="0.00">
                  <c:v>1.4151310975446001</c:v>
                </c:pt>
                <c:pt idx="131" formatCode="0.00">
                  <c:v>1.4151310975446001</c:v>
                </c:pt>
                <c:pt idx="132" formatCode="0.00">
                  <c:v>1.4151310975446001</c:v>
                </c:pt>
                <c:pt idx="133" formatCode="0.00">
                  <c:v>1.4151310975446001</c:v>
                </c:pt>
                <c:pt idx="134" formatCode="0.00">
                  <c:v>1.4151310975446001</c:v>
                </c:pt>
                <c:pt idx="135">
                  <c:v>0</c:v>
                </c:pt>
                <c:pt idx="136">
                  <c:v>0</c:v>
                </c:pt>
                <c:pt idx="137" formatCode="0.00">
                  <c:v>1.417431608409</c:v>
                </c:pt>
                <c:pt idx="138" formatCode="0.00">
                  <c:v>1.417431608409</c:v>
                </c:pt>
                <c:pt idx="139" formatCode="0.00">
                  <c:v>1.417431608409</c:v>
                </c:pt>
                <c:pt idx="140" formatCode="0.00">
                  <c:v>1.417431608409</c:v>
                </c:pt>
                <c:pt idx="141" formatCode="0.00">
                  <c:v>1.417431608409</c:v>
                </c:pt>
                <c:pt idx="142" formatCode="0.00">
                  <c:v>1.417431608409</c:v>
                </c:pt>
                <c:pt idx="143" formatCode="0.00">
                  <c:v>1.417431608409</c:v>
                </c:pt>
                <c:pt idx="144">
                  <c:v>0</c:v>
                </c:pt>
                <c:pt idx="145">
                  <c:v>0</c:v>
                </c:pt>
                <c:pt idx="146" formatCode="0.00">
                  <c:v>1.43718515849433</c:v>
                </c:pt>
                <c:pt idx="147" formatCode="0.00">
                  <c:v>1.43718515849433</c:v>
                </c:pt>
                <c:pt idx="148" formatCode="0.00">
                  <c:v>1.43718515849433</c:v>
                </c:pt>
                <c:pt idx="149" formatCode="0.00">
                  <c:v>1.43718515849433</c:v>
                </c:pt>
                <c:pt idx="150" formatCode="0.00">
                  <c:v>1.43718515849433</c:v>
                </c:pt>
                <c:pt idx="151" formatCode="0.00">
                  <c:v>1.43718515849433</c:v>
                </c:pt>
                <c:pt idx="152" formatCode="0.00">
                  <c:v>1.43718515849433</c:v>
                </c:pt>
                <c:pt idx="153">
                  <c:v>0</c:v>
                </c:pt>
                <c:pt idx="154">
                  <c:v>0</c:v>
                </c:pt>
                <c:pt idx="155" formatCode="0.00">
                  <c:v>1.46309424850197</c:v>
                </c:pt>
                <c:pt idx="156" formatCode="0.00">
                  <c:v>1.46309424850197</c:v>
                </c:pt>
                <c:pt idx="157" formatCode="0.00">
                  <c:v>1.46309424850197</c:v>
                </c:pt>
                <c:pt idx="158" formatCode="0.00">
                  <c:v>1.46309424850197</c:v>
                </c:pt>
                <c:pt idx="159" formatCode="0.00">
                  <c:v>1.46309424850197</c:v>
                </c:pt>
                <c:pt idx="160" formatCode="0.00">
                  <c:v>1.46309424850197</c:v>
                </c:pt>
                <c:pt idx="161" formatCode="0.00">
                  <c:v>1.46309424850197</c:v>
                </c:pt>
                <c:pt idx="162">
                  <c:v>0</c:v>
                </c:pt>
                <c:pt idx="163">
                  <c:v>0</c:v>
                </c:pt>
                <c:pt idx="164" formatCode="0.00">
                  <c:v>1.5288810704972799</c:v>
                </c:pt>
                <c:pt idx="165" formatCode="0.00">
                  <c:v>1.5288810704972799</c:v>
                </c:pt>
                <c:pt idx="166" formatCode="0.00">
                  <c:v>1.5288810704972799</c:v>
                </c:pt>
                <c:pt idx="167" formatCode="0.00">
                  <c:v>1.5288810704972799</c:v>
                </c:pt>
                <c:pt idx="168" formatCode="0.00">
                  <c:v>1.5288810704972799</c:v>
                </c:pt>
                <c:pt idx="169" formatCode="0.00">
                  <c:v>1.5288810704972799</c:v>
                </c:pt>
                <c:pt idx="170" formatCode="0.00">
                  <c:v>1.5288810704972799</c:v>
                </c:pt>
                <c:pt idx="171">
                  <c:v>0</c:v>
                </c:pt>
                <c:pt idx="172">
                  <c:v>0</c:v>
                </c:pt>
                <c:pt idx="173" formatCode="0.00">
                  <c:v>1.58612040982133</c:v>
                </c:pt>
                <c:pt idx="174" formatCode="0.00">
                  <c:v>1.58612040982133</c:v>
                </c:pt>
                <c:pt idx="175" formatCode="0.00">
                  <c:v>1.58612040982133</c:v>
                </c:pt>
                <c:pt idx="176" formatCode="0.00">
                  <c:v>1.58612040982133</c:v>
                </c:pt>
                <c:pt idx="177" formatCode="0.00">
                  <c:v>1.58612040982133</c:v>
                </c:pt>
                <c:pt idx="178" formatCode="0.00">
                  <c:v>1.58612040982133</c:v>
                </c:pt>
                <c:pt idx="179" formatCode="0.00">
                  <c:v>1.58612040982133</c:v>
                </c:pt>
                <c:pt idx="180">
                  <c:v>0</c:v>
                </c:pt>
                <c:pt idx="181">
                  <c:v>0</c:v>
                </c:pt>
                <c:pt idx="182" formatCode="0.00">
                  <c:v>1.6616860349654401</c:v>
                </c:pt>
                <c:pt idx="183" formatCode="0.00">
                  <c:v>1.6616860349654401</c:v>
                </c:pt>
                <c:pt idx="184" formatCode="0.00">
                  <c:v>1.6616860349654401</c:v>
                </c:pt>
                <c:pt idx="185" formatCode="0.00">
                  <c:v>1.6616860349654401</c:v>
                </c:pt>
                <c:pt idx="186" formatCode="0.00">
                  <c:v>1.6616860349654401</c:v>
                </c:pt>
                <c:pt idx="187" formatCode="0.00">
                  <c:v>1.6616860349654401</c:v>
                </c:pt>
                <c:pt idx="188" formatCode="0.00">
                  <c:v>1.6616860349654401</c:v>
                </c:pt>
                <c:pt idx="189">
                  <c:v>0</c:v>
                </c:pt>
                <c:pt idx="190">
                  <c:v>0</c:v>
                </c:pt>
                <c:pt idx="191" formatCode="0.00">
                  <c:v>1.12754681056303</c:v>
                </c:pt>
                <c:pt idx="192" formatCode="0.00">
                  <c:v>1.12754681056303</c:v>
                </c:pt>
                <c:pt idx="193" formatCode="0.00">
                  <c:v>1.12754681056303</c:v>
                </c:pt>
                <c:pt idx="194" formatCode="0.00">
                  <c:v>1.12754681056303</c:v>
                </c:pt>
                <c:pt idx="195" formatCode="0.00">
                  <c:v>1.12754681056303</c:v>
                </c:pt>
                <c:pt idx="196" formatCode="0.00">
                  <c:v>1.12754681056303</c:v>
                </c:pt>
                <c:pt idx="197" formatCode="0.00">
                  <c:v>1.12754681056303</c:v>
                </c:pt>
                <c:pt idx="198">
                  <c:v>0</c:v>
                </c:pt>
                <c:pt idx="199">
                  <c:v>0</c:v>
                </c:pt>
                <c:pt idx="200" formatCode="0.00">
                  <c:v>1.3324185312283301</c:v>
                </c:pt>
                <c:pt idx="201" formatCode="0.00">
                  <c:v>1.3324185312283301</c:v>
                </c:pt>
                <c:pt idx="202" formatCode="0.00">
                  <c:v>1.3324185312283301</c:v>
                </c:pt>
                <c:pt idx="203" formatCode="0.00">
                  <c:v>1.3324185312283301</c:v>
                </c:pt>
                <c:pt idx="204" formatCode="0.00">
                  <c:v>1.3324185312283301</c:v>
                </c:pt>
                <c:pt idx="205" formatCode="0.00">
                  <c:v>1.3324185312283301</c:v>
                </c:pt>
                <c:pt idx="206" formatCode="0.00">
                  <c:v>1.3324185312283301</c:v>
                </c:pt>
                <c:pt idx="207">
                  <c:v>0</c:v>
                </c:pt>
                <c:pt idx="208">
                  <c:v>0</c:v>
                </c:pt>
                <c:pt idx="209" formatCode="0.00">
                  <c:v>1.34990265677067</c:v>
                </c:pt>
                <c:pt idx="210" formatCode="0.00">
                  <c:v>1.34990265677067</c:v>
                </c:pt>
                <c:pt idx="211" formatCode="0.00">
                  <c:v>1.34990265677067</c:v>
                </c:pt>
                <c:pt idx="212" formatCode="0.00">
                  <c:v>1.34990265677067</c:v>
                </c:pt>
                <c:pt idx="213" formatCode="0.00">
                  <c:v>1.34990265677067</c:v>
                </c:pt>
                <c:pt idx="214" formatCode="0.00">
                  <c:v>1.34990265677067</c:v>
                </c:pt>
                <c:pt idx="215" formatCode="0.00">
                  <c:v>1.34990265677067</c:v>
                </c:pt>
                <c:pt idx="216">
                  <c:v>0</c:v>
                </c:pt>
                <c:pt idx="217">
                  <c:v>0</c:v>
                </c:pt>
                <c:pt idx="218" formatCode="0.00">
                  <c:v>1.3646488581107099</c:v>
                </c:pt>
                <c:pt idx="219" formatCode="0.00">
                  <c:v>1.3646488581107099</c:v>
                </c:pt>
                <c:pt idx="220" formatCode="0.00">
                  <c:v>1.3646488581107099</c:v>
                </c:pt>
                <c:pt idx="221" formatCode="0.00">
                  <c:v>1.3646488581107099</c:v>
                </c:pt>
                <c:pt idx="222" formatCode="0.00">
                  <c:v>1.3646488581107099</c:v>
                </c:pt>
                <c:pt idx="223" formatCode="0.00">
                  <c:v>1.3646488581107099</c:v>
                </c:pt>
                <c:pt idx="224" formatCode="0.00">
                  <c:v>1.3646488581107099</c:v>
                </c:pt>
                <c:pt idx="225">
                  <c:v>0</c:v>
                </c:pt>
                <c:pt idx="226">
                  <c:v>0</c:v>
                </c:pt>
                <c:pt idx="227" formatCode="0.00">
                  <c:v>1.3841880726372899</c:v>
                </c:pt>
                <c:pt idx="228" formatCode="0.00">
                  <c:v>1.3841880726372899</c:v>
                </c:pt>
                <c:pt idx="229" formatCode="0.00">
                  <c:v>1.3841880726372899</c:v>
                </c:pt>
                <c:pt idx="230" formatCode="0.00">
                  <c:v>1.3841880726372899</c:v>
                </c:pt>
                <c:pt idx="231" formatCode="0.00">
                  <c:v>1.3841880726372899</c:v>
                </c:pt>
                <c:pt idx="232" formatCode="0.00">
                  <c:v>1.3841880726372899</c:v>
                </c:pt>
                <c:pt idx="233" formatCode="0.00">
                  <c:v>1.3841880726372899</c:v>
                </c:pt>
                <c:pt idx="234">
                  <c:v>0</c:v>
                </c:pt>
                <c:pt idx="235">
                  <c:v>0</c:v>
                </c:pt>
                <c:pt idx="236" formatCode="0.00">
                  <c:v>1.39074875181185</c:v>
                </c:pt>
                <c:pt idx="237" formatCode="0.00">
                  <c:v>1.39074875181185</c:v>
                </c:pt>
                <c:pt idx="238" formatCode="0.00">
                  <c:v>1.39074875181185</c:v>
                </c:pt>
                <c:pt idx="239" formatCode="0.00">
                  <c:v>1.39074875181185</c:v>
                </c:pt>
                <c:pt idx="240" formatCode="0.00">
                  <c:v>1.39074875181185</c:v>
                </c:pt>
                <c:pt idx="241" formatCode="0.00">
                  <c:v>1.39074875181185</c:v>
                </c:pt>
                <c:pt idx="242" formatCode="0.00">
                  <c:v>1.39074875181185</c:v>
                </c:pt>
                <c:pt idx="243">
                  <c:v>0</c:v>
                </c:pt>
                <c:pt idx="244">
                  <c:v>0</c:v>
                </c:pt>
                <c:pt idx="245" formatCode="0.00">
                  <c:v>1.46112764857223</c:v>
                </c:pt>
                <c:pt idx="246" formatCode="0.00">
                  <c:v>1.46112764857223</c:v>
                </c:pt>
                <c:pt idx="247" formatCode="0.00">
                  <c:v>1.46112764857223</c:v>
                </c:pt>
                <c:pt idx="248" formatCode="0.00">
                  <c:v>1.46112764857223</c:v>
                </c:pt>
                <c:pt idx="249" formatCode="0.00">
                  <c:v>1.46112764857223</c:v>
                </c:pt>
                <c:pt idx="250" formatCode="0.00">
                  <c:v>1.46112764857223</c:v>
                </c:pt>
                <c:pt idx="251" formatCode="0.00">
                  <c:v>1.46112764857223</c:v>
                </c:pt>
                <c:pt idx="252">
                  <c:v>0</c:v>
                </c:pt>
                <c:pt idx="253">
                  <c:v>0</c:v>
                </c:pt>
                <c:pt idx="254" formatCode="0.00">
                  <c:v>1.4629973669168299</c:v>
                </c:pt>
                <c:pt idx="255" formatCode="0.00">
                  <c:v>1.4629973669168299</c:v>
                </c:pt>
                <c:pt idx="256" formatCode="0.00">
                  <c:v>1.4629973669168299</c:v>
                </c:pt>
                <c:pt idx="257" formatCode="0.00">
                  <c:v>1.4629973669168299</c:v>
                </c:pt>
                <c:pt idx="258" formatCode="0.00">
                  <c:v>1.4629973669168299</c:v>
                </c:pt>
                <c:pt idx="259" formatCode="0.00">
                  <c:v>1.4629973669168299</c:v>
                </c:pt>
                <c:pt idx="260" formatCode="0.00">
                  <c:v>1.4629973669168299</c:v>
                </c:pt>
                <c:pt idx="261">
                  <c:v>0</c:v>
                </c:pt>
                <c:pt idx="262">
                  <c:v>0</c:v>
                </c:pt>
                <c:pt idx="263" formatCode="0.00">
                  <c:v>1.51672829407495</c:v>
                </c:pt>
                <c:pt idx="264" formatCode="0.00">
                  <c:v>1.51672829407495</c:v>
                </c:pt>
                <c:pt idx="265" formatCode="0.00">
                  <c:v>1.51672829407495</c:v>
                </c:pt>
                <c:pt idx="266" formatCode="0.00">
                  <c:v>1.51672829407495</c:v>
                </c:pt>
                <c:pt idx="267" formatCode="0.00">
                  <c:v>1.51672829407495</c:v>
                </c:pt>
                <c:pt idx="268" formatCode="0.00">
                  <c:v>1.51672829407495</c:v>
                </c:pt>
                <c:pt idx="269" formatCode="0.00">
                  <c:v>1.51672829407495</c:v>
                </c:pt>
                <c:pt idx="270">
                  <c:v>0</c:v>
                </c:pt>
                <c:pt idx="271">
                  <c:v>0</c:v>
                </c:pt>
                <c:pt idx="272" formatCode="0.00">
                  <c:v>1.5314311824956199</c:v>
                </c:pt>
                <c:pt idx="273" formatCode="0.00">
                  <c:v>1.5314311824956199</c:v>
                </c:pt>
                <c:pt idx="274" formatCode="0.00">
                  <c:v>1.5314311824956199</c:v>
                </c:pt>
                <c:pt idx="275" formatCode="0.00">
                  <c:v>1.5314311824956199</c:v>
                </c:pt>
                <c:pt idx="276" formatCode="0.00">
                  <c:v>1.5314311824956199</c:v>
                </c:pt>
                <c:pt idx="277" formatCode="0.00">
                  <c:v>1.5314311824956199</c:v>
                </c:pt>
                <c:pt idx="278" formatCode="0.00">
                  <c:v>1.5314311824956199</c:v>
                </c:pt>
                <c:pt idx="279">
                  <c:v>0</c:v>
                </c:pt>
                <c:pt idx="280">
                  <c:v>0</c:v>
                </c:pt>
                <c:pt idx="281" formatCode="0.00">
                  <c:v>1.58219328660405</c:v>
                </c:pt>
                <c:pt idx="282" formatCode="0.00">
                  <c:v>1.58219328660405</c:v>
                </c:pt>
                <c:pt idx="283" formatCode="0.00">
                  <c:v>1.58219328660405</c:v>
                </c:pt>
                <c:pt idx="284" formatCode="0.00">
                  <c:v>1.58219328660405</c:v>
                </c:pt>
                <c:pt idx="285" formatCode="0.00">
                  <c:v>1.58219328660405</c:v>
                </c:pt>
                <c:pt idx="286" formatCode="0.00">
                  <c:v>1.58219328660405</c:v>
                </c:pt>
                <c:pt idx="287" formatCode="0.00">
                  <c:v>1.58219328660405</c:v>
                </c:pt>
                <c:pt idx="288">
                  <c:v>0</c:v>
                </c:pt>
                <c:pt idx="289">
                  <c:v>0</c:v>
                </c:pt>
                <c:pt idx="290" formatCode="0.00">
                  <c:v>1.59396529172999</c:v>
                </c:pt>
                <c:pt idx="291" formatCode="0.00">
                  <c:v>1.59396529172999</c:v>
                </c:pt>
                <c:pt idx="292" formatCode="0.00">
                  <c:v>1.59396529172999</c:v>
                </c:pt>
                <c:pt idx="293" formatCode="0.00">
                  <c:v>1.59396529172999</c:v>
                </c:pt>
                <c:pt idx="294" formatCode="0.00">
                  <c:v>1.59396529172999</c:v>
                </c:pt>
                <c:pt idx="295" formatCode="0.00">
                  <c:v>1.59396529172999</c:v>
                </c:pt>
                <c:pt idx="296" formatCode="0.00">
                  <c:v>1.59396529172999</c:v>
                </c:pt>
                <c:pt idx="297">
                  <c:v>0</c:v>
                </c:pt>
                <c:pt idx="298">
                  <c:v>0</c:v>
                </c:pt>
                <c:pt idx="299" formatCode="0.00">
                  <c:v>1.61750284381315</c:v>
                </c:pt>
                <c:pt idx="300" formatCode="0.00">
                  <c:v>1.61750284381315</c:v>
                </c:pt>
                <c:pt idx="301" formatCode="0.00">
                  <c:v>1.61750284381315</c:v>
                </c:pt>
                <c:pt idx="302" formatCode="0.00">
                  <c:v>1.61750284381315</c:v>
                </c:pt>
                <c:pt idx="303" formatCode="0.00">
                  <c:v>1.61750284381315</c:v>
                </c:pt>
                <c:pt idx="304" formatCode="0.00">
                  <c:v>1.61750284381315</c:v>
                </c:pt>
                <c:pt idx="305" formatCode="0.00">
                  <c:v>1.61750284381315</c:v>
                </c:pt>
                <c:pt idx="306">
                  <c:v>0</c:v>
                </c:pt>
                <c:pt idx="307">
                  <c:v>0</c:v>
                </c:pt>
                <c:pt idx="308" formatCode="0.00">
                  <c:v>1.6814747675612001</c:v>
                </c:pt>
                <c:pt idx="309" formatCode="0.00">
                  <c:v>1.6814747675612001</c:v>
                </c:pt>
                <c:pt idx="310" formatCode="0.00">
                  <c:v>1.6814747675612001</c:v>
                </c:pt>
                <c:pt idx="311" formatCode="0.00">
                  <c:v>1.6814747675612001</c:v>
                </c:pt>
                <c:pt idx="312" formatCode="0.00">
                  <c:v>1.6814747675612001</c:v>
                </c:pt>
                <c:pt idx="313" formatCode="0.00">
                  <c:v>1.6814747675612001</c:v>
                </c:pt>
                <c:pt idx="314" formatCode="0.00">
                  <c:v>1.6814747675612001</c:v>
                </c:pt>
                <c:pt idx="315">
                  <c:v>0</c:v>
                </c:pt>
                <c:pt idx="316">
                  <c:v>0</c:v>
                </c:pt>
                <c:pt idx="317" formatCode="0.00">
                  <c:v>1.7964523127098799</c:v>
                </c:pt>
                <c:pt idx="318" formatCode="0.00">
                  <c:v>1.7964523127098799</c:v>
                </c:pt>
                <c:pt idx="319" formatCode="0.00">
                  <c:v>1.7964523127098799</c:v>
                </c:pt>
                <c:pt idx="320" formatCode="0.00">
                  <c:v>1.7964523127098799</c:v>
                </c:pt>
                <c:pt idx="321" formatCode="0.00">
                  <c:v>1.7964523127098799</c:v>
                </c:pt>
                <c:pt idx="322" formatCode="0.00">
                  <c:v>1.7964523127098799</c:v>
                </c:pt>
                <c:pt idx="323" formatCode="0.00">
                  <c:v>1.7964523127098799</c:v>
                </c:pt>
                <c:pt idx="324">
                  <c:v>0</c:v>
                </c:pt>
                <c:pt idx="325">
                  <c:v>0</c:v>
                </c:pt>
                <c:pt idx="326" formatCode="0.00">
                  <c:v>1.8136351882799799</c:v>
                </c:pt>
                <c:pt idx="327" formatCode="0.00">
                  <c:v>1.8136351882799799</c:v>
                </c:pt>
                <c:pt idx="328" formatCode="0.00">
                  <c:v>1.8136351882799799</c:v>
                </c:pt>
                <c:pt idx="329" formatCode="0.00">
                  <c:v>1.8136351882799799</c:v>
                </c:pt>
                <c:pt idx="330" formatCode="0.00">
                  <c:v>1.8136351882799799</c:v>
                </c:pt>
                <c:pt idx="331" formatCode="0.00">
                  <c:v>1.8136351882799799</c:v>
                </c:pt>
                <c:pt idx="332" formatCode="0.00">
                  <c:v>1.8136351882799799</c:v>
                </c:pt>
                <c:pt idx="333">
                  <c:v>0</c:v>
                </c:pt>
                <c:pt idx="334">
                  <c:v>0</c:v>
                </c:pt>
                <c:pt idx="335" formatCode="0.00">
                  <c:v>1.9166760099143101</c:v>
                </c:pt>
                <c:pt idx="336" formatCode="0.00">
                  <c:v>1.9166760099143101</c:v>
                </c:pt>
                <c:pt idx="337" formatCode="0.00">
                  <c:v>1.9166760099143101</c:v>
                </c:pt>
                <c:pt idx="338" formatCode="0.00">
                  <c:v>1.9166760099143101</c:v>
                </c:pt>
                <c:pt idx="339" formatCode="0.00">
                  <c:v>1.9166760099143101</c:v>
                </c:pt>
                <c:pt idx="340" formatCode="0.00">
                  <c:v>1.9166760099143101</c:v>
                </c:pt>
                <c:pt idx="341" formatCode="0.00">
                  <c:v>1.9166760099143101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4D8F-4BE4-846E-DD62F40DF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745919"/>
        <c:axId val="1841747583"/>
      </c:radarChart>
      <c:radarChart>
        <c:radarStyle val="marker"/>
        <c:varyColors val="0"/>
        <c:ser>
          <c:idx val="1"/>
          <c:order val="1"/>
          <c:tx>
            <c:strRef>
              <c:f>'Recuadro Mult Activ G2'!$G$93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'Recuadro Mult Activ G2'!$G$94:$G$453</c:f>
              <c:numCache>
                <c:formatCode>0.00</c:formatCode>
                <c:ptCount val="360"/>
                <c:pt idx="0">
                  <c:v>1.4434211362445801</c:v>
                </c:pt>
                <c:pt idx="1">
                  <c:v>1.4434211362445801</c:v>
                </c:pt>
                <c:pt idx="2">
                  <c:v>1.4434211362445801</c:v>
                </c:pt>
                <c:pt idx="3">
                  <c:v>1.4434211362445801</c:v>
                </c:pt>
                <c:pt idx="4">
                  <c:v>1.4434211362445801</c:v>
                </c:pt>
                <c:pt idx="5">
                  <c:v>1.4434211362445801</c:v>
                </c:pt>
                <c:pt idx="6">
                  <c:v>1.4434211362445801</c:v>
                </c:pt>
                <c:pt idx="7">
                  <c:v>1.4434211362445801</c:v>
                </c:pt>
                <c:pt idx="8">
                  <c:v>1.4434211362445801</c:v>
                </c:pt>
                <c:pt idx="9">
                  <c:v>1.4434211362445801</c:v>
                </c:pt>
                <c:pt idx="10">
                  <c:v>1.4434211362445801</c:v>
                </c:pt>
                <c:pt idx="11">
                  <c:v>1.4434211362445801</c:v>
                </c:pt>
                <c:pt idx="12">
                  <c:v>1.4434211362445801</c:v>
                </c:pt>
                <c:pt idx="13">
                  <c:v>1.4434211362445801</c:v>
                </c:pt>
                <c:pt idx="14">
                  <c:v>1.4434211362445801</c:v>
                </c:pt>
                <c:pt idx="15">
                  <c:v>1.4434211362445801</c:v>
                </c:pt>
                <c:pt idx="16">
                  <c:v>1.4434211362445801</c:v>
                </c:pt>
                <c:pt idx="17">
                  <c:v>1.4434211362445801</c:v>
                </c:pt>
                <c:pt idx="18">
                  <c:v>1.4434211362445801</c:v>
                </c:pt>
                <c:pt idx="19">
                  <c:v>1.4434211362445801</c:v>
                </c:pt>
                <c:pt idx="20">
                  <c:v>1.4434211362445801</c:v>
                </c:pt>
                <c:pt idx="21">
                  <c:v>1.4434211362445801</c:v>
                </c:pt>
                <c:pt idx="22">
                  <c:v>1.4434211362445801</c:v>
                </c:pt>
                <c:pt idx="23">
                  <c:v>1.4434211362445801</c:v>
                </c:pt>
                <c:pt idx="24">
                  <c:v>1.4434211362445801</c:v>
                </c:pt>
                <c:pt idx="25">
                  <c:v>1.4434211362445801</c:v>
                </c:pt>
                <c:pt idx="26">
                  <c:v>1.4434211362445801</c:v>
                </c:pt>
                <c:pt idx="27">
                  <c:v>1.4434211362445801</c:v>
                </c:pt>
                <c:pt idx="28">
                  <c:v>1.4434211362445801</c:v>
                </c:pt>
                <c:pt idx="29">
                  <c:v>1.4434211362445801</c:v>
                </c:pt>
                <c:pt idx="30">
                  <c:v>1.4434211362445801</c:v>
                </c:pt>
                <c:pt idx="31">
                  <c:v>1.4434211362445801</c:v>
                </c:pt>
                <c:pt idx="32">
                  <c:v>1.4434211362445801</c:v>
                </c:pt>
                <c:pt idx="33">
                  <c:v>1.4434211362445801</c:v>
                </c:pt>
                <c:pt idx="34">
                  <c:v>1.4434211362445801</c:v>
                </c:pt>
                <c:pt idx="35">
                  <c:v>1.4434211362445801</c:v>
                </c:pt>
                <c:pt idx="36">
                  <c:v>1.4434211362445801</c:v>
                </c:pt>
                <c:pt idx="37">
                  <c:v>1.4434211362445801</c:v>
                </c:pt>
                <c:pt idx="38">
                  <c:v>1.4434211362445801</c:v>
                </c:pt>
                <c:pt idx="39">
                  <c:v>1.4434211362445801</c:v>
                </c:pt>
                <c:pt idx="40">
                  <c:v>1.4434211362445801</c:v>
                </c:pt>
                <c:pt idx="41">
                  <c:v>1.4434211362445801</c:v>
                </c:pt>
                <c:pt idx="42">
                  <c:v>1.4434211362445801</c:v>
                </c:pt>
                <c:pt idx="43">
                  <c:v>1.4434211362445801</c:v>
                </c:pt>
                <c:pt idx="44">
                  <c:v>1.4434211362445801</c:v>
                </c:pt>
                <c:pt idx="45">
                  <c:v>1.4434211362445801</c:v>
                </c:pt>
                <c:pt idx="46">
                  <c:v>1.4434211362445801</c:v>
                </c:pt>
                <c:pt idx="47">
                  <c:v>1.4434211362445801</c:v>
                </c:pt>
                <c:pt idx="48">
                  <c:v>1.4434211362445801</c:v>
                </c:pt>
                <c:pt idx="49">
                  <c:v>1.4434211362445801</c:v>
                </c:pt>
                <c:pt idx="50">
                  <c:v>1.4434211362445801</c:v>
                </c:pt>
                <c:pt idx="51">
                  <c:v>1.4434211362445801</c:v>
                </c:pt>
                <c:pt idx="52">
                  <c:v>1.4434211362445801</c:v>
                </c:pt>
                <c:pt idx="53">
                  <c:v>1.4434211362445801</c:v>
                </c:pt>
                <c:pt idx="54">
                  <c:v>1.4434211362445801</c:v>
                </c:pt>
                <c:pt idx="55">
                  <c:v>1.4434211362445801</c:v>
                </c:pt>
                <c:pt idx="56">
                  <c:v>1.4434211362445801</c:v>
                </c:pt>
                <c:pt idx="57">
                  <c:v>1.4434211362445801</c:v>
                </c:pt>
                <c:pt idx="58">
                  <c:v>1.4434211362445801</c:v>
                </c:pt>
                <c:pt idx="59">
                  <c:v>1.4434211362445801</c:v>
                </c:pt>
                <c:pt idx="60">
                  <c:v>1.4434211362445801</c:v>
                </c:pt>
                <c:pt idx="61">
                  <c:v>1.4434211362445801</c:v>
                </c:pt>
                <c:pt idx="62">
                  <c:v>1.4434211362445801</c:v>
                </c:pt>
                <c:pt idx="63">
                  <c:v>1.4434211362445801</c:v>
                </c:pt>
                <c:pt idx="64">
                  <c:v>1.4434211362445801</c:v>
                </c:pt>
                <c:pt idx="65">
                  <c:v>1.4434211362445801</c:v>
                </c:pt>
                <c:pt idx="66">
                  <c:v>1.4434211362445801</c:v>
                </c:pt>
                <c:pt idx="67">
                  <c:v>1.4434211362445801</c:v>
                </c:pt>
                <c:pt idx="68">
                  <c:v>1.4434211362445801</c:v>
                </c:pt>
                <c:pt idx="69">
                  <c:v>1.4434211362445801</c:v>
                </c:pt>
                <c:pt idx="70">
                  <c:v>1.4434211362445801</c:v>
                </c:pt>
                <c:pt idx="71">
                  <c:v>1.4434211362445801</c:v>
                </c:pt>
                <c:pt idx="72">
                  <c:v>1.4434211362445801</c:v>
                </c:pt>
                <c:pt idx="73">
                  <c:v>1.4434211362445801</c:v>
                </c:pt>
                <c:pt idx="74">
                  <c:v>1.4434211362445801</c:v>
                </c:pt>
                <c:pt idx="75">
                  <c:v>1.4434211362445801</c:v>
                </c:pt>
                <c:pt idx="76">
                  <c:v>1.4434211362445801</c:v>
                </c:pt>
                <c:pt idx="77">
                  <c:v>1.4434211362445801</c:v>
                </c:pt>
                <c:pt idx="78">
                  <c:v>1.4434211362445801</c:v>
                </c:pt>
                <c:pt idx="79">
                  <c:v>1.4434211362445801</c:v>
                </c:pt>
                <c:pt idx="80">
                  <c:v>1.4434211362445801</c:v>
                </c:pt>
                <c:pt idx="81">
                  <c:v>1.4434211362445801</c:v>
                </c:pt>
                <c:pt idx="82">
                  <c:v>1.4434211362445801</c:v>
                </c:pt>
                <c:pt idx="83">
                  <c:v>1.4434211362445801</c:v>
                </c:pt>
                <c:pt idx="84">
                  <c:v>1.4434211362445801</c:v>
                </c:pt>
                <c:pt idx="85">
                  <c:v>1.4434211362445801</c:v>
                </c:pt>
                <c:pt idx="86">
                  <c:v>1.4434211362445801</c:v>
                </c:pt>
                <c:pt idx="87">
                  <c:v>1.4434211362445801</c:v>
                </c:pt>
                <c:pt idx="88">
                  <c:v>1.4434211362445801</c:v>
                </c:pt>
                <c:pt idx="89">
                  <c:v>1.4434211362445801</c:v>
                </c:pt>
                <c:pt idx="90">
                  <c:v>1.4434211362445801</c:v>
                </c:pt>
                <c:pt idx="91">
                  <c:v>1.4434211362445801</c:v>
                </c:pt>
                <c:pt idx="92">
                  <c:v>1.4434211362445801</c:v>
                </c:pt>
                <c:pt idx="93">
                  <c:v>1.4434211362445801</c:v>
                </c:pt>
                <c:pt idx="94">
                  <c:v>1.4434211362445801</c:v>
                </c:pt>
                <c:pt idx="95">
                  <c:v>1.4434211362445801</c:v>
                </c:pt>
                <c:pt idx="96">
                  <c:v>1.4434211362445801</c:v>
                </c:pt>
                <c:pt idx="97">
                  <c:v>1.4434211362445801</c:v>
                </c:pt>
                <c:pt idx="98">
                  <c:v>1.4434211362445801</c:v>
                </c:pt>
                <c:pt idx="99">
                  <c:v>1.4434211362445801</c:v>
                </c:pt>
                <c:pt idx="100">
                  <c:v>1.4434211362445801</c:v>
                </c:pt>
                <c:pt idx="101">
                  <c:v>1.4434211362445801</c:v>
                </c:pt>
                <c:pt idx="102">
                  <c:v>1.4434211362445801</c:v>
                </c:pt>
                <c:pt idx="103">
                  <c:v>1.4434211362445801</c:v>
                </c:pt>
                <c:pt idx="104">
                  <c:v>1.4434211362445801</c:v>
                </c:pt>
                <c:pt idx="105">
                  <c:v>1.4434211362445801</c:v>
                </c:pt>
                <c:pt idx="106">
                  <c:v>1.4434211362445801</c:v>
                </c:pt>
                <c:pt idx="107">
                  <c:v>1.4434211362445801</c:v>
                </c:pt>
                <c:pt idx="108">
                  <c:v>1.4434211362445801</c:v>
                </c:pt>
                <c:pt idx="109">
                  <c:v>1.4434211362445801</c:v>
                </c:pt>
                <c:pt idx="110">
                  <c:v>1.4434211362445801</c:v>
                </c:pt>
                <c:pt idx="111">
                  <c:v>1.4434211362445801</c:v>
                </c:pt>
                <c:pt idx="112">
                  <c:v>1.4434211362445801</c:v>
                </c:pt>
                <c:pt idx="113">
                  <c:v>1.4434211362445801</c:v>
                </c:pt>
                <c:pt idx="114">
                  <c:v>1.4434211362445801</c:v>
                </c:pt>
                <c:pt idx="115">
                  <c:v>1.4434211362445801</c:v>
                </c:pt>
                <c:pt idx="116">
                  <c:v>1.4434211362445801</c:v>
                </c:pt>
                <c:pt idx="117">
                  <c:v>1.4434211362445801</c:v>
                </c:pt>
                <c:pt idx="118">
                  <c:v>1.4434211362445801</c:v>
                </c:pt>
                <c:pt idx="119">
                  <c:v>1.4434211362445801</c:v>
                </c:pt>
                <c:pt idx="120">
                  <c:v>1.4434211362445801</c:v>
                </c:pt>
                <c:pt idx="121">
                  <c:v>1.4434211362445801</c:v>
                </c:pt>
                <c:pt idx="122">
                  <c:v>1.4434211362445801</c:v>
                </c:pt>
                <c:pt idx="123">
                  <c:v>1.4434211362445801</c:v>
                </c:pt>
                <c:pt idx="124">
                  <c:v>1.4434211362445801</c:v>
                </c:pt>
                <c:pt idx="125">
                  <c:v>1.4434211362445801</c:v>
                </c:pt>
                <c:pt idx="126">
                  <c:v>1.4434211362445801</c:v>
                </c:pt>
                <c:pt idx="127">
                  <c:v>1.4434211362445801</c:v>
                </c:pt>
                <c:pt idx="128">
                  <c:v>1.4434211362445801</c:v>
                </c:pt>
                <c:pt idx="129">
                  <c:v>1.4434211362445801</c:v>
                </c:pt>
                <c:pt idx="130">
                  <c:v>1.4434211362445801</c:v>
                </c:pt>
                <c:pt idx="131">
                  <c:v>1.4434211362445801</c:v>
                </c:pt>
                <c:pt idx="132">
                  <c:v>1.4434211362445801</c:v>
                </c:pt>
                <c:pt idx="133">
                  <c:v>1.4434211362445801</c:v>
                </c:pt>
                <c:pt idx="134">
                  <c:v>1.4434211362445801</c:v>
                </c:pt>
                <c:pt idx="135">
                  <c:v>1.4434211362445801</c:v>
                </c:pt>
                <c:pt idx="136">
                  <c:v>1.4434211362445801</c:v>
                </c:pt>
                <c:pt idx="137">
                  <c:v>1.4434211362445801</c:v>
                </c:pt>
                <c:pt idx="138">
                  <c:v>1.4434211362445801</c:v>
                </c:pt>
                <c:pt idx="139">
                  <c:v>1.4434211362445801</c:v>
                </c:pt>
                <c:pt idx="140">
                  <c:v>1.4434211362445801</c:v>
                </c:pt>
                <c:pt idx="141">
                  <c:v>1.4434211362445801</c:v>
                </c:pt>
                <c:pt idx="142">
                  <c:v>1.4434211362445801</c:v>
                </c:pt>
                <c:pt idx="143">
                  <c:v>1.4434211362445801</c:v>
                </c:pt>
                <c:pt idx="144">
                  <c:v>1.4434211362445801</c:v>
                </c:pt>
                <c:pt idx="145">
                  <c:v>1.4434211362445801</c:v>
                </c:pt>
                <c:pt idx="146">
                  <c:v>1.4434211362445801</c:v>
                </c:pt>
                <c:pt idx="147">
                  <c:v>1.4434211362445801</c:v>
                </c:pt>
                <c:pt idx="148">
                  <c:v>1.4434211362445801</c:v>
                </c:pt>
                <c:pt idx="149">
                  <c:v>1.4434211362445801</c:v>
                </c:pt>
                <c:pt idx="150">
                  <c:v>1.4434211362445801</c:v>
                </c:pt>
                <c:pt idx="151">
                  <c:v>1.4434211362445801</c:v>
                </c:pt>
                <c:pt idx="152">
                  <c:v>1.4434211362445801</c:v>
                </c:pt>
                <c:pt idx="153">
                  <c:v>1.4434211362445801</c:v>
                </c:pt>
                <c:pt idx="154">
                  <c:v>1.4434211362445801</c:v>
                </c:pt>
                <c:pt idx="155">
                  <c:v>1.4434211362445801</c:v>
                </c:pt>
                <c:pt idx="156">
                  <c:v>1.4434211362445801</c:v>
                </c:pt>
                <c:pt idx="157">
                  <c:v>1.4434211362445801</c:v>
                </c:pt>
                <c:pt idx="158">
                  <c:v>1.4434211362445801</c:v>
                </c:pt>
                <c:pt idx="159">
                  <c:v>1.4434211362445801</c:v>
                </c:pt>
                <c:pt idx="160">
                  <c:v>1.4434211362445801</c:v>
                </c:pt>
                <c:pt idx="161">
                  <c:v>1.4434211362445801</c:v>
                </c:pt>
                <c:pt idx="162">
                  <c:v>1.4434211362445801</c:v>
                </c:pt>
                <c:pt idx="163">
                  <c:v>1.4434211362445801</c:v>
                </c:pt>
                <c:pt idx="164">
                  <c:v>1.4434211362445801</c:v>
                </c:pt>
                <c:pt idx="165">
                  <c:v>1.4434211362445801</c:v>
                </c:pt>
                <c:pt idx="166">
                  <c:v>1.4434211362445801</c:v>
                </c:pt>
                <c:pt idx="167">
                  <c:v>1.4434211362445801</c:v>
                </c:pt>
                <c:pt idx="168">
                  <c:v>1.4434211362445801</c:v>
                </c:pt>
                <c:pt idx="169">
                  <c:v>1.4434211362445801</c:v>
                </c:pt>
                <c:pt idx="170">
                  <c:v>1.4434211362445801</c:v>
                </c:pt>
                <c:pt idx="171">
                  <c:v>1.4434211362445801</c:v>
                </c:pt>
                <c:pt idx="172">
                  <c:v>1.4434211362445801</c:v>
                </c:pt>
                <c:pt idx="173">
                  <c:v>1.4434211362445801</c:v>
                </c:pt>
                <c:pt idx="174">
                  <c:v>1.4434211362445801</c:v>
                </c:pt>
                <c:pt idx="175">
                  <c:v>1.4434211362445801</c:v>
                </c:pt>
                <c:pt idx="176">
                  <c:v>1.4434211362445801</c:v>
                </c:pt>
                <c:pt idx="177">
                  <c:v>1.4434211362445801</c:v>
                </c:pt>
                <c:pt idx="178">
                  <c:v>1.4434211362445801</c:v>
                </c:pt>
                <c:pt idx="179">
                  <c:v>1.4434211362445801</c:v>
                </c:pt>
                <c:pt idx="180">
                  <c:v>1.4434211362445801</c:v>
                </c:pt>
                <c:pt idx="181">
                  <c:v>1.4434211362445801</c:v>
                </c:pt>
                <c:pt idx="182">
                  <c:v>1.4434211362445801</c:v>
                </c:pt>
                <c:pt idx="183">
                  <c:v>1.4434211362445801</c:v>
                </c:pt>
                <c:pt idx="184">
                  <c:v>1.4434211362445801</c:v>
                </c:pt>
                <c:pt idx="185">
                  <c:v>1.4434211362445801</c:v>
                </c:pt>
                <c:pt idx="186">
                  <c:v>1.4434211362445801</c:v>
                </c:pt>
                <c:pt idx="187">
                  <c:v>1.4434211362445801</c:v>
                </c:pt>
                <c:pt idx="188">
                  <c:v>1.4434211362445801</c:v>
                </c:pt>
                <c:pt idx="189">
                  <c:v>1.4434211362445801</c:v>
                </c:pt>
                <c:pt idx="190">
                  <c:v>1.4434211362445801</c:v>
                </c:pt>
                <c:pt idx="191">
                  <c:v>1.4434211362445801</c:v>
                </c:pt>
                <c:pt idx="192">
                  <c:v>1.4434211362445801</c:v>
                </c:pt>
                <c:pt idx="193">
                  <c:v>1.4434211362445801</c:v>
                </c:pt>
                <c:pt idx="194">
                  <c:v>1.4434211362445801</c:v>
                </c:pt>
                <c:pt idx="195">
                  <c:v>1.4434211362445801</c:v>
                </c:pt>
                <c:pt idx="196">
                  <c:v>1.4434211362445801</c:v>
                </c:pt>
                <c:pt idx="197">
                  <c:v>1.4434211362445801</c:v>
                </c:pt>
                <c:pt idx="198">
                  <c:v>1.4434211362445801</c:v>
                </c:pt>
                <c:pt idx="199">
                  <c:v>1.4434211362445801</c:v>
                </c:pt>
                <c:pt idx="200">
                  <c:v>1.4434211362445801</c:v>
                </c:pt>
                <c:pt idx="201">
                  <c:v>1.4434211362445801</c:v>
                </c:pt>
                <c:pt idx="202">
                  <c:v>1.4434211362445801</c:v>
                </c:pt>
                <c:pt idx="203">
                  <c:v>1.4434211362445801</c:v>
                </c:pt>
                <c:pt idx="204">
                  <c:v>1.4434211362445801</c:v>
                </c:pt>
                <c:pt idx="205">
                  <c:v>1.4434211362445801</c:v>
                </c:pt>
                <c:pt idx="206">
                  <c:v>1.4434211362445801</c:v>
                </c:pt>
                <c:pt idx="207">
                  <c:v>1.4434211362445801</c:v>
                </c:pt>
                <c:pt idx="208">
                  <c:v>1.4434211362445801</c:v>
                </c:pt>
                <c:pt idx="209">
                  <c:v>1.4434211362445801</c:v>
                </c:pt>
                <c:pt idx="210">
                  <c:v>1.4434211362445801</c:v>
                </c:pt>
                <c:pt idx="211">
                  <c:v>1.4434211362445801</c:v>
                </c:pt>
                <c:pt idx="212">
                  <c:v>1.4434211362445801</c:v>
                </c:pt>
                <c:pt idx="213">
                  <c:v>1.4434211362445801</c:v>
                </c:pt>
                <c:pt idx="214">
                  <c:v>1.4434211362445801</c:v>
                </c:pt>
                <c:pt idx="215">
                  <c:v>1.4434211362445801</c:v>
                </c:pt>
                <c:pt idx="216">
                  <c:v>1.4434211362445801</c:v>
                </c:pt>
                <c:pt idx="217">
                  <c:v>1.4434211362445801</c:v>
                </c:pt>
                <c:pt idx="218">
                  <c:v>1.4434211362445801</c:v>
                </c:pt>
                <c:pt idx="219">
                  <c:v>1.4434211362445801</c:v>
                </c:pt>
                <c:pt idx="220">
                  <c:v>1.4434211362445801</c:v>
                </c:pt>
                <c:pt idx="221">
                  <c:v>1.4434211362445801</c:v>
                </c:pt>
                <c:pt idx="222">
                  <c:v>1.4434211362445801</c:v>
                </c:pt>
                <c:pt idx="223">
                  <c:v>1.4434211362445801</c:v>
                </c:pt>
                <c:pt idx="224">
                  <c:v>1.4434211362445801</c:v>
                </c:pt>
                <c:pt idx="225">
                  <c:v>1.4434211362445801</c:v>
                </c:pt>
                <c:pt idx="226">
                  <c:v>1.4434211362445801</c:v>
                </c:pt>
                <c:pt idx="227">
                  <c:v>1.4434211362445801</c:v>
                </c:pt>
                <c:pt idx="228">
                  <c:v>1.4434211362445801</c:v>
                </c:pt>
                <c:pt idx="229">
                  <c:v>1.4434211362445801</c:v>
                </c:pt>
                <c:pt idx="230">
                  <c:v>1.4434211362445801</c:v>
                </c:pt>
                <c:pt idx="231">
                  <c:v>1.4434211362445801</c:v>
                </c:pt>
                <c:pt idx="232">
                  <c:v>1.4434211362445801</c:v>
                </c:pt>
                <c:pt idx="233">
                  <c:v>1.4434211362445801</c:v>
                </c:pt>
                <c:pt idx="234">
                  <c:v>1.4434211362445801</c:v>
                </c:pt>
                <c:pt idx="235">
                  <c:v>1.4434211362445801</c:v>
                </c:pt>
                <c:pt idx="236">
                  <c:v>1.4434211362445801</c:v>
                </c:pt>
                <c:pt idx="237">
                  <c:v>1.4434211362445801</c:v>
                </c:pt>
                <c:pt idx="238">
                  <c:v>1.4434211362445801</c:v>
                </c:pt>
                <c:pt idx="239">
                  <c:v>1.4434211362445801</c:v>
                </c:pt>
                <c:pt idx="240">
                  <c:v>1.4434211362445801</c:v>
                </c:pt>
                <c:pt idx="241">
                  <c:v>1.4434211362445801</c:v>
                </c:pt>
                <c:pt idx="242">
                  <c:v>1.4434211362445801</c:v>
                </c:pt>
                <c:pt idx="243">
                  <c:v>1.4434211362445801</c:v>
                </c:pt>
                <c:pt idx="244">
                  <c:v>1.4434211362445801</c:v>
                </c:pt>
                <c:pt idx="245">
                  <c:v>1.4434211362445801</c:v>
                </c:pt>
                <c:pt idx="246">
                  <c:v>1.4434211362445801</c:v>
                </c:pt>
                <c:pt idx="247">
                  <c:v>1.4434211362445801</c:v>
                </c:pt>
                <c:pt idx="248">
                  <c:v>1.4434211362445801</c:v>
                </c:pt>
                <c:pt idx="249">
                  <c:v>1.4434211362445801</c:v>
                </c:pt>
                <c:pt idx="250">
                  <c:v>1.4434211362445801</c:v>
                </c:pt>
                <c:pt idx="251">
                  <c:v>1.4434211362445801</c:v>
                </c:pt>
                <c:pt idx="252">
                  <c:v>1.4434211362445801</c:v>
                </c:pt>
                <c:pt idx="253">
                  <c:v>1.4434211362445801</c:v>
                </c:pt>
                <c:pt idx="254">
                  <c:v>1.4434211362445801</c:v>
                </c:pt>
                <c:pt idx="255">
                  <c:v>1.4434211362445801</c:v>
                </c:pt>
                <c:pt idx="256">
                  <c:v>1.4434211362445801</c:v>
                </c:pt>
                <c:pt idx="257">
                  <c:v>1.4434211362445801</c:v>
                </c:pt>
                <c:pt idx="258">
                  <c:v>1.4434211362445801</c:v>
                </c:pt>
                <c:pt idx="259">
                  <c:v>1.4434211362445801</c:v>
                </c:pt>
                <c:pt idx="260">
                  <c:v>1.4434211362445801</c:v>
                </c:pt>
                <c:pt idx="261">
                  <c:v>1.4434211362445801</c:v>
                </c:pt>
                <c:pt idx="262">
                  <c:v>1.4434211362445801</c:v>
                </c:pt>
                <c:pt idx="263">
                  <c:v>1.4434211362445801</c:v>
                </c:pt>
                <c:pt idx="264">
                  <c:v>1.4434211362445801</c:v>
                </c:pt>
                <c:pt idx="265">
                  <c:v>1.4434211362445801</c:v>
                </c:pt>
                <c:pt idx="266">
                  <c:v>1.4434211362445801</c:v>
                </c:pt>
                <c:pt idx="267">
                  <c:v>1.4434211362445801</c:v>
                </c:pt>
                <c:pt idx="268">
                  <c:v>1.4434211362445801</c:v>
                </c:pt>
                <c:pt idx="269">
                  <c:v>1.4434211362445801</c:v>
                </c:pt>
                <c:pt idx="270">
                  <c:v>1.4434211362445801</c:v>
                </c:pt>
                <c:pt idx="271">
                  <c:v>1.4434211362445801</c:v>
                </c:pt>
                <c:pt idx="272">
                  <c:v>1.4434211362445801</c:v>
                </c:pt>
                <c:pt idx="273">
                  <c:v>1.4434211362445801</c:v>
                </c:pt>
                <c:pt idx="274">
                  <c:v>1.4434211362445801</c:v>
                </c:pt>
                <c:pt idx="275">
                  <c:v>1.4434211362445801</c:v>
                </c:pt>
                <c:pt idx="276">
                  <c:v>1.4434211362445801</c:v>
                </c:pt>
                <c:pt idx="277">
                  <c:v>1.4434211362445801</c:v>
                </c:pt>
                <c:pt idx="278">
                  <c:v>1.4434211362445801</c:v>
                </c:pt>
                <c:pt idx="279">
                  <c:v>1.4434211362445801</c:v>
                </c:pt>
                <c:pt idx="280">
                  <c:v>1.4434211362445801</c:v>
                </c:pt>
                <c:pt idx="281">
                  <c:v>1.4434211362445801</c:v>
                </c:pt>
                <c:pt idx="282">
                  <c:v>1.4434211362445801</c:v>
                </c:pt>
                <c:pt idx="283">
                  <c:v>1.4434211362445801</c:v>
                </c:pt>
                <c:pt idx="284">
                  <c:v>1.4434211362445801</c:v>
                </c:pt>
                <c:pt idx="285">
                  <c:v>1.4434211362445801</c:v>
                </c:pt>
                <c:pt idx="286">
                  <c:v>1.4434211362445801</c:v>
                </c:pt>
                <c:pt idx="287">
                  <c:v>1.4434211362445801</c:v>
                </c:pt>
                <c:pt idx="288">
                  <c:v>1.4434211362445801</c:v>
                </c:pt>
                <c:pt idx="289">
                  <c:v>1.4434211362445801</c:v>
                </c:pt>
                <c:pt idx="290">
                  <c:v>1.4434211362445801</c:v>
                </c:pt>
                <c:pt idx="291">
                  <c:v>1.4434211362445801</c:v>
                </c:pt>
                <c:pt idx="292">
                  <c:v>1.4434211362445801</c:v>
                </c:pt>
                <c:pt idx="293">
                  <c:v>1.4434211362445801</c:v>
                </c:pt>
                <c:pt idx="294">
                  <c:v>1.4434211362445801</c:v>
                </c:pt>
                <c:pt idx="295">
                  <c:v>1.4434211362445801</c:v>
                </c:pt>
                <c:pt idx="296">
                  <c:v>1.4434211362445801</c:v>
                </c:pt>
                <c:pt idx="297">
                  <c:v>1.4434211362445801</c:v>
                </c:pt>
                <c:pt idx="298">
                  <c:v>1.4434211362445801</c:v>
                </c:pt>
                <c:pt idx="299">
                  <c:v>1.4434211362445801</c:v>
                </c:pt>
                <c:pt idx="300">
                  <c:v>1.4434211362445801</c:v>
                </c:pt>
                <c:pt idx="301">
                  <c:v>1.4434211362445801</c:v>
                </c:pt>
                <c:pt idx="302">
                  <c:v>1.4434211362445801</c:v>
                </c:pt>
                <c:pt idx="303">
                  <c:v>1.4434211362445801</c:v>
                </c:pt>
                <c:pt idx="304">
                  <c:v>1.4434211362445801</c:v>
                </c:pt>
                <c:pt idx="305">
                  <c:v>1.4434211362445801</c:v>
                </c:pt>
                <c:pt idx="306">
                  <c:v>1.4434211362445801</c:v>
                </c:pt>
                <c:pt idx="307">
                  <c:v>1.4434211362445801</c:v>
                </c:pt>
                <c:pt idx="308">
                  <c:v>1.4434211362445801</c:v>
                </c:pt>
                <c:pt idx="309">
                  <c:v>1.4434211362445801</c:v>
                </c:pt>
                <c:pt idx="310">
                  <c:v>1.4434211362445801</c:v>
                </c:pt>
                <c:pt idx="311">
                  <c:v>1.4434211362445801</c:v>
                </c:pt>
                <c:pt idx="312">
                  <c:v>1.4434211362445801</c:v>
                </c:pt>
                <c:pt idx="313">
                  <c:v>1.4434211362445801</c:v>
                </c:pt>
                <c:pt idx="314">
                  <c:v>1.4434211362445801</c:v>
                </c:pt>
                <c:pt idx="315">
                  <c:v>1.4434211362445801</c:v>
                </c:pt>
                <c:pt idx="316">
                  <c:v>1.4434211362445801</c:v>
                </c:pt>
                <c:pt idx="317">
                  <c:v>1.4434211362445801</c:v>
                </c:pt>
                <c:pt idx="318">
                  <c:v>1.4434211362445801</c:v>
                </c:pt>
                <c:pt idx="319">
                  <c:v>1.4434211362445801</c:v>
                </c:pt>
                <c:pt idx="320">
                  <c:v>1.4434211362445801</c:v>
                </c:pt>
                <c:pt idx="321">
                  <c:v>1.4434211362445801</c:v>
                </c:pt>
                <c:pt idx="322">
                  <c:v>1.4434211362445801</c:v>
                </c:pt>
                <c:pt idx="323">
                  <c:v>1.4434211362445801</c:v>
                </c:pt>
                <c:pt idx="324">
                  <c:v>1.4434211362445801</c:v>
                </c:pt>
                <c:pt idx="325">
                  <c:v>1.4434211362445801</c:v>
                </c:pt>
                <c:pt idx="326">
                  <c:v>1.4434211362445801</c:v>
                </c:pt>
                <c:pt idx="327">
                  <c:v>1.4434211362445801</c:v>
                </c:pt>
                <c:pt idx="328">
                  <c:v>1.4434211362445801</c:v>
                </c:pt>
                <c:pt idx="329">
                  <c:v>1.4434211362445801</c:v>
                </c:pt>
                <c:pt idx="330">
                  <c:v>1.4434211362445801</c:v>
                </c:pt>
                <c:pt idx="331">
                  <c:v>1.4434211362445801</c:v>
                </c:pt>
                <c:pt idx="332">
                  <c:v>1.4434211362445801</c:v>
                </c:pt>
                <c:pt idx="333">
                  <c:v>1.4434211362445801</c:v>
                </c:pt>
                <c:pt idx="334">
                  <c:v>1.4434211362445801</c:v>
                </c:pt>
                <c:pt idx="335">
                  <c:v>1.4434211362445801</c:v>
                </c:pt>
                <c:pt idx="336">
                  <c:v>1.4434211362445801</c:v>
                </c:pt>
                <c:pt idx="337">
                  <c:v>1.4434211362445801</c:v>
                </c:pt>
                <c:pt idx="338">
                  <c:v>1.4434211362445801</c:v>
                </c:pt>
                <c:pt idx="339">
                  <c:v>1.4434211362445801</c:v>
                </c:pt>
                <c:pt idx="340">
                  <c:v>1.4434211362445801</c:v>
                </c:pt>
                <c:pt idx="341">
                  <c:v>1.4434211362445801</c:v>
                </c:pt>
                <c:pt idx="342">
                  <c:v>1.4434211362445801</c:v>
                </c:pt>
                <c:pt idx="343">
                  <c:v>1.4434211362445801</c:v>
                </c:pt>
                <c:pt idx="344">
                  <c:v>1.4434211362445801</c:v>
                </c:pt>
                <c:pt idx="345">
                  <c:v>1.4434211362445801</c:v>
                </c:pt>
                <c:pt idx="346">
                  <c:v>1.4434211362445801</c:v>
                </c:pt>
                <c:pt idx="347">
                  <c:v>1.4434211362445801</c:v>
                </c:pt>
                <c:pt idx="348">
                  <c:v>1.4434211362445801</c:v>
                </c:pt>
                <c:pt idx="349">
                  <c:v>1.4434211362445801</c:v>
                </c:pt>
                <c:pt idx="350">
                  <c:v>1.4434211362445801</c:v>
                </c:pt>
                <c:pt idx="351">
                  <c:v>1.4434211362445801</c:v>
                </c:pt>
                <c:pt idx="352">
                  <c:v>1.4434211362445801</c:v>
                </c:pt>
                <c:pt idx="353">
                  <c:v>1.4434211362445801</c:v>
                </c:pt>
                <c:pt idx="354">
                  <c:v>1.4434211362445801</c:v>
                </c:pt>
                <c:pt idx="355">
                  <c:v>1.4434211362445801</c:v>
                </c:pt>
                <c:pt idx="356">
                  <c:v>1.4434211362445801</c:v>
                </c:pt>
                <c:pt idx="357">
                  <c:v>1.4434211362445801</c:v>
                </c:pt>
                <c:pt idx="358">
                  <c:v>1.4434211362445801</c:v>
                </c:pt>
                <c:pt idx="359">
                  <c:v>1.4434211362445801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4D8F-4BE4-846E-DD62F40DF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745919"/>
        <c:axId val="1841747583"/>
      </c:radarChart>
      <c:catAx>
        <c:axId val="184174591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841747583"/>
        <c:crosses val="autoZero"/>
        <c:auto val="1"/>
        <c:lblAlgn val="ctr"/>
        <c:lblOffset val="100"/>
        <c:noMultiLvlLbl val="0"/>
      </c:catAx>
      <c:valAx>
        <c:axId val="1841747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4174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latin typeface="Book Antiqua" panose="0204060205030503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5" orientation="landscape"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09667641203168"/>
          <c:y val="0.11180325931927319"/>
          <c:w val="0.62727602102129032"/>
          <c:h val="0.8813336033960385"/>
        </c:manualLayout>
      </c:layout>
      <c:doughnutChart>
        <c:varyColors val="1"/>
        <c:ser>
          <c:idx val="2"/>
          <c:order val="2"/>
          <c:tx>
            <c:v>Label</c:v>
          </c:tx>
          <c:spPr>
            <a:solidFill>
              <a:schemeClr val="accent1">
                <a:lumMod val="20000"/>
                <a:lumOff val="80000"/>
              </a:schemeClr>
            </a:solidFill>
            <a:ln w="31750">
              <a:noFill/>
            </a:ln>
          </c:spPr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B2-436E-B39F-ECE39F82BC22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B2-436E-B39F-ECE39F82BC22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B2-436E-B39F-ECE39F82BC22}"/>
              </c:ext>
            </c:extLst>
          </c:dPt>
          <c:dPt>
            <c:idx val="3"/>
            <c:bubble3D val="0"/>
            <c:spPr>
              <a:solidFill>
                <a:srgbClr val="FDDCD9"/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2B2-436E-B39F-ECE39F82BC22}"/>
              </c:ext>
            </c:extLst>
          </c:dPt>
          <c:dPt>
            <c:idx val="4"/>
            <c:bubble3D val="0"/>
            <c:spPr>
              <a:solidFill>
                <a:srgbClr val="FDDCD9"/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2B2-436E-B39F-ECE39F82BC22}"/>
              </c:ext>
            </c:extLst>
          </c:dPt>
          <c:dPt>
            <c:idx val="5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B2-436E-B39F-ECE39F82BC22}"/>
              </c:ext>
            </c:extLst>
          </c:dPt>
          <c:dPt>
            <c:idx val="6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B2-436E-B39F-ECE39F82BC22}"/>
              </c:ext>
            </c:extLst>
          </c:dPt>
          <c:dPt>
            <c:idx val="7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2B2-436E-B39F-ECE39F82BC22}"/>
              </c:ext>
            </c:extLst>
          </c:dPt>
          <c:dPt>
            <c:idx val="8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2B2-436E-B39F-ECE39F82BC22}"/>
              </c:ext>
            </c:extLst>
          </c:dPt>
          <c:dPt>
            <c:idx val="9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2B2-436E-B39F-ECE39F82BC22}"/>
              </c:ext>
            </c:extLst>
          </c:dPt>
          <c:dPt>
            <c:idx val="1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2B2-436E-B39F-ECE39F82BC22}"/>
              </c:ext>
            </c:extLst>
          </c:dPt>
          <c:dPt>
            <c:idx val="1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2B2-436E-B39F-ECE39F82BC22}"/>
              </c:ext>
            </c:extLst>
          </c:dPt>
          <c:dPt>
            <c:idx val="1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2B2-436E-B39F-ECE39F82BC22}"/>
              </c:ext>
            </c:extLst>
          </c:dPt>
          <c:dPt>
            <c:idx val="1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2B2-436E-B39F-ECE39F82BC22}"/>
              </c:ext>
            </c:extLst>
          </c:dPt>
          <c:dPt>
            <c:idx val="14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2B2-436E-B39F-ECE39F82BC2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2B2-436E-B39F-ECE39F82BC22}"/>
              </c:ext>
            </c:extLst>
          </c:dPt>
          <c:dPt>
            <c:idx val="16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2B2-436E-B39F-ECE39F82BC22}"/>
              </c:ext>
            </c:extLst>
          </c:dPt>
          <c:dPt>
            <c:idx val="17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42B2-436E-B39F-ECE39F82BC22}"/>
              </c:ext>
            </c:extLst>
          </c:dPt>
          <c:dPt>
            <c:idx val="18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42B2-436E-B39F-ECE39F82BC22}"/>
              </c:ext>
            </c:extLst>
          </c:dPt>
          <c:dPt>
            <c:idx val="19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42B2-436E-B39F-ECE39F82BC22}"/>
              </c:ext>
            </c:extLst>
          </c:dPt>
          <c:dPt>
            <c:idx val="2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42B2-436E-B39F-ECE39F82BC22}"/>
              </c:ext>
            </c:extLst>
          </c:dPt>
          <c:dPt>
            <c:idx val="2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42B2-436E-B39F-ECE39F82BC22}"/>
              </c:ext>
            </c:extLst>
          </c:dPt>
          <c:dPt>
            <c:idx val="22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42B2-436E-B39F-ECE39F82BC22}"/>
              </c:ext>
            </c:extLst>
          </c:dPt>
          <c:dPt>
            <c:idx val="23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42B2-436E-B39F-ECE39F82BC2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42B2-436E-B39F-ECE39F82BC22}"/>
              </c:ext>
            </c:extLst>
          </c:dPt>
          <c:dPt>
            <c:idx val="25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42B2-436E-B39F-ECE39F82BC22}"/>
              </c:ext>
            </c:extLst>
          </c:dPt>
          <c:dPt>
            <c:idx val="26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42B2-436E-B39F-ECE39F82BC22}"/>
              </c:ext>
            </c:extLst>
          </c:dPt>
          <c:dPt>
            <c:idx val="27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42B2-436E-B39F-ECE39F82BC22}"/>
              </c:ext>
            </c:extLst>
          </c:dPt>
          <c:dPt>
            <c:idx val="28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42B2-436E-B39F-ECE39F82BC22}"/>
              </c:ext>
            </c:extLst>
          </c:dPt>
          <c:dPt>
            <c:idx val="29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42B2-436E-B39F-ECE39F82BC22}"/>
              </c:ext>
            </c:extLst>
          </c:dPt>
          <c:dPt>
            <c:idx val="3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42B2-436E-B39F-ECE39F82BC22}"/>
              </c:ext>
            </c:extLst>
          </c:dPt>
          <c:dPt>
            <c:idx val="3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42B2-436E-B39F-ECE39F82BC22}"/>
              </c:ext>
            </c:extLst>
          </c:dPt>
          <c:dPt>
            <c:idx val="32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42B2-436E-B39F-ECE39F82BC22}"/>
              </c:ext>
            </c:extLst>
          </c:dPt>
          <c:dPt>
            <c:idx val="33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42B2-436E-B39F-ECE39F82BC22}"/>
              </c:ext>
            </c:extLst>
          </c:dPt>
          <c:dPt>
            <c:idx val="3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42B2-436E-B39F-ECE39F82BC22}"/>
              </c:ext>
            </c:extLst>
          </c:dPt>
          <c:dPt>
            <c:idx val="35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42B2-436E-B39F-ECE39F82BC22}"/>
              </c:ext>
            </c:extLst>
          </c:dPt>
          <c:dPt>
            <c:idx val="36"/>
            <c:bubble3D val="0"/>
            <c:spPr>
              <a:noFill/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42B2-436E-B39F-ECE39F82BC22}"/>
              </c:ext>
            </c:extLst>
          </c:dPt>
          <c:dPt>
            <c:idx val="37"/>
            <c:bubble3D val="0"/>
            <c:spPr>
              <a:noFill/>
              <a:ln w="317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42B2-436E-B39F-ECE39F82BC22}"/>
              </c:ext>
            </c:extLst>
          </c:dPt>
          <c:dLbls>
            <c:dLbl>
              <c:idx val="0"/>
              <c:layout>
                <c:manualLayout>
                  <c:x val="9.3096261323777404E-3"/>
                  <c:y val="-0.13777012600113089"/>
                </c:manualLayout>
              </c:layout>
              <c:tx>
                <c:rich>
                  <a:bodyPr rot="-52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F58DAE38-ABB9-4AC6-BA8A-E6BD7EBE2E8F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2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2B2-436E-B39F-ECE39F82BC22}"/>
                </c:ext>
              </c:extLst>
            </c:dLbl>
            <c:dLbl>
              <c:idx val="1"/>
              <c:layout>
                <c:manualLayout>
                  <c:x val="3.3355718464697155E-2"/>
                  <c:y val="-0.18828451105991173"/>
                </c:manualLayout>
              </c:layout>
              <c:tx>
                <c:rich>
                  <a:bodyPr rot="-46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8D311153-1A6D-4769-821C-E02FDB515B83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46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2B2-436E-B39F-ECE39F82BC22}"/>
                </c:ext>
              </c:extLst>
            </c:dLbl>
            <c:dLbl>
              <c:idx val="2"/>
              <c:layout>
                <c:manualLayout>
                  <c:x val="7.6991889826366233E-2"/>
                  <c:y val="-0.27026947194301676"/>
                </c:manualLayout>
              </c:layout>
              <c:tx>
                <c:rich>
                  <a:bodyPr rot="-402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5199D23E-924F-4141-A42C-29D13E67FCE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402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335437795379525"/>
                      <c:h val="7.3747373218219101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2B2-436E-B39F-ECE39F82BC22}"/>
                </c:ext>
              </c:extLst>
            </c:dLbl>
            <c:dLbl>
              <c:idx val="3"/>
              <c:layout>
                <c:manualLayout>
                  <c:x val="-8.0671908612049807E-3"/>
                  <c:y val="1.0272172570068613E-2"/>
                </c:manualLayout>
              </c:layout>
              <c:tx>
                <c:rich>
                  <a:bodyPr rot="-34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C825AC63-B67E-4BBB-8EF1-B5E2F431EFAC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4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671038501150891"/>
                      <c:h val="3.472770083803833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42B2-436E-B39F-ECE39F82BC22}"/>
                </c:ext>
              </c:extLst>
            </c:dLbl>
            <c:dLbl>
              <c:idx val="4"/>
              <c:layout>
                <c:manualLayout>
                  <c:x val="-2.223434853181849E-2"/>
                  <c:y val="3.1270560633297043E-2"/>
                </c:manualLayout>
              </c:layout>
              <c:tx>
                <c:rich>
                  <a:bodyPr rot="-28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32D261E9-82DB-4025-9B5F-3981F32E3711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28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42B2-436E-B39F-ECE39F82BC22}"/>
                </c:ext>
              </c:extLst>
            </c:dLbl>
            <c:dLbl>
              <c:idx val="5"/>
              <c:layout>
                <c:manualLayout>
                  <c:x val="-2.7906520181696969E-3"/>
                  <c:y val="5.3531491843262355E-3"/>
                </c:manualLayout>
              </c:layout>
              <c:tx>
                <c:rich>
                  <a:bodyPr rot="-216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E4B11C4A-0815-4FEE-BE3E-820CC90BCEE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216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097053291116359"/>
                      <c:h val="3.1920230228456171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42B2-436E-B39F-ECE39F82BC22}"/>
                </c:ext>
              </c:extLst>
            </c:dLbl>
            <c:dLbl>
              <c:idx val="6"/>
              <c:layout>
                <c:manualLayout>
                  <c:x val="-2.6188165784613259E-2"/>
                  <c:y val="1.227991999392359E-2"/>
                </c:manualLayout>
              </c:layout>
              <c:tx>
                <c:rich>
                  <a:bodyPr rot="-17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873CE749-7EEE-441B-A55B-BA9F5575FF38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7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42B2-436E-B39F-ECE39F82BC22}"/>
                </c:ext>
              </c:extLst>
            </c:dLbl>
            <c:dLbl>
              <c:idx val="7"/>
              <c:layout>
                <c:manualLayout>
                  <c:x val="-3.1746274666970197E-3"/>
                  <c:y val="-1.0865297786329763E-2"/>
                </c:manualLayout>
              </c:layout>
              <c:tx>
                <c:rich>
                  <a:bodyPr rot="-120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8D582112-067D-4435-8E07-0B83F0889BCF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20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601043406913396"/>
                      <c:h val="3.368036390949523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42B2-436E-B39F-ECE39F82BC22}"/>
                </c:ext>
              </c:extLst>
            </c:dLbl>
            <c:dLbl>
              <c:idx val="8"/>
              <c:layout>
                <c:manualLayout>
                  <c:x val="3.194379216376831E-2"/>
                  <c:y val="-2.3977939252770253E-2"/>
                </c:manualLayout>
              </c:layout>
              <c:tx>
                <c:rich>
                  <a:bodyPr rot="-7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9AF22F56-065F-48A1-9CCC-07279160824C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7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19104294020817"/>
                      <c:h val="2.807757551206420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42B2-436E-B39F-ECE39F82BC22}"/>
                </c:ext>
              </c:extLst>
            </c:dLbl>
            <c:dLbl>
              <c:idx val="9"/>
              <c:layout>
                <c:manualLayout>
                  <c:x val="2.9365064941648644E-2"/>
                  <c:y val="-1.8220793140407289E-2"/>
                </c:manualLayout>
              </c:layout>
              <c:tx>
                <c:rich>
                  <a:bodyPr rot="-1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5444A07B-1192-4086-8FD4-B83E58F0E68C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628347156369772"/>
                      <c:h val="3.016077170418006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42B2-436E-B39F-ECE39F82BC22}"/>
                </c:ext>
              </c:extLst>
            </c:dLbl>
            <c:dLbl>
              <c:idx val="10"/>
              <c:layout>
                <c:manualLayout>
                  <c:x val="3.9352730858737209E-2"/>
                  <c:y val="-1.6261657003485495E-2"/>
                </c:manualLayout>
              </c:layout>
              <c:tx>
                <c:rich>
                  <a:bodyPr rot="2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B463C7A6-E18D-4DFD-99C2-44DDD02BABA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1415145131198"/>
                      <c:h val="3.610198242904524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42B2-436E-B39F-ECE39F82BC22}"/>
                </c:ext>
              </c:extLst>
            </c:dLbl>
            <c:dLbl>
              <c:idx val="11"/>
              <c:layout>
                <c:manualLayout>
                  <c:x val="-1.7904506746681179E-2"/>
                  <c:y val="-2.8870378340971121E-2"/>
                </c:manualLayout>
              </c:layout>
              <c:tx>
                <c:rich>
                  <a:bodyPr rot="8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972D091A-7839-4627-B152-A21439179961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8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42B2-436E-B39F-ECE39F82BC22}"/>
                </c:ext>
              </c:extLst>
            </c:dLbl>
            <c:dLbl>
              <c:idx val="12"/>
              <c:layout>
                <c:manualLayout>
                  <c:x val="5.4327474444679322E-2"/>
                  <c:y val="1.0368719987172021E-2"/>
                </c:manualLayout>
              </c:layout>
              <c:tx>
                <c:rich>
                  <a:bodyPr rot="132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BC7888BC-4FB3-4F89-B60A-54EA2EF97953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32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873237766110591"/>
                      <c:h val="3.720012490400114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42B2-436E-B39F-ECE39F82BC22}"/>
                </c:ext>
              </c:extLst>
            </c:dLbl>
            <c:dLbl>
              <c:idx val="13"/>
              <c:layout>
                <c:manualLayout>
                  <c:x val="2.7624352329128236E-2"/>
                  <c:y val="-7.2192824771503206E-3"/>
                </c:manualLayout>
              </c:layout>
              <c:tx>
                <c:rich>
                  <a:bodyPr rot="17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F218869E-CC98-43F3-8CB5-8B5150342543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7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42B2-436E-B39F-ECE39F82BC22}"/>
                </c:ext>
              </c:extLst>
            </c:dLbl>
            <c:dLbl>
              <c:idx val="14"/>
              <c:layout>
                <c:manualLayout>
                  <c:x val="3.1587136780627405E-2"/>
                  <c:y val="8.2688980597680952E-3"/>
                </c:manualLayout>
              </c:layout>
              <c:tx>
                <c:rich>
                  <a:bodyPr rot="276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0A0E3A3F-F02E-458A-8932-A37265CDF36F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76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823975085056867"/>
                      <c:h val="3.579157910727396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42B2-436E-B39F-ECE39F82BC22}"/>
                </c:ext>
              </c:extLst>
            </c:dLbl>
            <c:dLbl>
              <c:idx val="15"/>
              <c:layout>
                <c:manualLayout>
                  <c:x val="3.1476182641990209E-2"/>
                  <c:y val="1.4098454734958852E-2"/>
                </c:manualLayout>
              </c:layout>
              <c:tx>
                <c:rich>
                  <a:bodyPr rot="32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66548C72-5345-42B6-9CDF-DBA9199492B1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2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42B2-436E-B39F-ECE39F82BC22}"/>
                </c:ext>
              </c:extLst>
            </c:dLbl>
            <c:dLbl>
              <c:idx val="16"/>
              <c:layout>
                <c:manualLayout>
                  <c:x val="3.5062942561146733E-2"/>
                  <c:y val="2.6471039994598589E-2"/>
                </c:manualLayout>
              </c:layout>
              <c:tx>
                <c:rich>
                  <a:bodyPr rot="36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4DA42FF-F2AC-495A-AE8C-16819B493912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6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42B2-436E-B39F-ECE39F82BC22}"/>
                </c:ext>
              </c:extLst>
            </c:dLbl>
            <c:dLbl>
              <c:idx val="17"/>
              <c:layout>
                <c:manualLayout>
                  <c:x val="4.2486707024640427E-2"/>
                  <c:y val="6.1653627701681986E-2"/>
                </c:manualLayout>
              </c:layout>
              <c:tx>
                <c:rich>
                  <a:bodyPr rot="39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1960638-3C29-43B0-962E-5791C2705E44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9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42B2-436E-B39F-ECE39F82BC22}"/>
                </c:ext>
              </c:extLst>
            </c:dLbl>
            <c:dLbl>
              <c:idx val="18"/>
              <c:layout>
                <c:manualLayout>
                  <c:x val="4.0072498008086259E-2"/>
                  <c:y val="0.10554860706720341"/>
                </c:manualLayout>
              </c:layout>
              <c:tx>
                <c:rich>
                  <a:bodyPr rot="474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36DB2E9D-3C67-4A68-B914-5EC65BE7E381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47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42B2-436E-B39F-ECE39F82BC22}"/>
                </c:ext>
              </c:extLst>
            </c:dLbl>
            <c:dLbl>
              <c:idx val="19"/>
              <c:layout>
                <c:manualLayout>
                  <c:x val="3.0589266908789003E-2"/>
                  <c:y val="0.11143158552126321"/>
                </c:manualLayout>
              </c:layout>
              <c:tx>
                <c:rich>
                  <a:bodyPr rot="52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48EE0CE7-CAA8-4181-9F4C-EA6CD9DA678F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52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42B2-436E-B39F-ECE39F82BC22}"/>
                </c:ext>
              </c:extLst>
            </c:dLbl>
            <c:dLbl>
              <c:idx val="20"/>
              <c:layout>
                <c:manualLayout>
                  <c:x val="2.1157089060782782E-2"/>
                  <c:y val="0.11477209239520302"/>
                </c:manualLayout>
              </c:layout>
              <c:tx>
                <c:rich>
                  <a:bodyPr rot="54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E2714F8B-FE51-4477-8113-510368AA3B20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42B2-436E-B39F-ECE39F82BC22}"/>
                </c:ext>
              </c:extLst>
            </c:dLbl>
            <c:dLbl>
              <c:idx val="21"/>
              <c:layout>
                <c:manualLayout>
                  <c:x val="4.2088563402159912E-2"/>
                  <c:y val="-8.3590821243807553E-2"/>
                </c:manualLayout>
              </c:layout>
              <c:tx>
                <c:rich>
                  <a:bodyPr rot="-46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3BFECDCC-5A61-4BA4-9BF6-45C63909E2D5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46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42B2-436E-B39F-ECE39F82BC22}"/>
                </c:ext>
              </c:extLst>
            </c:dLbl>
            <c:dLbl>
              <c:idx val="22"/>
              <c:layout>
                <c:manualLayout>
                  <c:x val="3.8300699106723478E-2"/>
                  <c:y val="-2.2028846072697505E-2"/>
                </c:manualLayout>
              </c:layout>
              <c:tx>
                <c:rich>
                  <a:bodyPr rot="-39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EE72888F-A262-4FB5-8767-1B6D13F2813A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9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42B2-436E-B39F-ECE39F82BC22}"/>
                </c:ext>
              </c:extLst>
            </c:dLbl>
            <c:dLbl>
              <c:idx val="23"/>
              <c:layout>
                <c:manualLayout>
                  <c:x val="2.5223414766656752E-2"/>
                  <c:y val="3.1425509110396571E-2"/>
                </c:manualLayout>
              </c:layout>
              <c:tx>
                <c:rich>
                  <a:bodyPr rot="-36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6318D54D-4DB2-4663-B2C8-7AA8A58661C9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6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42B2-436E-B39F-ECE39F82BC22}"/>
                </c:ext>
              </c:extLst>
            </c:dLbl>
            <c:dLbl>
              <c:idx val="24"/>
              <c:layout>
                <c:manualLayout>
                  <c:x val="5.1033523453887557E-2"/>
                  <c:y val="-1.1647129317838486E-2"/>
                </c:manualLayout>
              </c:layout>
              <c:tx>
                <c:rich>
                  <a:bodyPr rot="-30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D4178D6-6A4D-4F84-BD1B-E4C9CC13E1CB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0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42B2-436E-B39F-ECE39F82BC22}"/>
                </c:ext>
              </c:extLst>
            </c:dLbl>
            <c:dLbl>
              <c:idx val="25"/>
              <c:layout>
                <c:manualLayout>
                  <c:x val="2.0636274160024563E-2"/>
                  <c:y val="4.4405397878319791E-2"/>
                </c:manualLayout>
              </c:layout>
              <c:tx>
                <c:rich>
                  <a:bodyPr rot="-25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39D7D10E-AB71-46E5-B619-909395AE693F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25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819549354026918"/>
                      <c:h val="3.9061532099484361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42B2-436E-B39F-ECE39F82BC22}"/>
                </c:ext>
              </c:extLst>
            </c:dLbl>
            <c:dLbl>
              <c:idx val="26"/>
              <c:layout>
                <c:manualLayout>
                  <c:x val="1.9977842649814337E-2"/>
                  <c:y val="3.8286283346414575E-2"/>
                </c:manualLayout>
              </c:layout>
              <c:tx>
                <c:rich>
                  <a:bodyPr rot="-180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E64D31D4-0C97-4CDA-A523-10FD0A71196D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80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90219010078653"/>
                      <c:h val="2.793883079727574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42B2-436E-B39F-ECE39F82BC22}"/>
                </c:ext>
              </c:extLst>
            </c:dLbl>
            <c:dLbl>
              <c:idx val="27"/>
              <c:layout>
                <c:manualLayout>
                  <c:x val="-3.0828631332874824E-2"/>
                  <c:y val="6.2181009528149818E-2"/>
                </c:manualLayout>
              </c:layout>
              <c:tx>
                <c:rich>
                  <a:bodyPr rot="-11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8E6173FA-CC0E-4D06-A55A-0C78800BAC9F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1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92519491103104"/>
                      <c:h val="3.364323028753238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42B2-436E-B39F-ECE39F82BC22}"/>
                </c:ext>
              </c:extLst>
            </c:dLbl>
            <c:dLbl>
              <c:idx val="28"/>
              <c:layout>
                <c:manualLayout>
                  <c:x val="-5.175364929118479E-2"/>
                  <c:y val="5.8949709260618953E-2"/>
                </c:manualLayout>
              </c:layout>
              <c:tx>
                <c:rich>
                  <a:bodyPr rot="-66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047300E8-D3BD-4AA9-A3DB-06C6875B075C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66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575036562258185"/>
                      <c:h val="3.296047801098817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42B2-436E-B39F-ECE39F82BC22}"/>
                </c:ext>
              </c:extLst>
            </c:dLbl>
            <c:dLbl>
              <c:idx val="29"/>
              <c:layout>
                <c:manualLayout>
                  <c:x val="-4.3602106980833227E-3"/>
                  <c:y val="5.0359267792490489E-2"/>
                </c:manualLayout>
              </c:layout>
              <c:tx>
                <c:rich>
                  <a:bodyPr rot="-12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0D3FBD58-C880-45E8-8FC9-61CAF8261EA6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12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42B2-436E-B39F-ECE39F82BC22}"/>
                </c:ext>
              </c:extLst>
            </c:dLbl>
            <c:dLbl>
              <c:idx val="30"/>
              <c:layout>
                <c:manualLayout>
                  <c:x val="-8.6372297047185159E-2"/>
                  <c:y val="3.7264349191077802E-2"/>
                </c:manualLayout>
              </c:layout>
              <c:tx>
                <c:rich>
                  <a:bodyPr rot="36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5D9D106-8328-446D-BA38-D84B792012A9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6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037397283727903"/>
                      <c:h val="3.331662320345004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42B2-436E-B39F-ECE39F82BC22}"/>
                </c:ext>
              </c:extLst>
            </c:dLbl>
            <c:dLbl>
              <c:idx val="31"/>
              <c:layout>
                <c:manualLayout>
                  <c:x val="-3.0163743439597428E-2"/>
                  <c:y val="4.4544226987703626E-2"/>
                </c:manualLayout>
              </c:layout>
              <c:tx>
                <c:rich>
                  <a:bodyPr rot="72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7B5F46E4-07D8-4247-86DF-AFC8E6BF77E6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72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695439497951654"/>
                      <c:h val="3.22973052805698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42B2-436E-B39F-ECE39F82BC22}"/>
                </c:ext>
              </c:extLst>
            </c:dLbl>
            <c:dLbl>
              <c:idx val="32"/>
              <c:layout>
                <c:manualLayout>
                  <c:x val="-7.0954812970538836E-2"/>
                  <c:y val="1.7717294984429196E-2"/>
                </c:manualLayout>
              </c:layout>
              <c:tx>
                <c:rich>
                  <a:bodyPr rot="132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58416FD3-CB4C-4D2E-ACA1-68B6988A4767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32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455779762821203"/>
                      <c:h val="3.54668287042897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42B2-436E-B39F-ECE39F82BC22}"/>
                </c:ext>
              </c:extLst>
            </c:dLbl>
            <c:dLbl>
              <c:idx val="33"/>
              <c:layout>
                <c:manualLayout>
                  <c:x val="-5.8035650234294966E-2"/>
                  <c:y val="1.2080157986682534E-2"/>
                </c:manualLayout>
              </c:layout>
              <c:tx>
                <c:rich>
                  <a:bodyPr rot="19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A390D8D1-C304-4B9D-BB31-7CB4B82BB25E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19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367038057432805"/>
                      <c:h val="4.072748141209036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42B2-436E-B39F-ECE39F82BC22}"/>
                </c:ext>
              </c:extLst>
            </c:dLbl>
            <c:dLbl>
              <c:idx val="34"/>
              <c:layout>
                <c:manualLayout>
                  <c:x val="-7.7647332270341665E-2"/>
                  <c:y val="-4.9280536074469789E-3"/>
                </c:manualLayout>
              </c:layout>
              <c:tx>
                <c:rich>
                  <a:bodyPr rot="23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E18B1E97-06F3-4AAB-AF6F-27E9B8776F9C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3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473302138641023"/>
                      <c:h val="3.590129208125510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42B2-436E-B39F-ECE39F82BC22}"/>
                </c:ext>
              </c:extLst>
            </c:dLbl>
            <c:dLbl>
              <c:idx val="35"/>
              <c:layout>
                <c:manualLayout>
                  <c:x val="-8.7947893640893102E-2"/>
                  <c:y val="-4.6928374306909423E-2"/>
                </c:manualLayout>
              </c:layout>
              <c:tx>
                <c:rich>
                  <a:bodyPr rot="294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9B9A80BB-E5B2-4C8A-8C6E-E164CD29B070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94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269342618261867"/>
                      <c:h val="2.815403701546952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42B2-436E-B39F-ECE39F82BC22}"/>
                </c:ext>
              </c:extLst>
            </c:dLbl>
            <c:dLbl>
              <c:idx val="36"/>
              <c:layout>
                <c:manualLayout>
                  <c:x val="-7.8876197180808433E-2"/>
                  <c:y val="-6.3540859643348463E-2"/>
                </c:manualLayout>
              </c:layout>
              <c:tx>
                <c:rich>
                  <a:bodyPr rot="33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097B25B6-F4F8-4A21-A5FD-C69B2CC762E6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33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42B2-436E-B39F-ECE39F82BC22}"/>
                </c:ext>
              </c:extLst>
            </c:dLbl>
            <c:dLbl>
              <c:idx val="37"/>
              <c:layout>
                <c:manualLayout>
                  <c:x val="-7.1578212624476681E-2"/>
                  <c:y val="-7.3618671460279686E-2"/>
                </c:manualLayout>
              </c:layout>
              <c:tx>
                <c:rich>
                  <a:bodyPr rot="4080000" spcFirstLastPara="1" vertOverflow="ellipsis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Book Antiqua" panose="02040602050305030304" pitchFamily="18" charset="0"/>
                        <a:ea typeface="+mn-ea"/>
                        <a:cs typeface="+mn-cs"/>
                      </a:defRPr>
                    </a:pPr>
                    <a:fld id="{447C7180-8435-42EA-A636-ED545FA99086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s-BO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408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es-BO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017736401661634"/>
                      <c:h val="4.457334312310638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42B2-436E-B39F-ECE39F82BC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ook Antiqua" panose="02040602050305030304" pitchFamily="18" charset="0"/>
                    <a:ea typeface="+mn-ea"/>
                    <a:cs typeface="+mn-cs"/>
                  </a:defRPr>
                </a:pPr>
                <a:endParaRPr lang="es-BO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'Recuadro Mult Activ G3'!$E$53:$E$90</c:f>
              <c:numCache>
                <c:formatCode>0</c:formatCode>
                <c:ptCount val="38"/>
                <c:pt idx="0">
                  <c:v>9.473684210526315</c:v>
                </c:pt>
                <c:pt idx="1">
                  <c:v>9.473684210526315</c:v>
                </c:pt>
                <c:pt idx="2">
                  <c:v>9.473684210526315</c:v>
                </c:pt>
                <c:pt idx="3">
                  <c:v>9.473684210526315</c:v>
                </c:pt>
                <c:pt idx="4">
                  <c:v>9.473684210526315</c:v>
                </c:pt>
                <c:pt idx="5">
                  <c:v>9.473684210526315</c:v>
                </c:pt>
                <c:pt idx="6">
                  <c:v>9.473684210526315</c:v>
                </c:pt>
                <c:pt idx="7">
                  <c:v>9.473684210526315</c:v>
                </c:pt>
                <c:pt idx="8">
                  <c:v>9.473684210526315</c:v>
                </c:pt>
                <c:pt idx="9">
                  <c:v>9.473684210526315</c:v>
                </c:pt>
                <c:pt idx="10">
                  <c:v>9.473684210526315</c:v>
                </c:pt>
                <c:pt idx="11">
                  <c:v>9.473684210526315</c:v>
                </c:pt>
                <c:pt idx="12">
                  <c:v>9.473684210526315</c:v>
                </c:pt>
                <c:pt idx="13">
                  <c:v>9.473684210526315</c:v>
                </c:pt>
                <c:pt idx="14">
                  <c:v>9.473684210526315</c:v>
                </c:pt>
                <c:pt idx="15">
                  <c:v>9.473684210526315</c:v>
                </c:pt>
                <c:pt idx="16">
                  <c:v>9.473684210526315</c:v>
                </c:pt>
                <c:pt idx="17">
                  <c:v>9.473684210526315</c:v>
                </c:pt>
                <c:pt idx="18">
                  <c:v>9.473684210526315</c:v>
                </c:pt>
                <c:pt idx="19">
                  <c:v>9.473684210526315</c:v>
                </c:pt>
                <c:pt idx="20">
                  <c:v>9.473684210526315</c:v>
                </c:pt>
                <c:pt idx="21">
                  <c:v>9.473684210526315</c:v>
                </c:pt>
                <c:pt idx="22">
                  <c:v>9.473684210526315</c:v>
                </c:pt>
                <c:pt idx="23">
                  <c:v>9.473684210526315</c:v>
                </c:pt>
                <c:pt idx="24">
                  <c:v>9.473684210526315</c:v>
                </c:pt>
                <c:pt idx="25">
                  <c:v>9.473684210526315</c:v>
                </c:pt>
                <c:pt idx="26">
                  <c:v>9.473684210526315</c:v>
                </c:pt>
                <c:pt idx="27">
                  <c:v>9.473684210526315</c:v>
                </c:pt>
                <c:pt idx="28">
                  <c:v>9.473684210526315</c:v>
                </c:pt>
                <c:pt idx="29">
                  <c:v>9.473684210526315</c:v>
                </c:pt>
                <c:pt idx="30">
                  <c:v>9.473684210526315</c:v>
                </c:pt>
                <c:pt idx="31">
                  <c:v>9.473684210526315</c:v>
                </c:pt>
                <c:pt idx="32">
                  <c:v>9.473684210526315</c:v>
                </c:pt>
                <c:pt idx="33">
                  <c:v>9.473684210526315</c:v>
                </c:pt>
                <c:pt idx="34">
                  <c:v>9.473684210526315</c:v>
                </c:pt>
                <c:pt idx="35">
                  <c:v>9.473684210526315</c:v>
                </c:pt>
                <c:pt idx="36">
                  <c:v>9.473684210526315</c:v>
                </c:pt>
                <c:pt idx="37">
                  <c:v>9.473684210526315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'Recuadro Mult Activ G3'!$A$53:$A$90</c15:f>
                <c15:dlblRangeCache>
                  <c:ptCount val="38"/>
                  <c:pt idx="0">
                    <c:v>Livestock; 91</c:v>
                  </c:pt>
                  <c:pt idx="1">
                    <c:v>Agricultural; 109</c:v>
                  </c:pt>
                  <c:pt idx="2">
                    <c:v>Silviculture; 139</c:v>
                  </c:pt>
                  <c:pt idx="3">
                    <c:v>Oil &amp; Natural Gas; 9</c:v>
                  </c:pt>
                  <c:pt idx="4">
                    <c:v>Minerals; 27</c:v>
                  </c:pt>
                  <c:pt idx="5">
                    <c:v>Refined petroleum; 10</c:v>
                  </c:pt>
                  <c:pt idx="6">
                    <c:v>Chemists; 30</c:v>
                  </c:pt>
                  <c:pt idx="7">
                    <c:v>Base Metals; 34</c:v>
                  </c:pt>
                  <c:pt idx="8">
                    <c:v>Beverages &amp; Tobacco; 36</c:v>
                  </c:pt>
                  <c:pt idx="9">
                    <c:v>Non-metallic minerals; 37</c:v>
                  </c:pt>
                  <c:pt idx="10">
                    <c:v>Machinery &amp; Equipment; 38</c:v>
                  </c:pt>
                  <c:pt idx="11">
                    <c:v>Paper; 38</c:v>
                  </c:pt>
                  <c:pt idx="12">
                    <c:v>Miscellaneous Manufactures; 41</c:v>
                  </c:pt>
                  <c:pt idx="13">
                    <c:v>Dairy; 59</c:v>
                  </c:pt>
                  <c:pt idx="14">
                    <c:v>Foods; 59</c:v>
                  </c:pt>
                  <c:pt idx="15">
                    <c:v>Textiles; 62</c:v>
                  </c:pt>
                  <c:pt idx="16">
                    <c:v>Meats; 68</c:v>
                  </c:pt>
                  <c:pt idx="17">
                    <c:v>Sugar; 76</c:v>
                  </c:pt>
                  <c:pt idx="18">
                    <c:v>Milling; 83</c:v>
                  </c:pt>
                  <c:pt idx="19">
                    <c:v>Wood; 86</c:v>
                  </c:pt>
                  <c:pt idx="20">
                    <c:v>Oily; 86</c:v>
                  </c:pt>
                  <c:pt idx="21">
                    <c:v>Gas; 15</c:v>
                  </c:pt>
                  <c:pt idx="22">
                    <c:v>Electricity; 25</c:v>
                  </c:pt>
                  <c:pt idx="23">
                    <c:v>Financial services; 28</c:v>
                  </c:pt>
                  <c:pt idx="24">
                    <c:v>Water; 31</c:v>
                  </c:pt>
                  <c:pt idx="25">
                    <c:v>Solid Waste; 32</c:v>
                  </c:pt>
                  <c:pt idx="26">
                    <c:v>Communication; 32</c:v>
                  </c:pt>
                  <c:pt idx="27">
                    <c:v>Construction, Civil Works; 33</c:v>
                  </c:pt>
                  <c:pt idx="28">
                    <c:v>Transport &amp; Storage; 38</c:v>
                  </c:pt>
                  <c:pt idx="29">
                    <c:v>Commerce; 43</c:v>
                  </c:pt>
                  <c:pt idx="30">
                    <c:v>Construction of Buildings; 51</c:v>
                  </c:pt>
                  <c:pt idx="31">
                    <c:v>Enterprises; 52</c:v>
                  </c:pt>
                  <c:pt idx="32">
                    <c:v>Private education; 54</c:v>
                  </c:pt>
                  <c:pt idx="33">
                    <c:v>Private Health; 54</c:v>
                  </c:pt>
                  <c:pt idx="34">
                    <c:v>General Government; 57</c:v>
                  </c:pt>
                  <c:pt idx="35">
                    <c:v>Hotels &amp; Restaurants; 61</c:v>
                  </c:pt>
                  <c:pt idx="36">
                    <c:v>Public education; 65</c:v>
                  </c:pt>
                  <c:pt idx="37">
                    <c:v>Public health; 69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C-42B2-436E-B39F-ECE39F82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0"/>
      </c:doughnutChart>
      <c:radarChart>
        <c:radarStyle val="filled"/>
        <c:varyColors val="0"/>
        <c:ser>
          <c:idx val="0"/>
          <c:order val="0"/>
          <c:tx>
            <c:strRef>
              <c:f>'Recuadro Mult Activ G3'!$F$93</c:f>
              <c:strCache>
                <c:ptCount val="1"/>
                <c:pt idx="0">
                  <c:v>Multiplicador</c:v>
                </c:pt>
              </c:strCache>
            </c:strRef>
          </c:tx>
          <c:spPr>
            <a:solidFill>
              <a:srgbClr val="002060"/>
            </a:solidFill>
            <a:ln w="6350">
              <a:solidFill>
                <a:srgbClr val="002060"/>
              </a:solidFill>
            </a:ln>
            <a:effectLst/>
          </c:spPr>
          <c:val>
            <c:numRef>
              <c:f>'Recuadro Mult Activ G3'!$F$94:$F$453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 formatCode="0.00">
                  <c:v>90.7780565746896</c:v>
                </c:pt>
                <c:pt idx="3" formatCode="0.00">
                  <c:v>90.7780565746896</c:v>
                </c:pt>
                <c:pt idx="4" formatCode="0.00">
                  <c:v>90.7780565746896</c:v>
                </c:pt>
                <c:pt idx="5" formatCode="0.00">
                  <c:v>90.7780565746896</c:v>
                </c:pt>
                <c:pt idx="6" formatCode="0.00">
                  <c:v>90.7780565746896</c:v>
                </c:pt>
                <c:pt idx="7" formatCode="0.00">
                  <c:v>90.7780565746896</c:v>
                </c:pt>
                <c:pt idx="8" formatCode="0.00">
                  <c:v>90.7780565746896</c:v>
                </c:pt>
                <c:pt idx="9">
                  <c:v>0</c:v>
                </c:pt>
                <c:pt idx="10">
                  <c:v>0</c:v>
                </c:pt>
                <c:pt idx="11" formatCode="0.00">
                  <c:v>108.96371430362299</c:v>
                </c:pt>
                <c:pt idx="12" formatCode="0.00">
                  <c:v>108.96371430362299</c:v>
                </c:pt>
                <c:pt idx="13" formatCode="0.00">
                  <c:v>108.96371430362299</c:v>
                </c:pt>
                <c:pt idx="14" formatCode="0.00">
                  <c:v>108.96371430362299</c:v>
                </c:pt>
                <c:pt idx="15" formatCode="0.00">
                  <c:v>108.96371430362299</c:v>
                </c:pt>
                <c:pt idx="16" formatCode="0.00">
                  <c:v>108.96371430362299</c:v>
                </c:pt>
                <c:pt idx="17" formatCode="0.00">
                  <c:v>108.96371430362299</c:v>
                </c:pt>
                <c:pt idx="18">
                  <c:v>0</c:v>
                </c:pt>
                <c:pt idx="19">
                  <c:v>0</c:v>
                </c:pt>
                <c:pt idx="20" formatCode="0.00">
                  <c:v>139.16853256956</c:v>
                </c:pt>
                <c:pt idx="21" formatCode="0.00">
                  <c:v>139.16853256956</c:v>
                </c:pt>
                <c:pt idx="22" formatCode="0.00">
                  <c:v>139.16853256956</c:v>
                </c:pt>
                <c:pt idx="23" formatCode="0.00">
                  <c:v>139.16853256956</c:v>
                </c:pt>
                <c:pt idx="24" formatCode="0.00">
                  <c:v>139.16853256956</c:v>
                </c:pt>
                <c:pt idx="25" formatCode="0.00">
                  <c:v>139.16853256956</c:v>
                </c:pt>
                <c:pt idx="26" formatCode="0.00">
                  <c:v>139.16853256956</c:v>
                </c:pt>
                <c:pt idx="27">
                  <c:v>0</c:v>
                </c:pt>
                <c:pt idx="28">
                  <c:v>0</c:v>
                </c:pt>
                <c:pt idx="29" formatCode="0.00">
                  <c:v>9.1196729411279005</c:v>
                </c:pt>
                <c:pt idx="30" formatCode="0.00">
                  <c:v>9.1196729411279005</c:v>
                </c:pt>
                <c:pt idx="31" formatCode="0.00">
                  <c:v>9.1196729411279005</c:v>
                </c:pt>
                <c:pt idx="32" formatCode="0.00">
                  <c:v>9.1196729411279005</c:v>
                </c:pt>
                <c:pt idx="33" formatCode="0.00">
                  <c:v>9.1196729411279005</c:v>
                </c:pt>
                <c:pt idx="34" formatCode="0.00">
                  <c:v>9.1196729411279005</c:v>
                </c:pt>
                <c:pt idx="35" formatCode="0.00">
                  <c:v>9.1196729411279005</c:v>
                </c:pt>
                <c:pt idx="36">
                  <c:v>0</c:v>
                </c:pt>
                <c:pt idx="37">
                  <c:v>0</c:v>
                </c:pt>
                <c:pt idx="38" formatCode="0.00">
                  <c:v>27.2963077703326</c:v>
                </c:pt>
                <c:pt idx="39" formatCode="0.00">
                  <c:v>27.2963077703326</c:v>
                </c:pt>
                <c:pt idx="40" formatCode="0.00">
                  <c:v>27.2963077703326</c:v>
                </c:pt>
                <c:pt idx="41" formatCode="0.00">
                  <c:v>27.2963077703326</c:v>
                </c:pt>
                <c:pt idx="42" formatCode="0.00">
                  <c:v>27.2963077703326</c:v>
                </c:pt>
                <c:pt idx="43" formatCode="0.00">
                  <c:v>27.2963077703326</c:v>
                </c:pt>
                <c:pt idx="44" formatCode="0.00">
                  <c:v>27.2963077703326</c:v>
                </c:pt>
                <c:pt idx="45">
                  <c:v>0</c:v>
                </c:pt>
                <c:pt idx="46">
                  <c:v>0</c:v>
                </c:pt>
                <c:pt idx="47" formatCode="0.00">
                  <c:v>10.0567267751121</c:v>
                </c:pt>
                <c:pt idx="48" formatCode="0.00">
                  <c:v>10.0567267751121</c:v>
                </c:pt>
                <c:pt idx="49" formatCode="0.00">
                  <c:v>10.0567267751121</c:v>
                </c:pt>
                <c:pt idx="50" formatCode="0.00">
                  <c:v>10.0567267751121</c:v>
                </c:pt>
                <c:pt idx="51" formatCode="0.00">
                  <c:v>10.0567267751121</c:v>
                </c:pt>
                <c:pt idx="52" formatCode="0.00">
                  <c:v>10.0567267751121</c:v>
                </c:pt>
                <c:pt idx="53" formatCode="0.00">
                  <c:v>10.0567267751121</c:v>
                </c:pt>
                <c:pt idx="54">
                  <c:v>0</c:v>
                </c:pt>
                <c:pt idx="55">
                  <c:v>0</c:v>
                </c:pt>
                <c:pt idx="56" formatCode="0.00">
                  <c:v>29.625333535043701</c:v>
                </c:pt>
                <c:pt idx="57" formatCode="0.00">
                  <c:v>29.625333535043701</c:v>
                </c:pt>
                <c:pt idx="58" formatCode="0.00">
                  <c:v>29.625333535043701</c:v>
                </c:pt>
                <c:pt idx="59" formatCode="0.00">
                  <c:v>29.625333535043701</c:v>
                </c:pt>
                <c:pt idx="60" formatCode="0.00">
                  <c:v>29.625333535043701</c:v>
                </c:pt>
                <c:pt idx="61" formatCode="0.00">
                  <c:v>29.625333535043701</c:v>
                </c:pt>
                <c:pt idx="62" formatCode="0.00">
                  <c:v>29.625333535043701</c:v>
                </c:pt>
                <c:pt idx="63">
                  <c:v>0</c:v>
                </c:pt>
                <c:pt idx="64">
                  <c:v>0</c:v>
                </c:pt>
                <c:pt idx="65" formatCode="0.00">
                  <c:v>33.870920482376299</c:v>
                </c:pt>
                <c:pt idx="66" formatCode="0.00">
                  <c:v>33.870920482376299</c:v>
                </c:pt>
                <c:pt idx="67" formatCode="0.00">
                  <c:v>33.870920482376299</c:v>
                </c:pt>
                <c:pt idx="68" formatCode="0.00">
                  <c:v>33.870920482376299</c:v>
                </c:pt>
                <c:pt idx="69" formatCode="0.00">
                  <c:v>33.870920482376299</c:v>
                </c:pt>
                <c:pt idx="70" formatCode="0.00">
                  <c:v>33.870920482376299</c:v>
                </c:pt>
                <c:pt idx="71" formatCode="0.00">
                  <c:v>33.870920482376299</c:v>
                </c:pt>
                <c:pt idx="72">
                  <c:v>0</c:v>
                </c:pt>
                <c:pt idx="73">
                  <c:v>0</c:v>
                </c:pt>
                <c:pt idx="74" formatCode="0.00">
                  <c:v>35.917636953729001</c:v>
                </c:pt>
                <c:pt idx="75" formatCode="0.00">
                  <c:v>35.917636953729001</c:v>
                </c:pt>
                <c:pt idx="76" formatCode="0.00">
                  <c:v>35.917636953729001</c:v>
                </c:pt>
                <c:pt idx="77" formatCode="0.00">
                  <c:v>35.917636953729001</c:v>
                </c:pt>
                <c:pt idx="78" formatCode="0.00">
                  <c:v>35.917636953729001</c:v>
                </c:pt>
                <c:pt idx="79" formatCode="0.00">
                  <c:v>35.917636953729001</c:v>
                </c:pt>
                <c:pt idx="80" formatCode="0.00">
                  <c:v>35.917636953729001</c:v>
                </c:pt>
                <c:pt idx="81">
                  <c:v>0</c:v>
                </c:pt>
                <c:pt idx="82">
                  <c:v>0</c:v>
                </c:pt>
                <c:pt idx="83" formatCode="0.00">
                  <c:v>37.073313042911003</c:v>
                </c:pt>
                <c:pt idx="84" formatCode="0.00">
                  <c:v>37.073313042911003</c:v>
                </c:pt>
                <c:pt idx="85" formatCode="0.00">
                  <c:v>37.073313042911003</c:v>
                </c:pt>
                <c:pt idx="86" formatCode="0.00">
                  <c:v>37.073313042911003</c:v>
                </c:pt>
                <c:pt idx="87" formatCode="0.00">
                  <c:v>37.073313042911003</c:v>
                </c:pt>
                <c:pt idx="88" formatCode="0.00">
                  <c:v>37.073313042911003</c:v>
                </c:pt>
                <c:pt idx="89" formatCode="0.00">
                  <c:v>37.073313042911003</c:v>
                </c:pt>
                <c:pt idx="90">
                  <c:v>0</c:v>
                </c:pt>
                <c:pt idx="91">
                  <c:v>0</c:v>
                </c:pt>
                <c:pt idx="92" formatCode="0.00">
                  <c:v>37.524941738696199</c:v>
                </c:pt>
                <c:pt idx="93" formatCode="0.00">
                  <c:v>37.524941738696199</c:v>
                </c:pt>
                <c:pt idx="94" formatCode="0.00">
                  <c:v>37.524941738696199</c:v>
                </c:pt>
                <c:pt idx="95" formatCode="0.00">
                  <c:v>37.524941738696199</c:v>
                </c:pt>
                <c:pt idx="96" formatCode="0.00">
                  <c:v>37.524941738696199</c:v>
                </c:pt>
                <c:pt idx="97" formatCode="0.00">
                  <c:v>37.524941738696199</c:v>
                </c:pt>
                <c:pt idx="98" formatCode="0.00">
                  <c:v>37.524941738696199</c:v>
                </c:pt>
                <c:pt idx="99">
                  <c:v>0</c:v>
                </c:pt>
                <c:pt idx="100">
                  <c:v>0</c:v>
                </c:pt>
                <c:pt idx="101" formatCode="0.00">
                  <c:v>38.450903091043301</c:v>
                </c:pt>
                <c:pt idx="102" formatCode="0.00">
                  <c:v>38.450903091043301</c:v>
                </c:pt>
                <c:pt idx="103" formatCode="0.00">
                  <c:v>38.450903091043301</c:v>
                </c:pt>
                <c:pt idx="104" formatCode="0.00">
                  <c:v>38.450903091043301</c:v>
                </c:pt>
                <c:pt idx="105" formatCode="0.00">
                  <c:v>38.450903091043301</c:v>
                </c:pt>
                <c:pt idx="106" formatCode="0.00">
                  <c:v>38.450903091043301</c:v>
                </c:pt>
                <c:pt idx="107" formatCode="0.00">
                  <c:v>38.450903091043301</c:v>
                </c:pt>
                <c:pt idx="108">
                  <c:v>0</c:v>
                </c:pt>
                <c:pt idx="109">
                  <c:v>0</c:v>
                </c:pt>
                <c:pt idx="110" formatCode="0.00">
                  <c:v>40.5664475464052</c:v>
                </c:pt>
                <c:pt idx="111" formatCode="0.00">
                  <c:v>40.5664475464052</c:v>
                </c:pt>
                <c:pt idx="112" formatCode="0.00">
                  <c:v>40.5664475464052</c:v>
                </c:pt>
                <c:pt idx="113" formatCode="0.00">
                  <c:v>40.5664475464052</c:v>
                </c:pt>
                <c:pt idx="114" formatCode="0.00">
                  <c:v>40.5664475464052</c:v>
                </c:pt>
                <c:pt idx="115" formatCode="0.00">
                  <c:v>40.5664475464052</c:v>
                </c:pt>
                <c:pt idx="116" formatCode="0.00">
                  <c:v>40.5664475464052</c:v>
                </c:pt>
                <c:pt idx="117">
                  <c:v>0</c:v>
                </c:pt>
                <c:pt idx="118">
                  <c:v>0</c:v>
                </c:pt>
                <c:pt idx="119" formatCode="0.00">
                  <c:v>58.573827455081002</c:v>
                </c:pt>
                <c:pt idx="120" formatCode="0.00">
                  <c:v>58.573827455081002</c:v>
                </c:pt>
                <c:pt idx="121" formatCode="0.00">
                  <c:v>58.573827455081002</c:v>
                </c:pt>
                <c:pt idx="122" formatCode="0.00">
                  <c:v>58.573827455081002</c:v>
                </c:pt>
                <c:pt idx="123" formatCode="0.00">
                  <c:v>58.573827455081002</c:v>
                </c:pt>
                <c:pt idx="124" formatCode="0.00">
                  <c:v>58.573827455081002</c:v>
                </c:pt>
                <c:pt idx="125" formatCode="0.00">
                  <c:v>58.573827455081002</c:v>
                </c:pt>
                <c:pt idx="126">
                  <c:v>0</c:v>
                </c:pt>
                <c:pt idx="127">
                  <c:v>0</c:v>
                </c:pt>
                <c:pt idx="128" formatCode="0.00">
                  <c:v>58.906821615251602</c:v>
                </c:pt>
                <c:pt idx="129" formatCode="0.00">
                  <c:v>58.906821615251602</c:v>
                </c:pt>
                <c:pt idx="130" formatCode="0.00">
                  <c:v>58.906821615251602</c:v>
                </c:pt>
                <c:pt idx="131" formatCode="0.00">
                  <c:v>58.906821615251602</c:v>
                </c:pt>
                <c:pt idx="132" formatCode="0.00">
                  <c:v>58.906821615251602</c:v>
                </c:pt>
                <c:pt idx="133" formatCode="0.00">
                  <c:v>58.906821615251602</c:v>
                </c:pt>
                <c:pt idx="134" formatCode="0.00">
                  <c:v>58.906821615251602</c:v>
                </c:pt>
                <c:pt idx="135">
                  <c:v>0</c:v>
                </c:pt>
                <c:pt idx="136">
                  <c:v>0</c:v>
                </c:pt>
                <c:pt idx="137" formatCode="0.00">
                  <c:v>61.736898036398998</c:v>
                </c:pt>
                <c:pt idx="138" formatCode="0.00">
                  <c:v>61.736898036398998</c:v>
                </c:pt>
                <c:pt idx="139" formatCode="0.00">
                  <c:v>61.736898036398998</c:v>
                </c:pt>
                <c:pt idx="140" formatCode="0.00">
                  <c:v>61.736898036398998</c:v>
                </c:pt>
                <c:pt idx="141" formatCode="0.00">
                  <c:v>61.736898036398998</c:v>
                </c:pt>
                <c:pt idx="142" formatCode="0.00">
                  <c:v>61.736898036398998</c:v>
                </c:pt>
                <c:pt idx="143" formatCode="0.00">
                  <c:v>61.736898036398998</c:v>
                </c:pt>
                <c:pt idx="144">
                  <c:v>0</c:v>
                </c:pt>
                <c:pt idx="145">
                  <c:v>0</c:v>
                </c:pt>
                <c:pt idx="146" formatCode="0.00">
                  <c:v>67.500585909963306</c:v>
                </c:pt>
                <c:pt idx="147" formatCode="0.00">
                  <c:v>67.500585909963306</c:v>
                </c:pt>
                <c:pt idx="148" formatCode="0.00">
                  <c:v>67.500585909963306</c:v>
                </c:pt>
                <c:pt idx="149" formatCode="0.00">
                  <c:v>67.500585909963306</c:v>
                </c:pt>
                <c:pt idx="150" formatCode="0.00">
                  <c:v>67.500585909963306</c:v>
                </c:pt>
                <c:pt idx="151" formatCode="0.00">
                  <c:v>67.500585909963306</c:v>
                </c:pt>
                <c:pt idx="152" formatCode="0.00">
                  <c:v>67.500585909963306</c:v>
                </c:pt>
                <c:pt idx="153">
                  <c:v>0</c:v>
                </c:pt>
                <c:pt idx="154">
                  <c:v>0</c:v>
                </c:pt>
                <c:pt idx="155" formatCode="0.00">
                  <c:v>75.748226690619404</c:v>
                </c:pt>
                <c:pt idx="156" formatCode="0.00">
                  <c:v>75.748226690619404</c:v>
                </c:pt>
                <c:pt idx="157" formatCode="0.00">
                  <c:v>75.748226690619404</c:v>
                </c:pt>
                <c:pt idx="158" formatCode="0.00">
                  <c:v>75.748226690619404</c:v>
                </c:pt>
                <c:pt idx="159" formatCode="0.00">
                  <c:v>75.748226690619404</c:v>
                </c:pt>
                <c:pt idx="160" formatCode="0.00">
                  <c:v>75.748226690619404</c:v>
                </c:pt>
                <c:pt idx="161" formatCode="0.00">
                  <c:v>75.748226690619404</c:v>
                </c:pt>
                <c:pt idx="162">
                  <c:v>0</c:v>
                </c:pt>
                <c:pt idx="163">
                  <c:v>0</c:v>
                </c:pt>
                <c:pt idx="164" formatCode="0.00">
                  <c:v>82.699734085101795</c:v>
                </c:pt>
                <c:pt idx="165" formatCode="0.00">
                  <c:v>82.699734085101795</c:v>
                </c:pt>
                <c:pt idx="166" formatCode="0.00">
                  <c:v>82.699734085101795</c:v>
                </c:pt>
                <c:pt idx="167" formatCode="0.00">
                  <c:v>82.699734085101795</c:v>
                </c:pt>
                <c:pt idx="168" formatCode="0.00">
                  <c:v>82.699734085101795</c:v>
                </c:pt>
                <c:pt idx="169" formatCode="0.00">
                  <c:v>82.699734085101795</c:v>
                </c:pt>
                <c:pt idx="170" formatCode="0.00">
                  <c:v>82.699734085101795</c:v>
                </c:pt>
                <c:pt idx="171">
                  <c:v>0</c:v>
                </c:pt>
                <c:pt idx="172">
                  <c:v>0</c:v>
                </c:pt>
                <c:pt idx="173" formatCode="0.00">
                  <c:v>85.753157421074704</c:v>
                </c:pt>
                <c:pt idx="174" formatCode="0.00">
                  <c:v>85.753157421074704</c:v>
                </c:pt>
                <c:pt idx="175" formatCode="0.00">
                  <c:v>85.753157421074704</c:v>
                </c:pt>
                <c:pt idx="176" formatCode="0.00">
                  <c:v>85.753157421074704</c:v>
                </c:pt>
                <c:pt idx="177" formatCode="0.00">
                  <c:v>85.753157421074704</c:v>
                </c:pt>
                <c:pt idx="178" formatCode="0.00">
                  <c:v>85.753157421074704</c:v>
                </c:pt>
                <c:pt idx="179" formatCode="0.00">
                  <c:v>85.753157421074704</c:v>
                </c:pt>
                <c:pt idx="180">
                  <c:v>0</c:v>
                </c:pt>
                <c:pt idx="181">
                  <c:v>0</c:v>
                </c:pt>
                <c:pt idx="182" formatCode="0.00">
                  <c:v>85.846406795961997</c:v>
                </c:pt>
                <c:pt idx="183" formatCode="0.00">
                  <c:v>85.846406795961997</c:v>
                </c:pt>
                <c:pt idx="184" formatCode="0.00">
                  <c:v>85.846406795961997</c:v>
                </c:pt>
                <c:pt idx="185" formatCode="0.00">
                  <c:v>85.846406795961997</c:v>
                </c:pt>
                <c:pt idx="186" formatCode="0.00">
                  <c:v>85.846406795961997</c:v>
                </c:pt>
                <c:pt idx="187" formatCode="0.00">
                  <c:v>85.846406795961997</c:v>
                </c:pt>
                <c:pt idx="188" formatCode="0.00">
                  <c:v>85.846406795961997</c:v>
                </c:pt>
                <c:pt idx="189">
                  <c:v>0</c:v>
                </c:pt>
                <c:pt idx="190">
                  <c:v>0</c:v>
                </c:pt>
                <c:pt idx="191" formatCode="0.00">
                  <c:v>15.4113500299125</c:v>
                </c:pt>
                <c:pt idx="192" formatCode="0.00">
                  <c:v>15.4113500299125</c:v>
                </c:pt>
                <c:pt idx="193" formatCode="0.00">
                  <c:v>15.4113500299125</c:v>
                </c:pt>
                <c:pt idx="194" formatCode="0.00">
                  <c:v>15.4113500299125</c:v>
                </c:pt>
                <c:pt idx="195" formatCode="0.00">
                  <c:v>15.4113500299125</c:v>
                </c:pt>
                <c:pt idx="196" formatCode="0.00">
                  <c:v>15.4113500299125</c:v>
                </c:pt>
                <c:pt idx="197" formatCode="0.00">
                  <c:v>15.4113500299125</c:v>
                </c:pt>
                <c:pt idx="198">
                  <c:v>0</c:v>
                </c:pt>
                <c:pt idx="199">
                  <c:v>0</c:v>
                </c:pt>
                <c:pt idx="200" formatCode="0.00">
                  <c:v>25.240203439828498</c:v>
                </c:pt>
                <c:pt idx="201" formatCode="0.00">
                  <c:v>25.240203439828498</c:v>
                </c:pt>
                <c:pt idx="202" formatCode="0.00">
                  <c:v>25.240203439828498</c:v>
                </c:pt>
                <c:pt idx="203" formatCode="0.00">
                  <c:v>25.240203439828498</c:v>
                </c:pt>
                <c:pt idx="204" formatCode="0.00">
                  <c:v>25.240203439828498</c:v>
                </c:pt>
                <c:pt idx="205" formatCode="0.00">
                  <c:v>25.240203439828498</c:v>
                </c:pt>
                <c:pt idx="206" formatCode="0.00">
                  <c:v>25.240203439828498</c:v>
                </c:pt>
                <c:pt idx="207">
                  <c:v>0</c:v>
                </c:pt>
                <c:pt idx="208">
                  <c:v>0</c:v>
                </c:pt>
                <c:pt idx="209" formatCode="0.00">
                  <c:v>28.2288501851849</c:v>
                </c:pt>
                <c:pt idx="210" formatCode="0.00">
                  <c:v>28.2288501851849</c:v>
                </c:pt>
                <c:pt idx="211" formatCode="0.00">
                  <c:v>28.2288501851849</c:v>
                </c:pt>
                <c:pt idx="212" formatCode="0.00">
                  <c:v>28.2288501851849</c:v>
                </c:pt>
                <c:pt idx="213" formatCode="0.00">
                  <c:v>28.2288501851849</c:v>
                </c:pt>
                <c:pt idx="214" formatCode="0.00">
                  <c:v>28.2288501851849</c:v>
                </c:pt>
                <c:pt idx="215" formatCode="0.00">
                  <c:v>28.2288501851849</c:v>
                </c:pt>
                <c:pt idx="216">
                  <c:v>0</c:v>
                </c:pt>
                <c:pt idx="217">
                  <c:v>0</c:v>
                </c:pt>
                <c:pt idx="218" formatCode="0.00">
                  <c:v>31.084927202984399</c:v>
                </c:pt>
                <c:pt idx="219" formatCode="0.00">
                  <c:v>31.084927202984399</c:v>
                </c:pt>
                <c:pt idx="220" formatCode="0.00">
                  <c:v>31.084927202984399</c:v>
                </c:pt>
                <c:pt idx="221" formatCode="0.00">
                  <c:v>31.084927202984399</c:v>
                </c:pt>
                <c:pt idx="222" formatCode="0.00">
                  <c:v>31.084927202984399</c:v>
                </c:pt>
                <c:pt idx="223" formatCode="0.00">
                  <c:v>31.084927202984399</c:v>
                </c:pt>
                <c:pt idx="224" formatCode="0.00">
                  <c:v>31.084927202984399</c:v>
                </c:pt>
                <c:pt idx="225">
                  <c:v>0</c:v>
                </c:pt>
                <c:pt idx="226">
                  <c:v>0</c:v>
                </c:pt>
                <c:pt idx="227" formatCode="0.00">
                  <c:v>31.875482197364001</c:v>
                </c:pt>
                <c:pt idx="228" formatCode="0.00">
                  <c:v>31.875482197364001</c:v>
                </c:pt>
                <c:pt idx="229" formatCode="0.00">
                  <c:v>31.875482197364001</c:v>
                </c:pt>
                <c:pt idx="230" formatCode="0.00">
                  <c:v>31.875482197364001</c:v>
                </c:pt>
                <c:pt idx="231" formatCode="0.00">
                  <c:v>31.875482197364001</c:v>
                </c:pt>
                <c:pt idx="232" formatCode="0.00">
                  <c:v>31.875482197364001</c:v>
                </c:pt>
                <c:pt idx="233" formatCode="0.00">
                  <c:v>31.875482197364001</c:v>
                </c:pt>
                <c:pt idx="234">
                  <c:v>0</c:v>
                </c:pt>
                <c:pt idx="235">
                  <c:v>0</c:v>
                </c:pt>
                <c:pt idx="236" formatCode="0.00">
                  <c:v>32.208200793900801</c:v>
                </c:pt>
                <c:pt idx="237" formatCode="0.00">
                  <c:v>32.208200793900801</c:v>
                </c:pt>
                <c:pt idx="238" formatCode="0.00">
                  <c:v>32.208200793900801</c:v>
                </c:pt>
                <c:pt idx="239" formatCode="0.00">
                  <c:v>32.208200793900801</c:v>
                </c:pt>
                <c:pt idx="240" formatCode="0.00">
                  <c:v>32.208200793900801</c:v>
                </c:pt>
                <c:pt idx="241" formatCode="0.00">
                  <c:v>32.208200793900801</c:v>
                </c:pt>
                <c:pt idx="242" formatCode="0.00">
                  <c:v>32.208200793900801</c:v>
                </c:pt>
                <c:pt idx="243">
                  <c:v>0</c:v>
                </c:pt>
                <c:pt idx="244">
                  <c:v>0</c:v>
                </c:pt>
                <c:pt idx="245" formatCode="0.00">
                  <c:v>33.285418730984098</c:v>
                </c:pt>
                <c:pt idx="246" formatCode="0.00">
                  <c:v>33.285418730984098</c:v>
                </c:pt>
                <c:pt idx="247" formatCode="0.00">
                  <c:v>33.285418730984098</c:v>
                </c:pt>
                <c:pt idx="248" formatCode="0.00">
                  <c:v>33.285418730984098</c:v>
                </c:pt>
                <c:pt idx="249" formatCode="0.00">
                  <c:v>33.285418730984098</c:v>
                </c:pt>
                <c:pt idx="250" formatCode="0.00">
                  <c:v>33.285418730984098</c:v>
                </c:pt>
                <c:pt idx="251" formatCode="0.00">
                  <c:v>33.285418730984098</c:v>
                </c:pt>
                <c:pt idx="252">
                  <c:v>0</c:v>
                </c:pt>
                <c:pt idx="253">
                  <c:v>0</c:v>
                </c:pt>
                <c:pt idx="254" formatCode="0.00">
                  <c:v>38.405552449054902</c:v>
                </c:pt>
                <c:pt idx="255" formatCode="0.00">
                  <c:v>38.405552449054902</c:v>
                </c:pt>
                <c:pt idx="256" formatCode="0.00">
                  <c:v>38.405552449054902</c:v>
                </c:pt>
                <c:pt idx="257" formatCode="0.00">
                  <c:v>38.405552449054902</c:v>
                </c:pt>
                <c:pt idx="258" formatCode="0.00">
                  <c:v>38.405552449054902</c:v>
                </c:pt>
                <c:pt idx="259" formatCode="0.00">
                  <c:v>38.405552449054902</c:v>
                </c:pt>
                <c:pt idx="260" formatCode="0.00">
                  <c:v>38.405552449054902</c:v>
                </c:pt>
                <c:pt idx="261">
                  <c:v>0</c:v>
                </c:pt>
                <c:pt idx="262">
                  <c:v>0</c:v>
                </c:pt>
                <c:pt idx="263" formatCode="0.00">
                  <c:v>42.739531866322402</c:v>
                </c:pt>
                <c:pt idx="264" formatCode="0.00">
                  <c:v>42.739531866322402</c:v>
                </c:pt>
                <c:pt idx="265" formatCode="0.00">
                  <c:v>42.739531866322402</c:v>
                </c:pt>
                <c:pt idx="266" formatCode="0.00">
                  <c:v>42.739531866322402</c:v>
                </c:pt>
                <c:pt idx="267" formatCode="0.00">
                  <c:v>42.739531866322402</c:v>
                </c:pt>
                <c:pt idx="268" formatCode="0.00">
                  <c:v>42.739531866322402</c:v>
                </c:pt>
                <c:pt idx="269" formatCode="0.00">
                  <c:v>42.739531866322402</c:v>
                </c:pt>
                <c:pt idx="270">
                  <c:v>0</c:v>
                </c:pt>
                <c:pt idx="271">
                  <c:v>0</c:v>
                </c:pt>
                <c:pt idx="272" formatCode="0.00">
                  <c:v>51.125799931108602</c:v>
                </c:pt>
                <c:pt idx="273" formatCode="0.00">
                  <c:v>51.125799931108602</c:v>
                </c:pt>
                <c:pt idx="274" formatCode="0.00">
                  <c:v>51.125799931108602</c:v>
                </c:pt>
                <c:pt idx="275" formatCode="0.00">
                  <c:v>51.125799931108602</c:v>
                </c:pt>
                <c:pt idx="276" formatCode="0.00">
                  <c:v>51.125799931108602</c:v>
                </c:pt>
                <c:pt idx="277" formatCode="0.00">
                  <c:v>51.125799931108602</c:v>
                </c:pt>
                <c:pt idx="278" formatCode="0.00">
                  <c:v>51.125799931108602</c:v>
                </c:pt>
                <c:pt idx="279">
                  <c:v>0</c:v>
                </c:pt>
                <c:pt idx="280">
                  <c:v>0</c:v>
                </c:pt>
                <c:pt idx="281" formatCode="0.00">
                  <c:v>51.761352316208203</c:v>
                </c:pt>
                <c:pt idx="282" formatCode="0.00">
                  <c:v>51.761352316208203</c:v>
                </c:pt>
                <c:pt idx="283" formatCode="0.00">
                  <c:v>51.761352316208203</c:v>
                </c:pt>
                <c:pt idx="284" formatCode="0.00">
                  <c:v>51.761352316208203</c:v>
                </c:pt>
                <c:pt idx="285" formatCode="0.00">
                  <c:v>51.761352316208203</c:v>
                </c:pt>
                <c:pt idx="286" formatCode="0.00">
                  <c:v>51.761352316208203</c:v>
                </c:pt>
                <c:pt idx="287" formatCode="0.00">
                  <c:v>51.761352316208203</c:v>
                </c:pt>
                <c:pt idx="288">
                  <c:v>0</c:v>
                </c:pt>
                <c:pt idx="289">
                  <c:v>0</c:v>
                </c:pt>
                <c:pt idx="290" formatCode="0.00">
                  <c:v>53.503730786627898</c:v>
                </c:pt>
                <c:pt idx="291" formatCode="0.00">
                  <c:v>53.503730786627898</c:v>
                </c:pt>
                <c:pt idx="292" formatCode="0.00">
                  <c:v>53.503730786627898</c:v>
                </c:pt>
                <c:pt idx="293" formatCode="0.00">
                  <c:v>53.503730786627898</c:v>
                </c:pt>
                <c:pt idx="294" formatCode="0.00">
                  <c:v>53.503730786627898</c:v>
                </c:pt>
                <c:pt idx="295" formatCode="0.00">
                  <c:v>53.503730786627898</c:v>
                </c:pt>
                <c:pt idx="296" formatCode="0.00">
                  <c:v>53.503730786627898</c:v>
                </c:pt>
                <c:pt idx="297">
                  <c:v>0</c:v>
                </c:pt>
                <c:pt idx="298">
                  <c:v>0</c:v>
                </c:pt>
                <c:pt idx="299" formatCode="0.00">
                  <c:v>53.743162874222797</c:v>
                </c:pt>
                <c:pt idx="300" formatCode="0.00">
                  <c:v>53.743162874222797</c:v>
                </c:pt>
                <c:pt idx="301" formatCode="0.00">
                  <c:v>53.743162874222797</c:v>
                </c:pt>
                <c:pt idx="302" formatCode="0.00">
                  <c:v>53.743162874222797</c:v>
                </c:pt>
                <c:pt idx="303" formatCode="0.00">
                  <c:v>53.743162874222797</c:v>
                </c:pt>
                <c:pt idx="304" formatCode="0.00">
                  <c:v>53.743162874222797</c:v>
                </c:pt>
                <c:pt idx="305" formatCode="0.00">
                  <c:v>53.743162874222797</c:v>
                </c:pt>
                <c:pt idx="306">
                  <c:v>0</c:v>
                </c:pt>
                <c:pt idx="307">
                  <c:v>0</c:v>
                </c:pt>
                <c:pt idx="308" formatCode="0.00">
                  <c:v>57.396515428038001</c:v>
                </c:pt>
                <c:pt idx="309" formatCode="0.00">
                  <c:v>57.396515428038001</c:v>
                </c:pt>
                <c:pt idx="310" formatCode="0.00">
                  <c:v>57.396515428038001</c:v>
                </c:pt>
                <c:pt idx="311" formatCode="0.00">
                  <c:v>57.396515428038001</c:v>
                </c:pt>
                <c:pt idx="312" formatCode="0.00">
                  <c:v>57.396515428038001</c:v>
                </c:pt>
                <c:pt idx="313" formatCode="0.00">
                  <c:v>57.396515428038001</c:v>
                </c:pt>
                <c:pt idx="314" formatCode="0.00">
                  <c:v>57.396515428038001</c:v>
                </c:pt>
                <c:pt idx="315">
                  <c:v>0</c:v>
                </c:pt>
                <c:pt idx="316">
                  <c:v>0</c:v>
                </c:pt>
                <c:pt idx="317" formatCode="0.00">
                  <c:v>61.459138231196299</c:v>
                </c:pt>
                <c:pt idx="318" formatCode="0.00">
                  <c:v>61.459138231196299</c:v>
                </c:pt>
                <c:pt idx="319" formatCode="0.00">
                  <c:v>61.459138231196299</c:v>
                </c:pt>
                <c:pt idx="320" formatCode="0.00">
                  <c:v>61.459138231196299</c:v>
                </c:pt>
                <c:pt idx="321" formatCode="0.00">
                  <c:v>61.459138231196299</c:v>
                </c:pt>
                <c:pt idx="322" formatCode="0.00">
                  <c:v>61.459138231196299</c:v>
                </c:pt>
                <c:pt idx="323" formatCode="0.00">
                  <c:v>61.459138231196299</c:v>
                </c:pt>
                <c:pt idx="324">
                  <c:v>0</c:v>
                </c:pt>
                <c:pt idx="325">
                  <c:v>0</c:v>
                </c:pt>
                <c:pt idx="326" formatCode="0.00">
                  <c:v>64.868233144302195</c:v>
                </c:pt>
                <c:pt idx="327" formatCode="0.00">
                  <c:v>64.868233144302195</c:v>
                </c:pt>
                <c:pt idx="328" formatCode="0.00">
                  <c:v>64.868233144302195</c:v>
                </c:pt>
                <c:pt idx="329" formatCode="0.00">
                  <c:v>64.868233144302195</c:v>
                </c:pt>
                <c:pt idx="330" formatCode="0.00">
                  <c:v>64.868233144302195</c:v>
                </c:pt>
                <c:pt idx="331" formatCode="0.00">
                  <c:v>64.868233144302195</c:v>
                </c:pt>
                <c:pt idx="332" formatCode="0.00">
                  <c:v>64.868233144302195</c:v>
                </c:pt>
                <c:pt idx="333">
                  <c:v>0</c:v>
                </c:pt>
                <c:pt idx="334">
                  <c:v>0</c:v>
                </c:pt>
                <c:pt idx="335" formatCode="0.00">
                  <c:v>69.180225604512998</c:v>
                </c:pt>
                <c:pt idx="336" formatCode="0.00">
                  <c:v>69.180225604512998</c:v>
                </c:pt>
                <c:pt idx="337" formatCode="0.00">
                  <c:v>69.180225604512998</c:v>
                </c:pt>
                <c:pt idx="338" formatCode="0.00">
                  <c:v>69.180225604512998</c:v>
                </c:pt>
                <c:pt idx="339" formatCode="0.00">
                  <c:v>69.180225604512998</c:v>
                </c:pt>
                <c:pt idx="340" formatCode="0.00">
                  <c:v>69.180225604512998</c:v>
                </c:pt>
                <c:pt idx="341" formatCode="0.00">
                  <c:v>69.180225604512998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42B2-436E-B39F-ECE39F82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745919"/>
        <c:axId val="1841747583"/>
      </c:radarChart>
      <c:radarChart>
        <c:radarStyle val="marker"/>
        <c:varyColors val="0"/>
        <c:ser>
          <c:idx val="1"/>
          <c:order val="1"/>
          <c:tx>
            <c:strRef>
              <c:f>'Recuadro Mult Activ G3'!$G$93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'Recuadro Mult Activ G3'!$G$94:$G$453</c:f>
              <c:numCache>
                <c:formatCode>0.00</c:formatCode>
                <c:ptCount val="360"/>
                <c:pt idx="0">
                  <c:v>51.491995803838293</c:v>
                </c:pt>
                <c:pt idx="1">
                  <c:v>51.491995803838293</c:v>
                </c:pt>
                <c:pt idx="2">
                  <c:v>51.491995803838293</c:v>
                </c:pt>
                <c:pt idx="3">
                  <c:v>51.491995803838293</c:v>
                </c:pt>
                <c:pt idx="4">
                  <c:v>51.491995803838293</c:v>
                </c:pt>
                <c:pt idx="5">
                  <c:v>51.491995803838293</c:v>
                </c:pt>
                <c:pt idx="6">
                  <c:v>51.491995803838293</c:v>
                </c:pt>
                <c:pt idx="7">
                  <c:v>51.491995803838293</c:v>
                </c:pt>
                <c:pt idx="8">
                  <c:v>51.491995803838293</c:v>
                </c:pt>
                <c:pt idx="9">
                  <c:v>51.491995803838293</c:v>
                </c:pt>
                <c:pt idx="10">
                  <c:v>51.491995803838293</c:v>
                </c:pt>
                <c:pt idx="11">
                  <c:v>51.491995803838293</c:v>
                </c:pt>
                <c:pt idx="12">
                  <c:v>51.491995803838293</c:v>
                </c:pt>
                <c:pt idx="13">
                  <c:v>51.491995803838293</c:v>
                </c:pt>
                <c:pt idx="14">
                  <c:v>51.491995803838293</c:v>
                </c:pt>
                <c:pt idx="15">
                  <c:v>51.491995803838293</c:v>
                </c:pt>
                <c:pt idx="16">
                  <c:v>51.491995803838293</c:v>
                </c:pt>
                <c:pt idx="17">
                  <c:v>51.491995803838293</c:v>
                </c:pt>
                <c:pt idx="18">
                  <c:v>51.491995803838293</c:v>
                </c:pt>
                <c:pt idx="19">
                  <c:v>51.491995803838293</c:v>
                </c:pt>
                <c:pt idx="20">
                  <c:v>51.491995803838293</c:v>
                </c:pt>
                <c:pt idx="21">
                  <c:v>51.491995803838293</c:v>
                </c:pt>
                <c:pt idx="22">
                  <c:v>51.491995803838293</c:v>
                </c:pt>
                <c:pt idx="23">
                  <c:v>51.491995803838293</c:v>
                </c:pt>
                <c:pt idx="24">
                  <c:v>51.491995803838293</c:v>
                </c:pt>
                <c:pt idx="25">
                  <c:v>51.491995803838293</c:v>
                </c:pt>
                <c:pt idx="26">
                  <c:v>51.491995803838293</c:v>
                </c:pt>
                <c:pt idx="27">
                  <c:v>51.491995803838293</c:v>
                </c:pt>
                <c:pt idx="28">
                  <c:v>51.491995803838293</c:v>
                </c:pt>
                <c:pt idx="29">
                  <c:v>51.491995803838293</c:v>
                </c:pt>
                <c:pt idx="30">
                  <c:v>51.491995803838293</c:v>
                </c:pt>
                <c:pt idx="31">
                  <c:v>51.491995803838293</c:v>
                </c:pt>
                <c:pt idx="32">
                  <c:v>51.491995803838293</c:v>
                </c:pt>
                <c:pt idx="33">
                  <c:v>51.491995803838293</c:v>
                </c:pt>
                <c:pt idx="34">
                  <c:v>51.491995803838293</c:v>
                </c:pt>
                <c:pt idx="35">
                  <c:v>51.491995803838293</c:v>
                </c:pt>
                <c:pt idx="36">
                  <c:v>51.491995803838293</c:v>
                </c:pt>
                <c:pt idx="37">
                  <c:v>51.491995803838293</c:v>
                </c:pt>
                <c:pt idx="38">
                  <c:v>51.491995803838293</c:v>
                </c:pt>
                <c:pt idx="39">
                  <c:v>51.491995803838293</c:v>
                </c:pt>
                <c:pt idx="40">
                  <c:v>51.491995803838293</c:v>
                </c:pt>
                <c:pt idx="41">
                  <c:v>51.491995803838293</c:v>
                </c:pt>
                <c:pt idx="42">
                  <c:v>51.491995803838293</c:v>
                </c:pt>
                <c:pt idx="43">
                  <c:v>51.491995803838293</c:v>
                </c:pt>
                <c:pt idx="44">
                  <c:v>51.491995803838293</c:v>
                </c:pt>
                <c:pt idx="45">
                  <c:v>51.491995803838293</c:v>
                </c:pt>
                <c:pt idx="46">
                  <c:v>51.491995803838293</c:v>
                </c:pt>
                <c:pt idx="47">
                  <c:v>51.491995803838293</c:v>
                </c:pt>
                <c:pt idx="48">
                  <c:v>51.491995803838293</c:v>
                </c:pt>
                <c:pt idx="49">
                  <c:v>51.491995803838293</c:v>
                </c:pt>
                <c:pt idx="50">
                  <c:v>51.491995803838293</c:v>
                </c:pt>
                <c:pt idx="51">
                  <c:v>51.491995803838293</c:v>
                </c:pt>
                <c:pt idx="52">
                  <c:v>51.491995803838293</c:v>
                </c:pt>
                <c:pt idx="53">
                  <c:v>51.491995803838293</c:v>
                </c:pt>
                <c:pt idx="54">
                  <c:v>51.491995803838293</c:v>
                </c:pt>
                <c:pt idx="55">
                  <c:v>51.491995803838293</c:v>
                </c:pt>
                <c:pt idx="56">
                  <c:v>51.491995803838293</c:v>
                </c:pt>
                <c:pt idx="57">
                  <c:v>51.491995803838293</c:v>
                </c:pt>
                <c:pt idx="58">
                  <c:v>51.491995803838293</c:v>
                </c:pt>
                <c:pt idx="59">
                  <c:v>51.491995803838293</c:v>
                </c:pt>
                <c:pt idx="60">
                  <c:v>51.491995803838293</c:v>
                </c:pt>
                <c:pt idx="61">
                  <c:v>51.491995803838293</c:v>
                </c:pt>
                <c:pt idx="62">
                  <c:v>51.491995803838293</c:v>
                </c:pt>
                <c:pt idx="63">
                  <c:v>51.491995803838293</c:v>
                </c:pt>
                <c:pt idx="64">
                  <c:v>51.491995803838293</c:v>
                </c:pt>
                <c:pt idx="65">
                  <c:v>51.491995803838293</c:v>
                </c:pt>
                <c:pt idx="66">
                  <c:v>51.491995803838293</c:v>
                </c:pt>
                <c:pt idx="67">
                  <c:v>51.491995803838293</c:v>
                </c:pt>
                <c:pt idx="68">
                  <c:v>51.491995803838293</c:v>
                </c:pt>
                <c:pt idx="69">
                  <c:v>51.491995803838293</c:v>
                </c:pt>
                <c:pt idx="70">
                  <c:v>51.491995803838293</c:v>
                </c:pt>
                <c:pt idx="71">
                  <c:v>51.491995803838293</c:v>
                </c:pt>
                <c:pt idx="72">
                  <c:v>51.491995803838293</c:v>
                </c:pt>
                <c:pt idx="73">
                  <c:v>51.491995803838293</c:v>
                </c:pt>
                <c:pt idx="74">
                  <c:v>51.491995803838293</c:v>
                </c:pt>
                <c:pt idx="75">
                  <c:v>51.491995803838293</c:v>
                </c:pt>
                <c:pt idx="76">
                  <c:v>51.491995803838293</c:v>
                </c:pt>
                <c:pt idx="77">
                  <c:v>51.491995803838293</c:v>
                </c:pt>
                <c:pt idx="78">
                  <c:v>51.491995803838293</c:v>
                </c:pt>
                <c:pt idx="79">
                  <c:v>51.491995803838293</c:v>
                </c:pt>
                <c:pt idx="80">
                  <c:v>51.491995803838293</c:v>
                </c:pt>
                <c:pt idx="81">
                  <c:v>51.491995803838293</c:v>
                </c:pt>
                <c:pt idx="82">
                  <c:v>51.491995803838293</c:v>
                </c:pt>
                <c:pt idx="83">
                  <c:v>51.491995803838293</c:v>
                </c:pt>
                <c:pt idx="84">
                  <c:v>51.491995803838293</c:v>
                </c:pt>
                <c:pt idx="85">
                  <c:v>51.491995803838293</c:v>
                </c:pt>
                <c:pt idx="86">
                  <c:v>51.491995803838293</c:v>
                </c:pt>
                <c:pt idx="87">
                  <c:v>51.491995803838293</c:v>
                </c:pt>
                <c:pt idx="88">
                  <c:v>51.491995803838293</c:v>
                </c:pt>
                <c:pt idx="89">
                  <c:v>51.491995803838293</c:v>
                </c:pt>
                <c:pt idx="90">
                  <c:v>51.491995803838293</c:v>
                </c:pt>
                <c:pt idx="91">
                  <c:v>51.491995803838293</c:v>
                </c:pt>
                <c:pt idx="92">
                  <c:v>51.491995803838293</c:v>
                </c:pt>
                <c:pt idx="93">
                  <c:v>51.491995803838293</c:v>
                </c:pt>
                <c:pt idx="94">
                  <c:v>51.491995803838293</c:v>
                </c:pt>
                <c:pt idx="95">
                  <c:v>51.491995803838293</c:v>
                </c:pt>
                <c:pt idx="96">
                  <c:v>51.491995803838293</c:v>
                </c:pt>
                <c:pt idx="97">
                  <c:v>51.491995803838293</c:v>
                </c:pt>
                <c:pt idx="98">
                  <c:v>51.491995803838293</c:v>
                </c:pt>
                <c:pt idx="99">
                  <c:v>51.491995803838293</c:v>
                </c:pt>
                <c:pt idx="100">
                  <c:v>51.491995803838293</c:v>
                </c:pt>
                <c:pt idx="101">
                  <c:v>51.491995803838293</c:v>
                </c:pt>
                <c:pt idx="102">
                  <c:v>51.491995803838293</c:v>
                </c:pt>
                <c:pt idx="103">
                  <c:v>51.491995803838293</c:v>
                </c:pt>
                <c:pt idx="104">
                  <c:v>51.491995803838293</c:v>
                </c:pt>
                <c:pt idx="105">
                  <c:v>51.491995803838293</c:v>
                </c:pt>
                <c:pt idx="106">
                  <c:v>51.491995803838293</c:v>
                </c:pt>
                <c:pt idx="107">
                  <c:v>51.491995803838293</c:v>
                </c:pt>
                <c:pt idx="108">
                  <c:v>51.491995803838293</c:v>
                </c:pt>
                <c:pt idx="109">
                  <c:v>51.491995803838293</c:v>
                </c:pt>
                <c:pt idx="110">
                  <c:v>51.491995803838293</c:v>
                </c:pt>
                <c:pt idx="111">
                  <c:v>51.491995803838293</c:v>
                </c:pt>
                <c:pt idx="112">
                  <c:v>51.491995803838293</c:v>
                </c:pt>
                <c:pt idx="113">
                  <c:v>51.491995803838293</c:v>
                </c:pt>
                <c:pt idx="114">
                  <c:v>51.491995803838293</c:v>
                </c:pt>
                <c:pt idx="115">
                  <c:v>51.491995803838293</c:v>
                </c:pt>
                <c:pt idx="116">
                  <c:v>51.491995803838293</c:v>
                </c:pt>
                <c:pt idx="117">
                  <c:v>51.491995803838293</c:v>
                </c:pt>
                <c:pt idx="118">
                  <c:v>51.491995803838293</c:v>
                </c:pt>
                <c:pt idx="119">
                  <c:v>51.491995803838293</c:v>
                </c:pt>
                <c:pt idx="120">
                  <c:v>51.491995803838293</c:v>
                </c:pt>
                <c:pt idx="121">
                  <c:v>51.491995803838293</c:v>
                </c:pt>
                <c:pt idx="122">
                  <c:v>51.491995803838293</c:v>
                </c:pt>
                <c:pt idx="123">
                  <c:v>51.491995803838293</c:v>
                </c:pt>
                <c:pt idx="124">
                  <c:v>51.491995803838293</c:v>
                </c:pt>
                <c:pt idx="125">
                  <c:v>51.491995803838293</c:v>
                </c:pt>
                <c:pt idx="126">
                  <c:v>51.491995803838293</c:v>
                </c:pt>
                <c:pt idx="127">
                  <c:v>51.491995803838293</c:v>
                </c:pt>
                <c:pt idx="128">
                  <c:v>51.491995803838293</c:v>
                </c:pt>
                <c:pt idx="129">
                  <c:v>51.491995803838293</c:v>
                </c:pt>
                <c:pt idx="130">
                  <c:v>51.491995803838293</c:v>
                </c:pt>
                <c:pt idx="131">
                  <c:v>51.491995803838293</c:v>
                </c:pt>
                <c:pt idx="132">
                  <c:v>51.491995803838293</c:v>
                </c:pt>
                <c:pt idx="133">
                  <c:v>51.491995803838293</c:v>
                </c:pt>
                <c:pt idx="134">
                  <c:v>51.491995803838293</c:v>
                </c:pt>
                <c:pt idx="135">
                  <c:v>51.491995803838293</c:v>
                </c:pt>
                <c:pt idx="136">
                  <c:v>51.491995803838293</c:v>
                </c:pt>
                <c:pt idx="137">
                  <c:v>51.491995803838293</c:v>
                </c:pt>
                <c:pt idx="138">
                  <c:v>51.491995803838293</c:v>
                </c:pt>
                <c:pt idx="139">
                  <c:v>51.491995803838293</c:v>
                </c:pt>
                <c:pt idx="140">
                  <c:v>51.491995803838293</c:v>
                </c:pt>
                <c:pt idx="141">
                  <c:v>51.491995803838293</c:v>
                </c:pt>
                <c:pt idx="142">
                  <c:v>51.491995803838293</c:v>
                </c:pt>
                <c:pt idx="143">
                  <c:v>51.491995803838293</c:v>
                </c:pt>
                <c:pt idx="144">
                  <c:v>51.491995803838293</c:v>
                </c:pt>
                <c:pt idx="145">
                  <c:v>51.491995803838293</c:v>
                </c:pt>
                <c:pt idx="146">
                  <c:v>51.491995803838293</c:v>
                </c:pt>
                <c:pt idx="147">
                  <c:v>51.491995803838293</c:v>
                </c:pt>
                <c:pt idx="148">
                  <c:v>51.491995803838293</c:v>
                </c:pt>
                <c:pt idx="149">
                  <c:v>51.491995803838293</c:v>
                </c:pt>
                <c:pt idx="150">
                  <c:v>51.491995803838293</c:v>
                </c:pt>
                <c:pt idx="151">
                  <c:v>51.491995803838293</c:v>
                </c:pt>
                <c:pt idx="152">
                  <c:v>51.491995803838293</c:v>
                </c:pt>
                <c:pt idx="153">
                  <c:v>51.491995803838293</c:v>
                </c:pt>
                <c:pt idx="154">
                  <c:v>51.491995803838293</c:v>
                </c:pt>
                <c:pt idx="155">
                  <c:v>51.491995803838293</c:v>
                </c:pt>
                <c:pt idx="156">
                  <c:v>51.491995803838293</c:v>
                </c:pt>
                <c:pt idx="157">
                  <c:v>51.491995803838293</c:v>
                </c:pt>
                <c:pt idx="158">
                  <c:v>51.491995803838293</c:v>
                </c:pt>
                <c:pt idx="159">
                  <c:v>51.491995803838293</c:v>
                </c:pt>
                <c:pt idx="160">
                  <c:v>51.491995803838293</c:v>
                </c:pt>
                <c:pt idx="161">
                  <c:v>51.491995803838293</c:v>
                </c:pt>
                <c:pt idx="162">
                  <c:v>51.491995803838293</c:v>
                </c:pt>
                <c:pt idx="163">
                  <c:v>51.491995803838293</c:v>
                </c:pt>
                <c:pt idx="164">
                  <c:v>51.491995803838293</c:v>
                </c:pt>
                <c:pt idx="165">
                  <c:v>51.491995803838293</c:v>
                </c:pt>
                <c:pt idx="166">
                  <c:v>51.491995803838293</c:v>
                </c:pt>
                <c:pt idx="167">
                  <c:v>51.491995803838293</c:v>
                </c:pt>
                <c:pt idx="168">
                  <c:v>51.491995803838293</c:v>
                </c:pt>
                <c:pt idx="169">
                  <c:v>51.491995803838293</c:v>
                </c:pt>
                <c:pt idx="170">
                  <c:v>51.491995803838293</c:v>
                </c:pt>
                <c:pt idx="171">
                  <c:v>51.491995803838293</c:v>
                </c:pt>
                <c:pt idx="172">
                  <c:v>51.491995803838293</c:v>
                </c:pt>
                <c:pt idx="173">
                  <c:v>51.491995803838293</c:v>
                </c:pt>
                <c:pt idx="174">
                  <c:v>51.491995803838293</c:v>
                </c:pt>
                <c:pt idx="175">
                  <c:v>51.491995803838293</c:v>
                </c:pt>
                <c:pt idx="176">
                  <c:v>51.491995803838293</c:v>
                </c:pt>
                <c:pt idx="177">
                  <c:v>51.491995803838293</c:v>
                </c:pt>
                <c:pt idx="178">
                  <c:v>51.491995803838293</c:v>
                </c:pt>
                <c:pt idx="179">
                  <c:v>51.491995803838293</c:v>
                </c:pt>
                <c:pt idx="180">
                  <c:v>51.491995803838293</c:v>
                </c:pt>
                <c:pt idx="181">
                  <c:v>51.491995803838293</c:v>
                </c:pt>
                <c:pt idx="182">
                  <c:v>51.491995803838293</c:v>
                </c:pt>
                <c:pt idx="183">
                  <c:v>51.491995803838293</c:v>
                </c:pt>
                <c:pt idx="184">
                  <c:v>51.491995803838293</c:v>
                </c:pt>
                <c:pt idx="185">
                  <c:v>51.491995803838293</c:v>
                </c:pt>
                <c:pt idx="186">
                  <c:v>51.491995803838293</c:v>
                </c:pt>
                <c:pt idx="187">
                  <c:v>51.491995803838293</c:v>
                </c:pt>
                <c:pt idx="188">
                  <c:v>51.491995803838293</c:v>
                </c:pt>
                <c:pt idx="189">
                  <c:v>51.491995803838293</c:v>
                </c:pt>
                <c:pt idx="190">
                  <c:v>51.491995803838293</c:v>
                </c:pt>
                <c:pt idx="191">
                  <c:v>51.491995803838293</c:v>
                </c:pt>
                <c:pt idx="192">
                  <c:v>51.491995803838293</c:v>
                </c:pt>
                <c:pt idx="193">
                  <c:v>51.491995803838293</c:v>
                </c:pt>
                <c:pt idx="194">
                  <c:v>51.491995803838293</c:v>
                </c:pt>
                <c:pt idx="195">
                  <c:v>51.491995803838293</c:v>
                </c:pt>
                <c:pt idx="196">
                  <c:v>51.491995803838293</c:v>
                </c:pt>
                <c:pt idx="197">
                  <c:v>51.491995803838293</c:v>
                </c:pt>
                <c:pt idx="198">
                  <c:v>51.491995803838293</c:v>
                </c:pt>
                <c:pt idx="199">
                  <c:v>51.491995803838293</c:v>
                </c:pt>
                <c:pt idx="200">
                  <c:v>51.491995803838293</c:v>
                </c:pt>
                <c:pt idx="201">
                  <c:v>51.491995803838293</c:v>
                </c:pt>
                <c:pt idx="202">
                  <c:v>51.491995803838293</c:v>
                </c:pt>
                <c:pt idx="203">
                  <c:v>51.491995803838293</c:v>
                </c:pt>
                <c:pt idx="204">
                  <c:v>51.491995803838293</c:v>
                </c:pt>
                <c:pt idx="205">
                  <c:v>51.491995803838293</c:v>
                </c:pt>
                <c:pt idx="206">
                  <c:v>51.491995803838293</c:v>
                </c:pt>
                <c:pt idx="207">
                  <c:v>51.491995803838293</c:v>
                </c:pt>
                <c:pt idx="208">
                  <c:v>51.491995803838293</c:v>
                </c:pt>
                <c:pt idx="209">
                  <c:v>51.491995803838293</c:v>
                </c:pt>
                <c:pt idx="210">
                  <c:v>51.491995803838293</c:v>
                </c:pt>
                <c:pt idx="211">
                  <c:v>51.491995803838293</c:v>
                </c:pt>
                <c:pt idx="212">
                  <c:v>51.491995803838293</c:v>
                </c:pt>
                <c:pt idx="213">
                  <c:v>51.491995803838293</c:v>
                </c:pt>
                <c:pt idx="214">
                  <c:v>51.491995803838293</c:v>
                </c:pt>
                <c:pt idx="215">
                  <c:v>51.491995803838293</c:v>
                </c:pt>
                <c:pt idx="216">
                  <c:v>51.491995803838293</c:v>
                </c:pt>
                <c:pt idx="217">
                  <c:v>51.491995803838293</c:v>
                </c:pt>
                <c:pt idx="218">
                  <c:v>51.491995803838293</c:v>
                </c:pt>
                <c:pt idx="219">
                  <c:v>51.491995803838293</c:v>
                </c:pt>
                <c:pt idx="220">
                  <c:v>51.491995803838293</c:v>
                </c:pt>
                <c:pt idx="221">
                  <c:v>51.491995803838293</c:v>
                </c:pt>
                <c:pt idx="222">
                  <c:v>51.491995803838293</c:v>
                </c:pt>
                <c:pt idx="223">
                  <c:v>51.491995803838293</c:v>
                </c:pt>
                <c:pt idx="224">
                  <c:v>51.491995803838293</c:v>
                </c:pt>
                <c:pt idx="225">
                  <c:v>51.491995803838293</c:v>
                </c:pt>
                <c:pt idx="226">
                  <c:v>51.491995803838293</c:v>
                </c:pt>
                <c:pt idx="227">
                  <c:v>51.491995803838293</c:v>
                </c:pt>
                <c:pt idx="228">
                  <c:v>51.491995803838293</c:v>
                </c:pt>
                <c:pt idx="229">
                  <c:v>51.491995803838293</c:v>
                </c:pt>
                <c:pt idx="230">
                  <c:v>51.491995803838293</c:v>
                </c:pt>
                <c:pt idx="231">
                  <c:v>51.491995803838293</c:v>
                </c:pt>
                <c:pt idx="232">
                  <c:v>51.491995803838293</c:v>
                </c:pt>
                <c:pt idx="233">
                  <c:v>51.491995803838293</c:v>
                </c:pt>
                <c:pt idx="234">
                  <c:v>51.491995803838293</c:v>
                </c:pt>
                <c:pt idx="235">
                  <c:v>51.491995803838293</c:v>
                </c:pt>
                <c:pt idx="236">
                  <c:v>51.491995803838293</c:v>
                </c:pt>
                <c:pt idx="237">
                  <c:v>51.491995803838293</c:v>
                </c:pt>
                <c:pt idx="238">
                  <c:v>51.491995803838293</c:v>
                </c:pt>
                <c:pt idx="239">
                  <c:v>51.491995803838293</c:v>
                </c:pt>
                <c:pt idx="240">
                  <c:v>51.491995803838293</c:v>
                </c:pt>
                <c:pt idx="241">
                  <c:v>51.491995803838293</c:v>
                </c:pt>
                <c:pt idx="242">
                  <c:v>51.491995803838293</c:v>
                </c:pt>
                <c:pt idx="243">
                  <c:v>51.491995803838293</c:v>
                </c:pt>
                <c:pt idx="244">
                  <c:v>51.491995803838293</c:v>
                </c:pt>
                <c:pt idx="245">
                  <c:v>51.491995803838293</c:v>
                </c:pt>
                <c:pt idx="246">
                  <c:v>51.491995803838293</c:v>
                </c:pt>
                <c:pt idx="247">
                  <c:v>51.491995803838293</c:v>
                </c:pt>
                <c:pt idx="248">
                  <c:v>51.491995803838293</c:v>
                </c:pt>
                <c:pt idx="249">
                  <c:v>51.491995803838293</c:v>
                </c:pt>
                <c:pt idx="250">
                  <c:v>51.491995803838293</c:v>
                </c:pt>
                <c:pt idx="251">
                  <c:v>51.491995803838293</c:v>
                </c:pt>
                <c:pt idx="252">
                  <c:v>51.491995803838293</c:v>
                </c:pt>
                <c:pt idx="253">
                  <c:v>51.491995803838293</c:v>
                </c:pt>
                <c:pt idx="254">
                  <c:v>51.491995803838293</c:v>
                </c:pt>
                <c:pt idx="255">
                  <c:v>51.491995803838293</c:v>
                </c:pt>
                <c:pt idx="256">
                  <c:v>51.491995803838293</c:v>
                </c:pt>
                <c:pt idx="257">
                  <c:v>51.491995803838293</c:v>
                </c:pt>
                <c:pt idx="258">
                  <c:v>51.491995803838293</c:v>
                </c:pt>
                <c:pt idx="259">
                  <c:v>51.491995803838293</c:v>
                </c:pt>
                <c:pt idx="260">
                  <c:v>51.491995803838293</c:v>
                </c:pt>
                <c:pt idx="261">
                  <c:v>51.491995803838293</c:v>
                </c:pt>
                <c:pt idx="262">
                  <c:v>51.491995803838293</c:v>
                </c:pt>
                <c:pt idx="263">
                  <c:v>51.491995803838293</c:v>
                </c:pt>
                <c:pt idx="264">
                  <c:v>51.491995803838293</c:v>
                </c:pt>
                <c:pt idx="265">
                  <c:v>51.491995803838293</c:v>
                </c:pt>
                <c:pt idx="266">
                  <c:v>51.491995803838293</c:v>
                </c:pt>
                <c:pt idx="267">
                  <c:v>51.491995803838293</c:v>
                </c:pt>
                <c:pt idx="268">
                  <c:v>51.491995803838293</c:v>
                </c:pt>
                <c:pt idx="269">
                  <c:v>51.491995803838293</c:v>
                </c:pt>
                <c:pt idx="270">
                  <c:v>51.491995803838293</c:v>
                </c:pt>
                <c:pt idx="271">
                  <c:v>51.491995803838293</c:v>
                </c:pt>
                <c:pt idx="272">
                  <c:v>51.491995803838293</c:v>
                </c:pt>
                <c:pt idx="273">
                  <c:v>51.491995803838293</c:v>
                </c:pt>
                <c:pt idx="274">
                  <c:v>51.491995803838293</c:v>
                </c:pt>
                <c:pt idx="275">
                  <c:v>51.491995803838293</c:v>
                </c:pt>
                <c:pt idx="276">
                  <c:v>51.491995803838293</c:v>
                </c:pt>
                <c:pt idx="277">
                  <c:v>51.491995803838293</c:v>
                </c:pt>
                <c:pt idx="278">
                  <c:v>51.491995803838293</c:v>
                </c:pt>
                <c:pt idx="279">
                  <c:v>51.491995803838293</c:v>
                </c:pt>
                <c:pt idx="280">
                  <c:v>51.491995803838293</c:v>
                </c:pt>
                <c:pt idx="281">
                  <c:v>51.491995803838293</c:v>
                </c:pt>
                <c:pt idx="282">
                  <c:v>51.491995803838293</c:v>
                </c:pt>
                <c:pt idx="283">
                  <c:v>51.491995803838293</c:v>
                </c:pt>
                <c:pt idx="284">
                  <c:v>51.491995803838293</c:v>
                </c:pt>
                <c:pt idx="285">
                  <c:v>51.491995803838293</c:v>
                </c:pt>
                <c:pt idx="286">
                  <c:v>51.491995803838293</c:v>
                </c:pt>
                <c:pt idx="287">
                  <c:v>51.491995803838293</c:v>
                </c:pt>
                <c:pt idx="288">
                  <c:v>51.491995803838293</c:v>
                </c:pt>
                <c:pt idx="289">
                  <c:v>51.491995803838293</c:v>
                </c:pt>
                <c:pt idx="290">
                  <c:v>51.491995803838293</c:v>
                </c:pt>
                <c:pt idx="291">
                  <c:v>51.491995803838293</c:v>
                </c:pt>
                <c:pt idx="292">
                  <c:v>51.491995803838293</c:v>
                </c:pt>
                <c:pt idx="293">
                  <c:v>51.491995803838293</c:v>
                </c:pt>
                <c:pt idx="294">
                  <c:v>51.491995803838293</c:v>
                </c:pt>
                <c:pt idx="295">
                  <c:v>51.491995803838293</c:v>
                </c:pt>
                <c:pt idx="296">
                  <c:v>51.491995803838293</c:v>
                </c:pt>
                <c:pt idx="297">
                  <c:v>51.491995803838293</c:v>
                </c:pt>
                <c:pt idx="298">
                  <c:v>51.491995803838293</c:v>
                </c:pt>
                <c:pt idx="299">
                  <c:v>51.491995803838293</c:v>
                </c:pt>
                <c:pt idx="300">
                  <c:v>51.491995803838293</c:v>
                </c:pt>
                <c:pt idx="301">
                  <c:v>51.491995803838293</c:v>
                </c:pt>
                <c:pt idx="302">
                  <c:v>51.491995803838293</c:v>
                </c:pt>
                <c:pt idx="303">
                  <c:v>51.491995803838293</c:v>
                </c:pt>
                <c:pt idx="304">
                  <c:v>51.491995803838293</c:v>
                </c:pt>
                <c:pt idx="305">
                  <c:v>51.491995803838293</c:v>
                </c:pt>
                <c:pt idx="306">
                  <c:v>51.491995803838293</c:v>
                </c:pt>
                <c:pt idx="307">
                  <c:v>51.491995803838293</c:v>
                </c:pt>
                <c:pt idx="308">
                  <c:v>51.491995803838293</c:v>
                </c:pt>
                <c:pt idx="309">
                  <c:v>51.491995803838293</c:v>
                </c:pt>
                <c:pt idx="310">
                  <c:v>51.491995803838293</c:v>
                </c:pt>
                <c:pt idx="311">
                  <c:v>51.491995803838293</c:v>
                </c:pt>
                <c:pt idx="312">
                  <c:v>51.491995803838293</c:v>
                </c:pt>
                <c:pt idx="313">
                  <c:v>51.491995803838293</c:v>
                </c:pt>
                <c:pt idx="314">
                  <c:v>51.491995803838293</c:v>
                </c:pt>
                <c:pt idx="315">
                  <c:v>51.491995803838293</c:v>
                </c:pt>
                <c:pt idx="316">
                  <c:v>51.491995803838293</c:v>
                </c:pt>
                <c:pt idx="317">
                  <c:v>51.491995803838293</c:v>
                </c:pt>
                <c:pt idx="318">
                  <c:v>51.491995803838293</c:v>
                </c:pt>
                <c:pt idx="319">
                  <c:v>51.491995803838293</c:v>
                </c:pt>
                <c:pt idx="320">
                  <c:v>51.491995803838293</c:v>
                </c:pt>
                <c:pt idx="321">
                  <c:v>51.491995803838293</c:v>
                </c:pt>
                <c:pt idx="322">
                  <c:v>51.491995803838293</c:v>
                </c:pt>
                <c:pt idx="323">
                  <c:v>51.491995803838293</c:v>
                </c:pt>
                <c:pt idx="324">
                  <c:v>51.491995803838293</c:v>
                </c:pt>
                <c:pt idx="325">
                  <c:v>51.491995803838293</c:v>
                </c:pt>
                <c:pt idx="326">
                  <c:v>51.491995803838293</c:v>
                </c:pt>
                <c:pt idx="327">
                  <c:v>51.491995803838293</c:v>
                </c:pt>
                <c:pt idx="328">
                  <c:v>51.491995803838293</c:v>
                </c:pt>
                <c:pt idx="329">
                  <c:v>51.491995803838293</c:v>
                </c:pt>
                <c:pt idx="330">
                  <c:v>51.491995803838293</c:v>
                </c:pt>
                <c:pt idx="331">
                  <c:v>51.491995803838293</c:v>
                </c:pt>
                <c:pt idx="332">
                  <c:v>51.491995803838293</c:v>
                </c:pt>
                <c:pt idx="333">
                  <c:v>51.491995803838293</c:v>
                </c:pt>
                <c:pt idx="334">
                  <c:v>51.491995803838293</c:v>
                </c:pt>
                <c:pt idx="335">
                  <c:v>51.491995803838293</c:v>
                </c:pt>
                <c:pt idx="336">
                  <c:v>51.491995803838293</c:v>
                </c:pt>
                <c:pt idx="337">
                  <c:v>51.491995803838293</c:v>
                </c:pt>
                <c:pt idx="338">
                  <c:v>51.491995803838293</c:v>
                </c:pt>
                <c:pt idx="339">
                  <c:v>51.491995803838293</c:v>
                </c:pt>
                <c:pt idx="340">
                  <c:v>51.491995803838293</c:v>
                </c:pt>
                <c:pt idx="341">
                  <c:v>51.491995803838293</c:v>
                </c:pt>
                <c:pt idx="342">
                  <c:v>51.491995803838293</c:v>
                </c:pt>
                <c:pt idx="343">
                  <c:v>51.491995803838293</c:v>
                </c:pt>
                <c:pt idx="344">
                  <c:v>51.491995803838293</c:v>
                </c:pt>
                <c:pt idx="345">
                  <c:v>51.491995803838293</c:v>
                </c:pt>
                <c:pt idx="346">
                  <c:v>51.491995803838293</c:v>
                </c:pt>
                <c:pt idx="347">
                  <c:v>51.491995803838293</c:v>
                </c:pt>
                <c:pt idx="348">
                  <c:v>51.491995803838293</c:v>
                </c:pt>
                <c:pt idx="349">
                  <c:v>51.491995803838293</c:v>
                </c:pt>
                <c:pt idx="350">
                  <c:v>51.491995803838293</c:v>
                </c:pt>
                <c:pt idx="351">
                  <c:v>51.491995803838293</c:v>
                </c:pt>
                <c:pt idx="352">
                  <c:v>51.491995803838293</c:v>
                </c:pt>
                <c:pt idx="353">
                  <c:v>51.491995803838293</c:v>
                </c:pt>
                <c:pt idx="354">
                  <c:v>51.491995803838293</c:v>
                </c:pt>
                <c:pt idx="355">
                  <c:v>51.491995803838293</c:v>
                </c:pt>
                <c:pt idx="356">
                  <c:v>51.491995803838293</c:v>
                </c:pt>
                <c:pt idx="357">
                  <c:v>51.491995803838293</c:v>
                </c:pt>
                <c:pt idx="358">
                  <c:v>51.491995803838293</c:v>
                </c:pt>
                <c:pt idx="359">
                  <c:v>51.491995803838293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42B2-436E-B39F-ECE39F82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745919"/>
        <c:axId val="1841747583"/>
      </c:radarChart>
      <c:catAx>
        <c:axId val="184174591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841747583"/>
        <c:crosses val="autoZero"/>
        <c:auto val="1"/>
        <c:lblAlgn val="ctr"/>
        <c:lblOffset val="100"/>
        <c:noMultiLvlLbl val="0"/>
      </c:catAx>
      <c:valAx>
        <c:axId val="18417475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4174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latin typeface="Book Antiqua" panose="02040602050305030304" pitchFamily="18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5" orientation="landscape"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'share import'!$K$1</c:f>
              <c:strCache>
                <c:ptCount val="1"/>
                <c:pt idx="0">
                  <c:v>Nacional</c:v>
                </c:pt>
              </c:strCache>
            </c:strRef>
          </c:tx>
          <c:spPr>
            <a:gradFill flip="none" rotWithShape="1">
              <a:gsLst>
                <a:gs pos="0">
                  <a:schemeClr val="tx1"/>
                </a:gs>
                <a:gs pos="50000">
                  <a:srgbClr val="002060"/>
                </a:gs>
                <a:gs pos="100000">
                  <a:schemeClr val="tx1"/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'share import'!$J$2:$J$42</c:f>
              <c:strCache>
                <c:ptCount val="41"/>
                <c:pt idx="0">
                  <c:v>Maquinaria y equipo</c:v>
                </c:pt>
                <c:pt idx="1">
                  <c:v>Químicos</c:v>
                </c:pt>
                <c:pt idx="2">
                  <c:v>Metales comunes</c:v>
                </c:pt>
                <c:pt idx="3">
                  <c:v>Refinados de petróleo</c:v>
                </c:pt>
                <c:pt idx="4">
                  <c:v>Papel</c:v>
                </c:pt>
                <c:pt idx="5">
                  <c:v>Manufacturas diversas</c:v>
                </c:pt>
                <c:pt idx="6">
                  <c:v>Textiles</c:v>
                </c:pt>
                <c:pt idx="7">
                  <c:v>Servicios financieros</c:v>
                </c:pt>
                <c:pt idx="8">
                  <c:v>Alimentos</c:v>
                </c:pt>
                <c:pt idx="9">
                  <c:v>Molinería</c:v>
                </c:pt>
                <c:pt idx="10">
                  <c:v>Minerales no metálicos</c:v>
                </c:pt>
                <c:pt idx="11">
                  <c:v>Transporte y almacenamiento</c:v>
                </c:pt>
                <c:pt idx="12">
                  <c:v>Bebidas y tabaco</c:v>
                </c:pt>
                <c:pt idx="13">
                  <c:v>Lacteos</c:v>
                </c:pt>
                <c:pt idx="14">
                  <c:v>Productos Agrícolas</c:v>
                </c:pt>
                <c:pt idx="15">
                  <c:v>Empresas</c:v>
                </c:pt>
                <c:pt idx="16">
                  <c:v>Madera</c:v>
                </c:pt>
                <c:pt idx="17">
                  <c:v>Azucar</c:v>
                </c:pt>
                <c:pt idx="18">
                  <c:v>Hoteles y restaurantes</c:v>
                </c:pt>
                <c:pt idx="19">
                  <c:v>Comunicación</c:v>
                </c:pt>
                <c:pt idx="20">
                  <c:v>Otros servicios</c:v>
                </c:pt>
                <c:pt idx="21">
                  <c:v>Carnes</c:v>
                </c:pt>
                <c:pt idx="22">
                  <c:v>Silvicultura, pesca y caza</c:v>
                </c:pt>
                <c:pt idx="23">
                  <c:v>Gobierno General</c:v>
                </c:pt>
                <c:pt idx="24">
                  <c:v>Construcción</c:v>
                </c:pt>
                <c:pt idx="25">
                  <c:v>Productos Pecuarios</c:v>
                </c:pt>
                <c:pt idx="26">
                  <c:v>Oleaginosos</c:v>
                </c:pt>
                <c:pt idx="27">
                  <c:v>Minerales</c:v>
                </c:pt>
                <c:pt idx="28">
                  <c:v>Hoja de Coca</c:v>
                </c:pt>
                <c:pt idx="29">
                  <c:v>Petróleo y Gas Natural</c:v>
                </c:pt>
                <c:pt idx="30">
                  <c:v>Electricidad</c:v>
                </c:pt>
                <c:pt idx="31">
                  <c:v>Agua</c:v>
                </c:pt>
                <c:pt idx="32">
                  <c:v>Gas</c:v>
                </c:pt>
                <c:pt idx="33">
                  <c:v>Recolección desechos sólidos</c:v>
                </c:pt>
                <c:pt idx="34">
                  <c:v>Comercio</c:v>
                </c:pt>
                <c:pt idx="35">
                  <c:v>Alquileres</c:v>
                </c:pt>
                <c:pt idx="36">
                  <c:v>Educación de mercado</c:v>
                </c:pt>
                <c:pt idx="37">
                  <c:v>Educación de no mercado</c:v>
                </c:pt>
                <c:pt idx="38">
                  <c:v>Salud de mercado</c:v>
                </c:pt>
                <c:pt idx="39">
                  <c:v>Salud de no mercado</c:v>
                </c:pt>
                <c:pt idx="40">
                  <c:v>Servicios domésticos</c:v>
                </c:pt>
              </c:strCache>
            </c:strRef>
          </c:cat>
          <c:val>
            <c:numRef>
              <c:f>'share import'!$K$2:$K$42</c:f>
              <c:numCache>
                <c:formatCode>0.0</c:formatCode>
                <c:ptCount val="41"/>
                <c:pt idx="0">
                  <c:v>27.030625096158325</c:v>
                </c:pt>
                <c:pt idx="1">
                  <c:v>44.757340254628808</c:v>
                </c:pt>
                <c:pt idx="2">
                  <c:v>61.881990939677898</c:v>
                </c:pt>
                <c:pt idx="3">
                  <c:v>65.549158458779331</c:v>
                </c:pt>
                <c:pt idx="4">
                  <c:v>67.526516541088412</c:v>
                </c:pt>
                <c:pt idx="5">
                  <c:v>74.979074643952544</c:v>
                </c:pt>
                <c:pt idx="6">
                  <c:v>76.859573192129929</c:v>
                </c:pt>
                <c:pt idx="7">
                  <c:v>84.641896315821427</c:v>
                </c:pt>
                <c:pt idx="8">
                  <c:v>85.369002803796818</c:v>
                </c:pt>
                <c:pt idx="9">
                  <c:v>87.193735991258862</c:v>
                </c:pt>
                <c:pt idx="10">
                  <c:v>87.957485477096114</c:v>
                </c:pt>
                <c:pt idx="11">
                  <c:v>90.82119595982995</c:v>
                </c:pt>
                <c:pt idx="12">
                  <c:v>90.82300981194183</c:v>
                </c:pt>
                <c:pt idx="13">
                  <c:v>92.773598523900347</c:v>
                </c:pt>
                <c:pt idx="14">
                  <c:v>93.904352338126856</c:v>
                </c:pt>
                <c:pt idx="15">
                  <c:v>94.215105228538377</c:v>
                </c:pt>
                <c:pt idx="16">
                  <c:v>95.875356982722892</c:v>
                </c:pt>
                <c:pt idx="17">
                  <c:v>96.375127110812898</c:v>
                </c:pt>
                <c:pt idx="18">
                  <c:v>96.900919144279442</c:v>
                </c:pt>
                <c:pt idx="19">
                  <c:v>96.945319028108827</c:v>
                </c:pt>
                <c:pt idx="20">
                  <c:v>98.085909679513506</c:v>
                </c:pt>
                <c:pt idx="21">
                  <c:v>98.414054882036254</c:v>
                </c:pt>
                <c:pt idx="22">
                  <c:v>98.810915502218137</c:v>
                </c:pt>
                <c:pt idx="23">
                  <c:v>99.048530919293754</c:v>
                </c:pt>
                <c:pt idx="24">
                  <c:v>99.270455505312754</c:v>
                </c:pt>
                <c:pt idx="25">
                  <c:v>99.439088534165236</c:v>
                </c:pt>
                <c:pt idx="26">
                  <c:v>99.521597145493331</c:v>
                </c:pt>
                <c:pt idx="27">
                  <c:v>99.555569759189765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0-48D4-B9B8-AA1D0237AC79}"/>
            </c:ext>
          </c:extLst>
        </c:ser>
        <c:ser>
          <c:idx val="1"/>
          <c:order val="1"/>
          <c:tx>
            <c:strRef>
              <c:f>'share import'!$L$1</c:f>
              <c:strCache>
                <c:ptCount val="1"/>
                <c:pt idx="0">
                  <c:v>Importado</c:v>
                </c:pt>
              </c:strCache>
            </c:strRef>
          </c:tx>
          <c:spPr>
            <a:gradFill>
              <a:gsLst>
                <a:gs pos="0">
                  <a:schemeClr val="tx1"/>
                </a:gs>
                <a:gs pos="50000">
                  <a:schemeClr val="bg1">
                    <a:lumMod val="85000"/>
                  </a:schemeClr>
                </a:gs>
                <a:gs pos="100000">
                  <a:schemeClr val="tx1"/>
                </a:gs>
              </a:gsLst>
              <a:lin ang="10800000" scaled="1"/>
            </a:gradFill>
            <a:ln>
              <a:noFill/>
            </a:ln>
            <a:effectLst/>
          </c:spPr>
          <c:invertIfNegative val="0"/>
          <c:cat>
            <c:strRef>
              <c:f>'share import'!$J$2:$J$42</c:f>
              <c:strCache>
                <c:ptCount val="41"/>
                <c:pt idx="0">
                  <c:v>Maquinaria y equipo</c:v>
                </c:pt>
                <c:pt idx="1">
                  <c:v>Químicos</c:v>
                </c:pt>
                <c:pt idx="2">
                  <c:v>Metales comunes</c:v>
                </c:pt>
                <c:pt idx="3">
                  <c:v>Refinados de petróleo</c:v>
                </c:pt>
                <c:pt idx="4">
                  <c:v>Papel</c:v>
                </c:pt>
                <c:pt idx="5">
                  <c:v>Manufacturas diversas</c:v>
                </c:pt>
                <c:pt idx="6">
                  <c:v>Textiles</c:v>
                </c:pt>
                <c:pt idx="7">
                  <c:v>Servicios financieros</c:v>
                </c:pt>
                <c:pt idx="8">
                  <c:v>Alimentos</c:v>
                </c:pt>
                <c:pt idx="9">
                  <c:v>Molinería</c:v>
                </c:pt>
                <c:pt idx="10">
                  <c:v>Minerales no metálicos</c:v>
                </c:pt>
                <c:pt idx="11">
                  <c:v>Transporte y almacenamiento</c:v>
                </c:pt>
                <c:pt idx="12">
                  <c:v>Bebidas y tabaco</c:v>
                </c:pt>
                <c:pt idx="13">
                  <c:v>Lacteos</c:v>
                </c:pt>
                <c:pt idx="14">
                  <c:v>Productos Agrícolas</c:v>
                </c:pt>
                <c:pt idx="15">
                  <c:v>Empresas</c:v>
                </c:pt>
                <c:pt idx="16">
                  <c:v>Madera</c:v>
                </c:pt>
                <c:pt idx="17">
                  <c:v>Azucar</c:v>
                </c:pt>
                <c:pt idx="18">
                  <c:v>Hoteles y restaurantes</c:v>
                </c:pt>
                <c:pt idx="19">
                  <c:v>Comunicación</c:v>
                </c:pt>
                <c:pt idx="20">
                  <c:v>Otros servicios</c:v>
                </c:pt>
                <c:pt idx="21">
                  <c:v>Carnes</c:v>
                </c:pt>
                <c:pt idx="22">
                  <c:v>Silvicultura, pesca y caza</c:v>
                </c:pt>
                <c:pt idx="23">
                  <c:v>Gobierno General</c:v>
                </c:pt>
                <c:pt idx="24">
                  <c:v>Construcción</c:v>
                </c:pt>
                <c:pt idx="25">
                  <c:v>Productos Pecuarios</c:v>
                </c:pt>
                <c:pt idx="26">
                  <c:v>Oleaginosos</c:v>
                </c:pt>
                <c:pt idx="27">
                  <c:v>Minerales</c:v>
                </c:pt>
                <c:pt idx="28">
                  <c:v>Hoja de Coca</c:v>
                </c:pt>
                <c:pt idx="29">
                  <c:v>Petróleo y Gas Natural</c:v>
                </c:pt>
                <c:pt idx="30">
                  <c:v>Electricidad</c:v>
                </c:pt>
                <c:pt idx="31">
                  <c:v>Agua</c:v>
                </c:pt>
                <c:pt idx="32">
                  <c:v>Gas</c:v>
                </c:pt>
                <c:pt idx="33">
                  <c:v>Recolección desechos sólidos</c:v>
                </c:pt>
                <c:pt idx="34">
                  <c:v>Comercio</c:v>
                </c:pt>
                <c:pt idx="35">
                  <c:v>Alquileres</c:v>
                </c:pt>
                <c:pt idx="36">
                  <c:v>Educación de mercado</c:v>
                </c:pt>
                <c:pt idx="37">
                  <c:v>Educación de no mercado</c:v>
                </c:pt>
                <c:pt idx="38">
                  <c:v>Salud de mercado</c:v>
                </c:pt>
                <c:pt idx="39">
                  <c:v>Salud de no mercado</c:v>
                </c:pt>
                <c:pt idx="40">
                  <c:v>Servicios domésticos</c:v>
                </c:pt>
              </c:strCache>
            </c:strRef>
          </c:cat>
          <c:val>
            <c:numRef>
              <c:f>'share import'!$L$2:$L$42</c:f>
              <c:numCache>
                <c:formatCode>0.0</c:formatCode>
                <c:ptCount val="41"/>
                <c:pt idx="0">
                  <c:v>72.969374903841668</c:v>
                </c:pt>
                <c:pt idx="1">
                  <c:v>55.242659745371192</c:v>
                </c:pt>
                <c:pt idx="2">
                  <c:v>38.118009060322102</c:v>
                </c:pt>
                <c:pt idx="3">
                  <c:v>34.450841541220669</c:v>
                </c:pt>
                <c:pt idx="4">
                  <c:v>32.473483458911588</c:v>
                </c:pt>
                <c:pt idx="5">
                  <c:v>25.020925356047456</c:v>
                </c:pt>
                <c:pt idx="6">
                  <c:v>23.140426807870071</c:v>
                </c:pt>
                <c:pt idx="7">
                  <c:v>15.358103684178573</c:v>
                </c:pt>
                <c:pt idx="8">
                  <c:v>14.630997196203182</c:v>
                </c:pt>
                <c:pt idx="9">
                  <c:v>12.806264008741138</c:v>
                </c:pt>
                <c:pt idx="10">
                  <c:v>12.042514522903886</c:v>
                </c:pt>
                <c:pt idx="11">
                  <c:v>9.1788040401700499</c:v>
                </c:pt>
                <c:pt idx="12">
                  <c:v>9.1769901880581699</c:v>
                </c:pt>
                <c:pt idx="13">
                  <c:v>7.2264014760996531</c:v>
                </c:pt>
                <c:pt idx="14">
                  <c:v>6.0956476618731443</c:v>
                </c:pt>
                <c:pt idx="15">
                  <c:v>5.784894771461623</c:v>
                </c:pt>
                <c:pt idx="16">
                  <c:v>4.1246430172771085</c:v>
                </c:pt>
                <c:pt idx="17">
                  <c:v>3.6248728891871025</c:v>
                </c:pt>
                <c:pt idx="18">
                  <c:v>3.0990808557205582</c:v>
                </c:pt>
                <c:pt idx="19">
                  <c:v>3.0546809718911732</c:v>
                </c:pt>
                <c:pt idx="20">
                  <c:v>1.9140903204864941</c:v>
                </c:pt>
                <c:pt idx="21">
                  <c:v>1.585945117963746</c:v>
                </c:pt>
                <c:pt idx="22">
                  <c:v>1.1890844977818631</c:v>
                </c:pt>
                <c:pt idx="23">
                  <c:v>0.95146908070624647</c:v>
                </c:pt>
                <c:pt idx="24">
                  <c:v>0.72954449468724647</c:v>
                </c:pt>
                <c:pt idx="25">
                  <c:v>0.56091146583476359</c:v>
                </c:pt>
                <c:pt idx="26">
                  <c:v>0.47840285450666897</c:v>
                </c:pt>
                <c:pt idx="27">
                  <c:v>0.44443024081023452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0-48D4-B9B8-AA1D0237A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24469584"/>
        <c:axId val="1524460432"/>
      </c:barChart>
      <c:catAx>
        <c:axId val="152446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1524460432"/>
        <c:crosses val="autoZero"/>
        <c:auto val="1"/>
        <c:lblAlgn val="ctr"/>
        <c:lblOffset val="100"/>
        <c:noMultiLvlLbl val="0"/>
      </c:catAx>
      <c:valAx>
        <c:axId val="1524460432"/>
        <c:scaling>
          <c:orientation val="minMax"/>
          <c:max val="10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15244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'share import'!$K$1</c:f>
              <c:strCache>
                <c:ptCount val="1"/>
                <c:pt idx="0">
                  <c:v>Nacional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B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'share import'!$J$2:$J$42</c:f>
              <c:strCache>
                <c:ptCount val="41"/>
                <c:pt idx="0">
                  <c:v>Maquinaria y equipo</c:v>
                </c:pt>
                <c:pt idx="1">
                  <c:v>Químicos</c:v>
                </c:pt>
                <c:pt idx="2">
                  <c:v>Metales comunes</c:v>
                </c:pt>
                <c:pt idx="3">
                  <c:v>Refinados de petróleo</c:v>
                </c:pt>
                <c:pt idx="4">
                  <c:v>Papel</c:v>
                </c:pt>
                <c:pt idx="5">
                  <c:v>Manufacturas diversas</c:v>
                </c:pt>
                <c:pt idx="6">
                  <c:v>Textiles</c:v>
                </c:pt>
                <c:pt idx="7">
                  <c:v>Servicios financieros</c:v>
                </c:pt>
                <c:pt idx="8">
                  <c:v>Alimentos</c:v>
                </c:pt>
                <c:pt idx="9">
                  <c:v>Molinería</c:v>
                </c:pt>
                <c:pt idx="10">
                  <c:v>Minerales no metálicos</c:v>
                </c:pt>
                <c:pt idx="11">
                  <c:v>Transporte y almacenamiento</c:v>
                </c:pt>
                <c:pt idx="12">
                  <c:v>Bebidas y tabaco</c:v>
                </c:pt>
                <c:pt idx="13">
                  <c:v>Lacteos</c:v>
                </c:pt>
                <c:pt idx="14">
                  <c:v>Productos Agrícolas</c:v>
                </c:pt>
                <c:pt idx="15">
                  <c:v>Empresas</c:v>
                </c:pt>
                <c:pt idx="16">
                  <c:v>Madera</c:v>
                </c:pt>
                <c:pt idx="17">
                  <c:v>Azucar</c:v>
                </c:pt>
                <c:pt idx="18">
                  <c:v>Hoteles y restaurantes</c:v>
                </c:pt>
                <c:pt idx="19">
                  <c:v>Comunicación</c:v>
                </c:pt>
                <c:pt idx="20">
                  <c:v>Otros servicios</c:v>
                </c:pt>
                <c:pt idx="21">
                  <c:v>Carnes</c:v>
                </c:pt>
                <c:pt idx="22">
                  <c:v>Silvicultura, pesca y caza</c:v>
                </c:pt>
                <c:pt idx="23">
                  <c:v>Gobierno General</c:v>
                </c:pt>
                <c:pt idx="24">
                  <c:v>Construcción</c:v>
                </c:pt>
                <c:pt idx="25">
                  <c:v>Productos Pecuarios</c:v>
                </c:pt>
                <c:pt idx="26">
                  <c:v>Oleaginosos</c:v>
                </c:pt>
                <c:pt idx="27">
                  <c:v>Minerales</c:v>
                </c:pt>
                <c:pt idx="28">
                  <c:v>Hoja de Coca</c:v>
                </c:pt>
                <c:pt idx="29">
                  <c:v>Petróleo y Gas Natural</c:v>
                </c:pt>
                <c:pt idx="30">
                  <c:v>Electricidad</c:v>
                </c:pt>
                <c:pt idx="31">
                  <c:v>Agua</c:v>
                </c:pt>
                <c:pt idx="32">
                  <c:v>Gas</c:v>
                </c:pt>
                <c:pt idx="33">
                  <c:v>Recolección desechos sólidos</c:v>
                </c:pt>
                <c:pt idx="34">
                  <c:v>Comercio</c:v>
                </c:pt>
                <c:pt idx="35">
                  <c:v>Alquileres</c:v>
                </c:pt>
                <c:pt idx="36">
                  <c:v>Educación de mercado</c:v>
                </c:pt>
                <c:pt idx="37">
                  <c:v>Educación de no mercado</c:v>
                </c:pt>
                <c:pt idx="38">
                  <c:v>Salud de mercado</c:v>
                </c:pt>
                <c:pt idx="39">
                  <c:v>Salud de no mercado</c:v>
                </c:pt>
                <c:pt idx="40">
                  <c:v>Servicios domésticos</c:v>
                </c:pt>
              </c:strCache>
            </c:strRef>
          </c:cat>
          <c:val>
            <c:numRef>
              <c:f>'share import'!$K$2:$K$42</c:f>
              <c:numCache>
                <c:formatCode>0.0</c:formatCode>
                <c:ptCount val="41"/>
                <c:pt idx="0">
                  <c:v>27.030625096158325</c:v>
                </c:pt>
                <c:pt idx="1">
                  <c:v>44.757340254628808</c:v>
                </c:pt>
                <c:pt idx="2">
                  <c:v>61.881990939677898</c:v>
                </c:pt>
                <c:pt idx="3">
                  <c:v>65.549158458779331</c:v>
                </c:pt>
                <c:pt idx="4">
                  <c:v>67.526516541088412</c:v>
                </c:pt>
                <c:pt idx="5">
                  <c:v>74.979074643952544</c:v>
                </c:pt>
                <c:pt idx="6">
                  <c:v>76.859573192129929</c:v>
                </c:pt>
                <c:pt idx="7">
                  <c:v>84.641896315821427</c:v>
                </c:pt>
                <c:pt idx="8">
                  <c:v>85.369002803796818</c:v>
                </c:pt>
                <c:pt idx="9">
                  <c:v>87.193735991258862</c:v>
                </c:pt>
                <c:pt idx="10">
                  <c:v>87.957485477096114</c:v>
                </c:pt>
                <c:pt idx="11">
                  <c:v>90.82119595982995</c:v>
                </c:pt>
                <c:pt idx="12">
                  <c:v>90.82300981194183</c:v>
                </c:pt>
                <c:pt idx="13">
                  <c:v>92.773598523900347</c:v>
                </c:pt>
                <c:pt idx="14">
                  <c:v>93.904352338126856</c:v>
                </c:pt>
                <c:pt idx="15">
                  <c:v>94.215105228538377</c:v>
                </c:pt>
                <c:pt idx="16">
                  <c:v>95.875356982722892</c:v>
                </c:pt>
                <c:pt idx="17">
                  <c:v>96.375127110812898</c:v>
                </c:pt>
                <c:pt idx="18">
                  <c:v>96.900919144279442</c:v>
                </c:pt>
                <c:pt idx="19">
                  <c:v>96.945319028108827</c:v>
                </c:pt>
                <c:pt idx="20">
                  <c:v>98.085909679513506</c:v>
                </c:pt>
                <c:pt idx="21">
                  <c:v>98.414054882036254</c:v>
                </c:pt>
                <c:pt idx="22">
                  <c:v>98.810915502218137</c:v>
                </c:pt>
                <c:pt idx="23">
                  <c:v>99.048530919293754</c:v>
                </c:pt>
                <c:pt idx="24">
                  <c:v>99.270455505312754</c:v>
                </c:pt>
                <c:pt idx="25">
                  <c:v>99.439088534165236</c:v>
                </c:pt>
                <c:pt idx="26">
                  <c:v>99.521597145493331</c:v>
                </c:pt>
                <c:pt idx="27">
                  <c:v>99.555569759189765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B-4D84-9A67-13D349F5E50D}"/>
            </c:ext>
          </c:extLst>
        </c:ser>
        <c:ser>
          <c:idx val="1"/>
          <c:order val="1"/>
          <c:tx>
            <c:strRef>
              <c:f>'share import'!$L$1</c:f>
              <c:strCache>
                <c:ptCount val="1"/>
                <c:pt idx="0">
                  <c:v>Importado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'share import'!$J$2:$J$42</c:f>
              <c:strCache>
                <c:ptCount val="41"/>
                <c:pt idx="0">
                  <c:v>Maquinaria y equipo</c:v>
                </c:pt>
                <c:pt idx="1">
                  <c:v>Químicos</c:v>
                </c:pt>
                <c:pt idx="2">
                  <c:v>Metales comunes</c:v>
                </c:pt>
                <c:pt idx="3">
                  <c:v>Refinados de petróleo</c:v>
                </c:pt>
                <c:pt idx="4">
                  <c:v>Papel</c:v>
                </c:pt>
                <c:pt idx="5">
                  <c:v>Manufacturas diversas</c:v>
                </c:pt>
                <c:pt idx="6">
                  <c:v>Textiles</c:v>
                </c:pt>
                <c:pt idx="7">
                  <c:v>Servicios financieros</c:v>
                </c:pt>
                <c:pt idx="8">
                  <c:v>Alimentos</c:v>
                </c:pt>
                <c:pt idx="9">
                  <c:v>Molinería</c:v>
                </c:pt>
                <c:pt idx="10">
                  <c:v>Minerales no metálicos</c:v>
                </c:pt>
                <c:pt idx="11">
                  <c:v>Transporte y almacenamiento</c:v>
                </c:pt>
                <c:pt idx="12">
                  <c:v>Bebidas y tabaco</c:v>
                </c:pt>
                <c:pt idx="13">
                  <c:v>Lacteos</c:v>
                </c:pt>
                <c:pt idx="14">
                  <c:v>Productos Agrícolas</c:v>
                </c:pt>
                <c:pt idx="15">
                  <c:v>Empresas</c:v>
                </c:pt>
                <c:pt idx="16">
                  <c:v>Madera</c:v>
                </c:pt>
                <c:pt idx="17">
                  <c:v>Azucar</c:v>
                </c:pt>
                <c:pt idx="18">
                  <c:v>Hoteles y restaurantes</c:v>
                </c:pt>
                <c:pt idx="19">
                  <c:v>Comunicación</c:v>
                </c:pt>
                <c:pt idx="20">
                  <c:v>Otros servicios</c:v>
                </c:pt>
                <c:pt idx="21">
                  <c:v>Carnes</c:v>
                </c:pt>
                <c:pt idx="22">
                  <c:v>Silvicultura, pesca y caza</c:v>
                </c:pt>
                <c:pt idx="23">
                  <c:v>Gobierno General</c:v>
                </c:pt>
                <c:pt idx="24">
                  <c:v>Construcción</c:v>
                </c:pt>
                <c:pt idx="25">
                  <c:v>Productos Pecuarios</c:v>
                </c:pt>
                <c:pt idx="26">
                  <c:v>Oleaginosos</c:v>
                </c:pt>
                <c:pt idx="27">
                  <c:v>Minerales</c:v>
                </c:pt>
                <c:pt idx="28">
                  <c:v>Hoja de Coca</c:v>
                </c:pt>
                <c:pt idx="29">
                  <c:v>Petróleo y Gas Natural</c:v>
                </c:pt>
                <c:pt idx="30">
                  <c:v>Electricidad</c:v>
                </c:pt>
                <c:pt idx="31">
                  <c:v>Agua</c:v>
                </c:pt>
                <c:pt idx="32">
                  <c:v>Gas</c:v>
                </c:pt>
                <c:pt idx="33">
                  <c:v>Recolección desechos sólidos</c:v>
                </c:pt>
                <c:pt idx="34">
                  <c:v>Comercio</c:v>
                </c:pt>
                <c:pt idx="35">
                  <c:v>Alquileres</c:v>
                </c:pt>
                <c:pt idx="36">
                  <c:v>Educación de mercado</c:v>
                </c:pt>
                <c:pt idx="37">
                  <c:v>Educación de no mercado</c:v>
                </c:pt>
                <c:pt idx="38">
                  <c:v>Salud de mercado</c:v>
                </c:pt>
                <c:pt idx="39">
                  <c:v>Salud de no mercado</c:v>
                </c:pt>
                <c:pt idx="40">
                  <c:v>Servicios domésticos</c:v>
                </c:pt>
              </c:strCache>
            </c:strRef>
          </c:cat>
          <c:val>
            <c:numRef>
              <c:f>'share import'!$L$2:$L$42</c:f>
              <c:numCache>
                <c:formatCode>0.0</c:formatCode>
                <c:ptCount val="41"/>
                <c:pt idx="0">
                  <c:v>72.969374903841668</c:v>
                </c:pt>
                <c:pt idx="1">
                  <c:v>55.242659745371192</c:v>
                </c:pt>
                <c:pt idx="2">
                  <c:v>38.118009060322102</c:v>
                </c:pt>
                <c:pt idx="3">
                  <c:v>34.450841541220669</c:v>
                </c:pt>
                <c:pt idx="4">
                  <c:v>32.473483458911588</c:v>
                </c:pt>
                <c:pt idx="5">
                  <c:v>25.020925356047456</c:v>
                </c:pt>
                <c:pt idx="6">
                  <c:v>23.140426807870071</c:v>
                </c:pt>
                <c:pt idx="7">
                  <c:v>15.358103684178573</c:v>
                </c:pt>
                <c:pt idx="8">
                  <c:v>14.630997196203182</c:v>
                </c:pt>
                <c:pt idx="9">
                  <c:v>12.806264008741138</c:v>
                </c:pt>
                <c:pt idx="10">
                  <c:v>12.042514522903886</c:v>
                </c:pt>
                <c:pt idx="11">
                  <c:v>9.1788040401700499</c:v>
                </c:pt>
                <c:pt idx="12">
                  <c:v>9.1769901880581699</c:v>
                </c:pt>
                <c:pt idx="13">
                  <c:v>7.2264014760996531</c:v>
                </c:pt>
                <c:pt idx="14">
                  <c:v>6.0956476618731443</c:v>
                </c:pt>
                <c:pt idx="15">
                  <c:v>5.784894771461623</c:v>
                </c:pt>
                <c:pt idx="16">
                  <c:v>4.1246430172771085</c:v>
                </c:pt>
                <c:pt idx="17">
                  <c:v>3.6248728891871025</c:v>
                </c:pt>
                <c:pt idx="18">
                  <c:v>3.0990808557205582</c:v>
                </c:pt>
                <c:pt idx="19">
                  <c:v>3.0546809718911732</c:v>
                </c:pt>
                <c:pt idx="20">
                  <c:v>1.9140903204864941</c:v>
                </c:pt>
                <c:pt idx="21">
                  <c:v>1.585945117963746</c:v>
                </c:pt>
                <c:pt idx="22">
                  <c:v>1.1890844977818631</c:v>
                </c:pt>
                <c:pt idx="23">
                  <c:v>0.95146908070624647</c:v>
                </c:pt>
                <c:pt idx="24">
                  <c:v>0.72954449468724647</c:v>
                </c:pt>
                <c:pt idx="25">
                  <c:v>0.56091146583476359</c:v>
                </c:pt>
                <c:pt idx="26">
                  <c:v>0.47840285450666897</c:v>
                </c:pt>
                <c:pt idx="27">
                  <c:v>0.44443024081023452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0B-4D84-9A67-13D349F5E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24469584"/>
        <c:axId val="1524460432"/>
      </c:barChart>
      <c:catAx>
        <c:axId val="1524469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1524460432"/>
        <c:crosses val="autoZero"/>
        <c:auto val="1"/>
        <c:lblAlgn val="ctr"/>
        <c:lblOffset val="100"/>
        <c:noMultiLvlLbl val="0"/>
      </c:catAx>
      <c:valAx>
        <c:axId val="1524460432"/>
        <c:scaling>
          <c:orientation val="minMax"/>
          <c:max val="10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15244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BO"/>
    </a:p>
  </c:txPr>
  <c:printSettings>
    <c:headerFooter/>
    <c:pageMargins b="0" l="0" r="0" t="0" header="0.31496062992125984" footer="0.31496062992125984"/>
    <c:pageSetup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PMgC!$C$2</c:f>
              <c:strCache>
                <c:ptCount val="1"/>
                <c:pt idx="0">
                  <c:v>PMgC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B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PMgC!$B$3:$B$15</c:f>
              <c:strCache>
                <c:ptCount val="13"/>
                <c:pt idx="0">
                  <c:v>Intermediación financiera y seguros</c:v>
                </c:pt>
                <c:pt idx="1">
                  <c:v>Transporte y almacenamiento</c:v>
                </c:pt>
                <c:pt idx="2">
                  <c:v>Agricultura</c:v>
                </c:pt>
                <c:pt idx="3">
                  <c:v>Educación</c:v>
                </c:pt>
                <c:pt idx="4">
                  <c:v>Construcción</c:v>
                </c:pt>
                <c:pt idx="5">
                  <c:v>Industria Manufacturera</c:v>
                </c:pt>
                <c:pt idx="6">
                  <c:v>Salud</c:v>
                </c:pt>
                <c:pt idx="7">
                  <c:v>Comercio</c:v>
                </c:pt>
                <c:pt idx="8">
                  <c:v>Nacional</c:v>
                </c:pt>
                <c:pt idx="9">
                  <c:v>Explotación de minas y canteras</c:v>
                </c:pt>
                <c:pt idx="10">
                  <c:v>Actividades de alojamiento</c:v>
                </c:pt>
                <c:pt idx="11">
                  <c:v>Otros sectores</c:v>
                </c:pt>
                <c:pt idx="12">
                  <c:v>Servicios profesionales y técnicos</c:v>
                </c:pt>
              </c:strCache>
            </c:strRef>
          </c:cat>
          <c:val>
            <c:numRef>
              <c:f>PMgC!$C$3:$C$15</c:f>
              <c:numCache>
                <c:formatCode>0.00</c:formatCode>
                <c:ptCount val="13"/>
                <c:pt idx="0">
                  <c:v>0.49</c:v>
                </c:pt>
                <c:pt idx="1">
                  <c:v>0.5</c:v>
                </c:pt>
                <c:pt idx="2">
                  <c:v>0.52</c:v>
                </c:pt>
                <c:pt idx="3">
                  <c:v>0.53</c:v>
                </c:pt>
                <c:pt idx="4">
                  <c:v>0.55000000000000004</c:v>
                </c:pt>
                <c:pt idx="5">
                  <c:v>0.57999999999999996</c:v>
                </c:pt>
                <c:pt idx="6">
                  <c:v>0.6</c:v>
                </c:pt>
                <c:pt idx="7">
                  <c:v>0.6</c:v>
                </c:pt>
                <c:pt idx="8">
                  <c:v>0.66</c:v>
                </c:pt>
                <c:pt idx="9">
                  <c:v>0.69</c:v>
                </c:pt>
                <c:pt idx="10">
                  <c:v>0.76</c:v>
                </c:pt>
                <c:pt idx="11">
                  <c:v>0.81</c:v>
                </c:pt>
                <c:pt idx="12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2-4A78-BF1B-CB4F5B4F0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461579039"/>
        <c:axId val="1461561567"/>
      </c:barChart>
      <c:catAx>
        <c:axId val="1461579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1461561567"/>
        <c:crosses val="autoZero"/>
        <c:auto val="1"/>
        <c:lblAlgn val="ctr"/>
        <c:lblOffset val="100"/>
        <c:noMultiLvlLbl val="0"/>
      </c:catAx>
      <c:valAx>
        <c:axId val="1461561567"/>
        <c:scaling>
          <c:orientation val="minMax"/>
        </c:scaling>
        <c:delete val="0"/>
        <c:axPos val="b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BO"/>
          </a:p>
        </c:txPr>
        <c:crossAx val="146157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BO"/>
    </a:p>
  </c:txPr>
  <c:printSettings>
    <c:headerFooter/>
    <c:pageMargins b="0" l="0" r="0" t="0" header="0.31496062992125984" footer="0.31496062992125984"/>
    <c:pageSetup paperSize="5"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model1'!$E$60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model1'!$A$61:$A$72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model1'!$E$61:$E$72</c:f>
              <c:numCache>
                <c:formatCode>0.0</c:formatCode>
                <c:ptCount val="12"/>
                <c:pt idx="0">
                  <c:v>0.41840857065220227</c:v>
                </c:pt>
                <c:pt idx="1">
                  <c:v>0.56454098133690145</c:v>
                </c:pt>
                <c:pt idx="2">
                  <c:v>0.62525067301668003</c:v>
                </c:pt>
                <c:pt idx="3">
                  <c:v>0.58607111736523121</c:v>
                </c:pt>
                <c:pt idx="4">
                  <c:v>0.55220312735711263</c:v>
                </c:pt>
                <c:pt idx="5">
                  <c:v>0.49764730872968399</c:v>
                </c:pt>
                <c:pt idx="6">
                  <c:v>0.44451372669904632</c:v>
                </c:pt>
                <c:pt idx="7">
                  <c:v>0.40252883855520299</c:v>
                </c:pt>
                <c:pt idx="8">
                  <c:v>0.36966097271834747</c:v>
                </c:pt>
                <c:pt idx="9">
                  <c:v>0.34361447998523281</c:v>
                </c:pt>
                <c:pt idx="10">
                  <c:v>0.32349036521141744</c:v>
                </c:pt>
                <c:pt idx="11">
                  <c:v>0.30829908447730181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A4C-4D6F-A706-0EBFAA4D975B}"/>
            </c:ext>
          </c:extLst>
        </c:ser>
        <c:ser>
          <c:idx val="1"/>
          <c:order val="1"/>
          <c:tx>
            <c:strRef>
              <c:f>'IRF model1'!$F$60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model1'!$A$61:$A$72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model1'!$F$61:$F$72</c:f>
              <c:numCache>
                <c:formatCode>0.00</c:formatCode>
                <c:ptCount val="12"/>
                <c:pt idx="0">
                  <c:v>0.57657960747473658</c:v>
                </c:pt>
                <c:pt idx="1">
                  <c:v>0.81727954217818888</c:v>
                </c:pt>
                <c:pt idx="2">
                  <c:v>0.93895887319291171</c:v>
                </c:pt>
                <c:pt idx="3">
                  <c:v>0.96215634419749874</c:v>
                </c:pt>
                <c:pt idx="4">
                  <c:v>0.98215889968381931</c:v>
                </c:pt>
                <c:pt idx="5">
                  <c:v>0.98473741905638124</c:v>
                </c:pt>
                <c:pt idx="6">
                  <c:v>0.98187809001188364</c:v>
                </c:pt>
                <c:pt idx="7">
                  <c:v>0.97998834002356505</c:v>
                </c:pt>
                <c:pt idx="8">
                  <c:v>0.97746818479541286</c:v>
                </c:pt>
                <c:pt idx="9">
                  <c:v>0.9757715425462079</c:v>
                </c:pt>
                <c:pt idx="10">
                  <c:v>0.97465780061007712</c:v>
                </c:pt>
                <c:pt idx="11">
                  <c:v>0.97389126742792365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A4C-4D6F-A706-0EBFAA4D975B}"/>
            </c:ext>
          </c:extLst>
        </c:ser>
        <c:ser>
          <c:idx val="2"/>
          <c:order val="2"/>
          <c:tx>
            <c:strRef>
              <c:f>'IRF model1'!$G$60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model1'!$A$61:$A$72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model1'!$G$61:$G$72</c:f>
              <c:numCache>
                <c:formatCode>0.0</c:formatCode>
                <c:ptCount val="12"/>
                <c:pt idx="0">
                  <c:v>0.81160603815875842</c:v>
                </c:pt>
                <c:pt idx="1">
                  <c:v>1.1209105817519387</c:v>
                </c:pt>
                <c:pt idx="2">
                  <c:v>1.2711514358835942</c:v>
                </c:pt>
                <c:pt idx="3">
                  <c:v>1.3124832776262745</c:v>
                </c:pt>
                <c:pt idx="4">
                  <c:v>1.3441918511547322</c:v>
                </c:pt>
                <c:pt idx="5">
                  <c:v>1.3596464588028168</c:v>
                </c:pt>
                <c:pt idx="6">
                  <c:v>1.3656659618486058</c:v>
                </c:pt>
                <c:pt idx="7">
                  <c:v>1.3694235565004582</c:v>
                </c:pt>
                <c:pt idx="8">
                  <c:v>1.3707088279773361</c:v>
                </c:pt>
                <c:pt idx="9">
                  <c:v>1.371482148310265</c:v>
                </c:pt>
                <c:pt idx="10">
                  <c:v>1.3721078663600632</c:v>
                </c:pt>
                <c:pt idx="11">
                  <c:v>1.372319762799441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A4C-4D6F-A706-0EBFAA4D9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model1'!$H$60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model1'!$A$61:$A$72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model1'!$H$61:$H$72</c:f>
              <c:numCache>
                <c:formatCode>0.0</c:formatCode>
                <c:ptCount val="12"/>
                <c:pt idx="0">
                  <c:v>0.65936184858494018</c:v>
                </c:pt>
                <c:pt idx="1">
                  <c:v>0.76473637430784724</c:v>
                </c:pt>
                <c:pt idx="2">
                  <c:v>0.82066319650922337</c:v>
                </c:pt>
                <c:pt idx="3">
                  <c:v>0.84391711554202542</c:v>
                </c:pt>
                <c:pt idx="4">
                  <c:v>0.86433292630363157</c:v>
                </c:pt>
                <c:pt idx="5">
                  <c:v>0.85636306102029713</c:v>
                </c:pt>
                <c:pt idx="6">
                  <c:v>0.83461697563381587</c:v>
                </c:pt>
                <c:pt idx="7">
                  <c:v>0.80626393844795818</c:v>
                </c:pt>
                <c:pt idx="8">
                  <c:v>0.77943372888453855</c:v>
                </c:pt>
                <c:pt idx="9">
                  <c:v>0.75710373866588787</c:v>
                </c:pt>
                <c:pt idx="10">
                  <c:v>0.73891520806110067</c:v>
                </c:pt>
                <c:pt idx="11">
                  <c:v>0.72402322668269758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93C-4BA7-ABFE-B4D557FF2406}"/>
            </c:ext>
          </c:extLst>
        </c:ser>
        <c:ser>
          <c:idx val="1"/>
          <c:order val="1"/>
          <c:tx>
            <c:strRef>
              <c:f>'IRF model1'!$I$60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model1'!$A$61:$A$72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model1'!$I$61:$I$72</c:f>
              <c:numCache>
                <c:formatCode>0.00</c:formatCode>
                <c:ptCount val="12"/>
                <c:pt idx="0">
                  <c:v>0.75835608657040166</c:v>
                </c:pt>
                <c:pt idx="1">
                  <c:v>0.92406836963837313</c:v>
                </c:pt>
                <c:pt idx="2">
                  <c:v>1.0223000816580186</c:v>
                </c:pt>
                <c:pt idx="3">
                  <c:v>1.0967162445217047</c:v>
                </c:pt>
                <c:pt idx="4">
                  <c:v>1.1467214008875286</c:v>
                </c:pt>
                <c:pt idx="5">
                  <c:v>1.1741412179316828</c:v>
                </c:pt>
                <c:pt idx="6">
                  <c:v>1.1887847950304828</c:v>
                </c:pt>
                <c:pt idx="7">
                  <c:v>1.195703013760947</c:v>
                </c:pt>
                <c:pt idx="8">
                  <c:v>1.198400474512731</c:v>
                </c:pt>
                <c:pt idx="9">
                  <c:v>1.1992864396602061</c:v>
                </c:pt>
                <c:pt idx="10">
                  <c:v>1.1998829929959576</c:v>
                </c:pt>
                <c:pt idx="11">
                  <c:v>1.2003125511370103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93C-4BA7-ABFE-B4D557FF2406}"/>
            </c:ext>
          </c:extLst>
        </c:ser>
        <c:ser>
          <c:idx val="2"/>
          <c:order val="2"/>
          <c:tx>
            <c:strRef>
              <c:f>'IRF model1'!$J$60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model1'!$A$61:$A$72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model1'!$J$61:$J$72</c:f>
              <c:numCache>
                <c:formatCode>0.0</c:formatCode>
                <c:ptCount val="12"/>
                <c:pt idx="0">
                  <c:v>0.98091796677257659</c:v>
                </c:pt>
                <c:pt idx="1">
                  <c:v>1.1731901166814596</c:v>
                </c:pt>
                <c:pt idx="2">
                  <c:v>1.2832229236278716</c:v>
                </c:pt>
                <c:pt idx="3">
                  <c:v>1.3710288632452132</c:v>
                </c:pt>
                <c:pt idx="4">
                  <c:v>1.4309892705623071</c:v>
                </c:pt>
                <c:pt idx="5">
                  <c:v>1.4707720005022467</c:v>
                </c:pt>
                <c:pt idx="6">
                  <c:v>1.4965765450336332</c:v>
                </c:pt>
                <c:pt idx="7">
                  <c:v>1.5133932639581187</c:v>
                </c:pt>
                <c:pt idx="8">
                  <c:v>1.524218812951124</c:v>
                </c:pt>
                <c:pt idx="9">
                  <c:v>1.5314497381015588</c:v>
                </c:pt>
                <c:pt idx="10">
                  <c:v>1.5367052996311064</c:v>
                </c:pt>
                <c:pt idx="11">
                  <c:v>1.5405734608861588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93C-4BA7-ABFE-B4D557FF2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model1'!$B$60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model1'!$A$61:$A$72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model1'!$B$61:$B$72</c:f>
              <c:numCache>
                <c:formatCode>0.0</c:formatCode>
                <c:ptCount val="12"/>
                <c:pt idx="0">
                  <c:v>0.26139204399967692</c:v>
                </c:pt>
                <c:pt idx="1">
                  <c:v>0.28955116449672869</c:v>
                </c:pt>
                <c:pt idx="2">
                  <c:v>0.27039766122517572</c:v>
                </c:pt>
                <c:pt idx="3">
                  <c:v>0.21869445480063013</c:v>
                </c:pt>
                <c:pt idx="4">
                  <c:v>0.14740602007284057</c:v>
                </c:pt>
                <c:pt idx="5">
                  <c:v>7.2356734823230823E-2</c:v>
                </c:pt>
                <c:pt idx="6">
                  <c:v>4.4962608507265918E-3</c:v>
                </c:pt>
                <c:pt idx="7">
                  <c:v>-5.3037569469715364E-2</c:v>
                </c:pt>
                <c:pt idx="8">
                  <c:v>-9.9768453830631793E-2</c:v>
                </c:pt>
                <c:pt idx="9">
                  <c:v>-0.13829963475128673</c:v>
                </c:pt>
                <c:pt idx="10">
                  <c:v>-0.16772116118881406</c:v>
                </c:pt>
                <c:pt idx="11">
                  <c:v>-0.19042707767564615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E6C-45C1-BEF1-1C0E68512DAF}"/>
            </c:ext>
          </c:extLst>
        </c:ser>
        <c:ser>
          <c:idx val="1"/>
          <c:order val="1"/>
          <c:tx>
            <c:strRef>
              <c:f>'IRF model1'!$C$60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model1'!$A$61:$A$72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model1'!$C$61:$C$72</c:f>
              <c:numCache>
                <c:formatCode>0.00</c:formatCode>
                <c:ptCount val="12"/>
                <c:pt idx="0">
                  <c:v>1.4161986957442934</c:v>
                </c:pt>
                <c:pt idx="1">
                  <c:v>1.7126562385397197</c:v>
                </c:pt>
                <c:pt idx="2">
                  <c:v>1.864498932547926</c:v>
                </c:pt>
                <c:pt idx="3">
                  <c:v>1.9150399555749931</c:v>
                </c:pt>
                <c:pt idx="4">
                  <c:v>1.9306073545361875</c:v>
                </c:pt>
                <c:pt idx="5">
                  <c:v>1.9284046862897291</c:v>
                </c:pt>
                <c:pt idx="6">
                  <c:v>1.9187358247013702</c:v>
                </c:pt>
                <c:pt idx="7">
                  <c:v>1.9076450270141945</c:v>
                </c:pt>
                <c:pt idx="8">
                  <c:v>1.8975339154940332</c:v>
                </c:pt>
                <c:pt idx="9">
                  <c:v>1.8903191709984808</c:v>
                </c:pt>
                <c:pt idx="10">
                  <c:v>1.8853720804187049</c:v>
                </c:pt>
                <c:pt idx="11">
                  <c:v>1.8820715122386515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E6C-45C1-BEF1-1C0E68512DAF}"/>
            </c:ext>
          </c:extLst>
        </c:ser>
        <c:ser>
          <c:idx val="2"/>
          <c:order val="2"/>
          <c:tx>
            <c:strRef>
              <c:f>'IRF model1'!$D$60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model1'!$A$61:$A$72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model1'!$D$61:$D$72</c:f>
              <c:numCache>
                <c:formatCode>0.0</c:formatCode>
                <c:ptCount val="12"/>
                <c:pt idx="0">
                  <c:v>2.9371088342094454</c:v>
                </c:pt>
                <c:pt idx="1">
                  <c:v>3.3850688785501841</c:v>
                </c:pt>
                <c:pt idx="2">
                  <c:v>3.7492140999525954</c:v>
                </c:pt>
                <c:pt idx="3">
                  <c:v>3.9535649095813081</c:v>
                </c:pt>
                <c:pt idx="4">
                  <c:v>4.2872674732502354</c:v>
                </c:pt>
                <c:pt idx="5">
                  <c:v>4.5964090040618677</c:v>
                </c:pt>
                <c:pt idx="6">
                  <c:v>4.8689425585240143</c:v>
                </c:pt>
                <c:pt idx="7">
                  <c:v>5.1195145929318917</c:v>
                </c:pt>
                <c:pt idx="8">
                  <c:v>5.3291492381301353</c:v>
                </c:pt>
                <c:pt idx="9">
                  <c:v>5.5050288138569172</c:v>
                </c:pt>
                <c:pt idx="10">
                  <c:v>5.6499311144817543</c:v>
                </c:pt>
                <c:pt idx="11">
                  <c:v>5.7654157233294239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E6C-45C1-BEF1-1C0E68512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  <c:min val="-0.5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model2'!$E$60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model2'!$A$61:$A$72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model2'!$E$61:$E$72</c:f>
              <c:numCache>
                <c:formatCode>0.0</c:formatCode>
                <c:ptCount val="12"/>
                <c:pt idx="0">
                  <c:v>0.90644624464200774</c:v>
                </c:pt>
                <c:pt idx="1">
                  <c:v>1.0195875720318266</c:v>
                </c:pt>
                <c:pt idx="2">
                  <c:v>1.0530814329695264</c:v>
                </c:pt>
                <c:pt idx="3">
                  <c:v>1.0370821363159708</c:v>
                </c:pt>
                <c:pt idx="4">
                  <c:v>1.0048562687148654</c:v>
                </c:pt>
                <c:pt idx="5">
                  <c:v>0.95810458266242038</c:v>
                </c:pt>
                <c:pt idx="6">
                  <c:v>0.89776423609926026</c:v>
                </c:pt>
                <c:pt idx="7">
                  <c:v>0.82982895716778615</c:v>
                </c:pt>
                <c:pt idx="8">
                  <c:v>0.76343185147448367</c:v>
                </c:pt>
                <c:pt idx="9">
                  <c:v>0.69556712282417621</c:v>
                </c:pt>
                <c:pt idx="10">
                  <c:v>0.62981406128454775</c:v>
                </c:pt>
                <c:pt idx="11">
                  <c:v>0.56869982971870781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A-46AA-82FA-E98E155726DF}"/>
            </c:ext>
          </c:extLst>
        </c:ser>
        <c:ser>
          <c:idx val="1"/>
          <c:order val="1"/>
          <c:tx>
            <c:strRef>
              <c:f>'IRF model2'!$F$60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model2'!$A$61:$A$72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model2'!$F$61:$F$72</c:f>
              <c:numCache>
                <c:formatCode>0.0</c:formatCode>
                <c:ptCount val="12"/>
                <c:pt idx="0">
                  <c:v>1.0353437156027121</c:v>
                </c:pt>
                <c:pt idx="1">
                  <c:v>1.312248143228228</c:v>
                </c:pt>
                <c:pt idx="2">
                  <c:v>1.5019502294160676</c:v>
                </c:pt>
                <c:pt idx="3">
                  <c:v>1.647003638684539</c:v>
                </c:pt>
                <c:pt idx="4">
                  <c:v>1.7448465501676058</c:v>
                </c:pt>
                <c:pt idx="5">
                  <c:v>1.8096455076842712</c:v>
                </c:pt>
                <c:pt idx="6">
                  <c:v>1.8511250883538855</c:v>
                </c:pt>
                <c:pt idx="7">
                  <c:v>1.8780594372245787</c:v>
                </c:pt>
                <c:pt idx="8">
                  <c:v>1.8947886823218587</c:v>
                </c:pt>
                <c:pt idx="9">
                  <c:v>1.9058667131540652</c:v>
                </c:pt>
                <c:pt idx="10">
                  <c:v>1.9131387218541189</c:v>
                </c:pt>
                <c:pt idx="11">
                  <c:v>1.9180297455240216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A-46AA-82FA-E98E155726DF}"/>
            </c:ext>
          </c:extLst>
        </c:ser>
        <c:ser>
          <c:idx val="2"/>
          <c:order val="2"/>
          <c:tx>
            <c:strRef>
              <c:f>'IRF model2'!$G$60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model2'!$A$61:$A$72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model2'!$G$61:$G$72</c:f>
              <c:numCache>
                <c:formatCode>0.0</c:formatCode>
                <c:ptCount val="12"/>
                <c:pt idx="0">
                  <c:v>1.1721892032181713</c:v>
                </c:pt>
                <c:pt idx="1">
                  <c:v>1.4868687057719754</c:v>
                </c:pt>
                <c:pt idx="2">
                  <c:v>1.7170004257668383</c:v>
                </c:pt>
                <c:pt idx="3">
                  <c:v>1.8947612929718252</c:v>
                </c:pt>
                <c:pt idx="4">
                  <c:v>2.026129604873232</c:v>
                </c:pt>
                <c:pt idx="5">
                  <c:v>2.117923138345803</c:v>
                </c:pt>
                <c:pt idx="6">
                  <c:v>2.1817360600771996</c:v>
                </c:pt>
                <c:pt idx="7">
                  <c:v>2.2276863990127391</c:v>
                </c:pt>
                <c:pt idx="8">
                  <c:v>2.2610043313542016</c:v>
                </c:pt>
                <c:pt idx="9">
                  <c:v>2.2855504579785579</c:v>
                </c:pt>
                <c:pt idx="10">
                  <c:v>2.3044944393657025</c:v>
                </c:pt>
                <c:pt idx="11">
                  <c:v>2.3189350319830364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2A-46AA-82FA-E98E15572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model2'!$H$60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model2'!$A$61:$A$72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model2'!$H$61:$H$72</c:f>
              <c:numCache>
                <c:formatCode>0.0</c:formatCode>
                <c:ptCount val="12"/>
                <c:pt idx="0">
                  <c:v>3.0610572393753364</c:v>
                </c:pt>
                <c:pt idx="1">
                  <c:v>3.4319043550082151</c:v>
                </c:pt>
                <c:pt idx="2">
                  <c:v>3.5529172627369547</c:v>
                </c:pt>
                <c:pt idx="3">
                  <c:v>3.3981844526831462</c:v>
                </c:pt>
                <c:pt idx="4">
                  <c:v>3.2586975722005214</c:v>
                </c:pt>
                <c:pt idx="5">
                  <c:v>3.122724471083588</c:v>
                </c:pt>
                <c:pt idx="6">
                  <c:v>2.9737039564449148</c:v>
                </c:pt>
                <c:pt idx="7">
                  <c:v>2.8207896577429246</c:v>
                </c:pt>
                <c:pt idx="8">
                  <c:v>2.6705985529527148</c:v>
                </c:pt>
                <c:pt idx="9">
                  <c:v>2.5287435473129372</c:v>
                </c:pt>
                <c:pt idx="10">
                  <c:v>2.3936656020147056</c:v>
                </c:pt>
                <c:pt idx="11">
                  <c:v>2.2681987860536332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4-420A-B057-6C09A1C9CCBA}"/>
            </c:ext>
          </c:extLst>
        </c:ser>
        <c:ser>
          <c:idx val="1"/>
          <c:order val="1"/>
          <c:tx>
            <c:strRef>
              <c:f>'IRF model2'!$I$60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model2'!$A$61:$A$72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model2'!$I$61:$I$72</c:f>
              <c:numCache>
                <c:formatCode>0.0</c:formatCode>
                <c:ptCount val="12"/>
                <c:pt idx="0">
                  <c:v>3.3275943616791679</c:v>
                </c:pt>
                <c:pt idx="1">
                  <c:v>4.2058357413608922</c:v>
                </c:pt>
                <c:pt idx="2">
                  <c:v>4.6342355141043781</c:v>
                </c:pt>
                <c:pt idx="3">
                  <c:v>4.7920322668055793</c:v>
                </c:pt>
                <c:pt idx="4">
                  <c:v>4.9119871426648238</c:v>
                </c:pt>
                <c:pt idx="5">
                  <c:v>4.9845541757754299</c:v>
                </c:pt>
                <c:pt idx="6">
                  <c:v>5.0245781229287507</c:v>
                </c:pt>
                <c:pt idx="7">
                  <c:v>5.0466019532611446</c:v>
                </c:pt>
                <c:pt idx="8">
                  <c:v>5.0590118064633636</c:v>
                </c:pt>
                <c:pt idx="9">
                  <c:v>5.0642366476384311</c:v>
                </c:pt>
                <c:pt idx="10">
                  <c:v>5.0662441463903285</c:v>
                </c:pt>
                <c:pt idx="11">
                  <c:v>5.0668196316318976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F4-420A-B057-6C09A1C9CCBA}"/>
            </c:ext>
          </c:extLst>
        </c:ser>
        <c:ser>
          <c:idx val="2"/>
          <c:order val="2"/>
          <c:tx>
            <c:strRef>
              <c:f>'IRF model2'!$J$60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model2'!$A$61:$A$72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model2'!$J$61:$J$72</c:f>
              <c:numCache>
                <c:formatCode>0.0</c:formatCode>
                <c:ptCount val="12"/>
                <c:pt idx="0">
                  <c:v>3.6485165548601604</c:v>
                </c:pt>
                <c:pt idx="1">
                  <c:v>4.7294503936684684</c:v>
                </c:pt>
                <c:pt idx="2">
                  <c:v>5.2808785537081961</c:v>
                </c:pt>
                <c:pt idx="3">
                  <c:v>5.538411274274786</c:v>
                </c:pt>
                <c:pt idx="4">
                  <c:v>5.7360903287853198</c:v>
                </c:pt>
                <c:pt idx="5">
                  <c:v>5.8680464068388485</c:v>
                </c:pt>
                <c:pt idx="6">
                  <c:v>5.9495029186686512</c:v>
                </c:pt>
                <c:pt idx="7">
                  <c:v>6.0045542430760594</c:v>
                </c:pt>
                <c:pt idx="8">
                  <c:v>6.0427972421205647</c:v>
                </c:pt>
                <c:pt idx="9">
                  <c:v>6.0698593088918926</c:v>
                </c:pt>
                <c:pt idx="10">
                  <c:v>6.089409597760727</c:v>
                </c:pt>
                <c:pt idx="11">
                  <c:v>6.1012723835383964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F4-420A-B057-6C09A1C9C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model2'!$B$60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model2'!$A$61:$A$72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model2'!$B$61:$B$72</c:f>
              <c:numCache>
                <c:formatCode>0.0</c:formatCode>
                <c:ptCount val="12"/>
                <c:pt idx="0">
                  <c:v>1.6221585952179378</c:v>
                </c:pt>
                <c:pt idx="1">
                  <c:v>1.946616929317651</c:v>
                </c:pt>
                <c:pt idx="2">
                  <c:v>2.1732157164454611</c:v>
                </c:pt>
                <c:pt idx="3">
                  <c:v>2.2803506704672216</c:v>
                </c:pt>
                <c:pt idx="4">
                  <c:v>2.3213466214351017</c:v>
                </c:pt>
                <c:pt idx="5">
                  <c:v>2.3240392738850897</c:v>
                </c:pt>
                <c:pt idx="6">
                  <c:v>2.2959511565912241</c:v>
                </c:pt>
                <c:pt idx="7">
                  <c:v>2.2514880660532945</c:v>
                </c:pt>
                <c:pt idx="8">
                  <c:v>2.1960221191796285</c:v>
                </c:pt>
                <c:pt idx="9">
                  <c:v>2.1338342597373887</c:v>
                </c:pt>
                <c:pt idx="10">
                  <c:v>2.0719977743048399</c:v>
                </c:pt>
                <c:pt idx="11">
                  <c:v>2.0143342559925501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4-4DCC-8352-000E5F563EC1}"/>
            </c:ext>
          </c:extLst>
        </c:ser>
        <c:ser>
          <c:idx val="1"/>
          <c:order val="1"/>
          <c:tx>
            <c:strRef>
              <c:f>'IRF model2'!$C$60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model2'!$A$61:$A$72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model2'!$C$61:$C$72</c:f>
              <c:numCache>
                <c:formatCode>0.0</c:formatCode>
                <c:ptCount val="12"/>
                <c:pt idx="0">
                  <c:v>1.7648752367210598</c:v>
                </c:pt>
                <c:pt idx="1">
                  <c:v>2.2380080375445934</c:v>
                </c:pt>
                <c:pt idx="2">
                  <c:v>2.5362969166821228</c:v>
                </c:pt>
                <c:pt idx="3">
                  <c:v>2.7314939690871074</c:v>
                </c:pt>
                <c:pt idx="4">
                  <c:v>2.8620627428161196</c:v>
                </c:pt>
                <c:pt idx="5">
                  <c:v>2.9485484383008664</c:v>
                </c:pt>
                <c:pt idx="6">
                  <c:v>3.0047151242480599</c:v>
                </c:pt>
                <c:pt idx="7">
                  <c:v>3.0401066005371771</c:v>
                </c:pt>
                <c:pt idx="8">
                  <c:v>3.0624663482352137</c:v>
                </c:pt>
                <c:pt idx="9">
                  <c:v>3.0760432388837367</c:v>
                </c:pt>
                <c:pt idx="10">
                  <c:v>3.0841918140116129</c:v>
                </c:pt>
                <c:pt idx="11">
                  <c:v>3.0889446079783625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24-4DCC-8352-000E5F563EC1}"/>
            </c:ext>
          </c:extLst>
        </c:ser>
        <c:ser>
          <c:idx val="2"/>
          <c:order val="2"/>
          <c:tx>
            <c:strRef>
              <c:f>'IRF model2'!$D$60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model2'!$A$61:$A$72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model2'!$D$61:$D$72</c:f>
              <c:numCache>
                <c:formatCode>0.0</c:formatCode>
                <c:ptCount val="12"/>
                <c:pt idx="0">
                  <c:v>2.0186090036499476</c:v>
                </c:pt>
                <c:pt idx="1">
                  <c:v>2.5476661388577764</c:v>
                </c:pt>
                <c:pt idx="2">
                  <c:v>2.8815922399177456</c:v>
                </c:pt>
                <c:pt idx="3">
                  <c:v>3.1099167073229013</c:v>
                </c:pt>
                <c:pt idx="4">
                  <c:v>3.281781082454581</c:v>
                </c:pt>
                <c:pt idx="5">
                  <c:v>3.4037811503426556</c:v>
                </c:pt>
                <c:pt idx="6">
                  <c:v>3.4907389258290702</c:v>
                </c:pt>
                <c:pt idx="7">
                  <c:v>3.5531804619889025</c:v>
                </c:pt>
                <c:pt idx="8">
                  <c:v>3.5985323565072171</c:v>
                </c:pt>
                <c:pt idx="9">
                  <c:v>3.6326397652561209</c:v>
                </c:pt>
                <c:pt idx="10">
                  <c:v>3.6590581842712293</c:v>
                </c:pt>
                <c:pt idx="11">
                  <c:v>3.6789482314139081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24-4DCC-8352-000E5F563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soc'!$E$60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soc'!$E$61:$E$72</c:f>
              <c:numCache>
                <c:formatCode>0.0</c:formatCode>
                <c:ptCount val="12"/>
                <c:pt idx="0">
                  <c:v>3.6047846218976298</c:v>
                </c:pt>
                <c:pt idx="1">
                  <c:v>3.1648742778459553</c:v>
                </c:pt>
                <c:pt idx="2">
                  <c:v>2.3843409720333577</c:v>
                </c:pt>
                <c:pt idx="3">
                  <c:v>1.2965766074187832</c:v>
                </c:pt>
                <c:pt idx="4">
                  <c:v>0.25908025258778844</c:v>
                </c:pt>
                <c:pt idx="5">
                  <c:v>-0.75884286360200437</c:v>
                </c:pt>
                <c:pt idx="6">
                  <c:v>-1.6875320670743674</c:v>
                </c:pt>
                <c:pt idx="7">
                  <c:v>-2.5090445303743918</c:v>
                </c:pt>
                <c:pt idx="8">
                  <c:v>-3.2212065830015364</c:v>
                </c:pt>
                <c:pt idx="9">
                  <c:v>-3.8313117861802057</c:v>
                </c:pt>
                <c:pt idx="10">
                  <c:v>-4.3368230630093256</c:v>
                </c:pt>
                <c:pt idx="11">
                  <c:v>-4.7559663099124423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2F-4FEA-9C31-AF4B215E83FE}"/>
            </c:ext>
          </c:extLst>
        </c:ser>
        <c:ser>
          <c:idx val="1"/>
          <c:order val="1"/>
          <c:tx>
            <c:strRef>
              <c:f>'IRF model soc'!$F$60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soc'!$F$61:$F$72</c:f>
              <c:numCache>
                <c:formatCode>0.0</c:formatCode>
                <c:ptCount val="12"/>
                <c:pt idx="0">
                  <c:v>4.2716863893206884</c:v>
                </c:pt>
                <c:pt idx="1">
                  <c:v>5.1603980956936875</c:v>
                </c:pt>
                <c:pt idx="2">
                  <c:v>5.6893774445607157</c:v>
                </c:pt>
                <c:pt idx="3">
                  <c:v>5.8742988733127302</c:v>
                </c:pt>
                <c:pt idx="4">
                  <c:v>5.99933995745406</c:v>
                </c:pt>
                <c:pt idx="5">
                  <c:v>6.0625661576037668</c:v>
                </c:pt>
                <c:pt idx="6">
                  <c:v>6.0914709359964956</c:v>
                </c:pt>
                <c:pt idx="7">
                  <c:v>6.1064426695920533</c:v>
                </c:pt>
                <c:pt idx="8">
                  <c:v>6.1110891773664804</c:v>
                </c:pt>
                <c:pt idx="9">
                  <c:v>6.1123059875137145</c:v>
                </c:pt>
                <c:pt idx="10">
                  <c:v>6.1123448568167049</c:v>
                </c:pt>
                <c:pt idx="11">
                  <c:v>6.1123085248499294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2F-4FEA-9C31-AF4B215E83FE}"/>
            </c:ext>
          </c:extLst>
        </c:ser>
        <c:ser>
          <c:idx val="2"/>
          <c:order val="2"/>
          <c:tx>
            <c:strRef>
              <c:f>'IRF model soc'!$G$60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soc'!$G$61:$G$72</c:f>
              <c:numCache>
                <c:formatCode>0.0</c:formatCode>
                <c:ptCount val="12"/>
                <c:pt idx="0">
                  <c:v>5.4625277242670442</c:v>
                </c:pt>
                <c:pt idx="1">
                  <c:v>6.7578753483420018</c:v>
                </c:pt>
                <c:pt idx="2">
                  <c:v>7.5391219258770539</c:v>
                </c:pt>
                <c:pt idx="3">
                  <c:v>7.9586749881592977</c:v>
                </c:pt>
                <c:pt idx="4">
                  <c:v>8.2375345764262846</c:v>
                </c:pt>
                <c:pt idx="5">
                  <c:v>8.4391909805211842</c:v>
                </c:pt>
                <c:pt idx="6">
                  <c:v>8.5833457106976887</c:v>
                </c:pt>
                <c:pt idx="7">
                  <c:v>8.6873442507634522</c:v>
                </c:pt>
                <c:pt idx="8">
                  <c:v>8.7663616818491814</c:v>
                </c:pt>
                <c:pt idx="9">
                  <c:v>8.8285982977630457</c:v>
                </c:pt>
                <c:pt idx="10">
                  <c:v>8.8761946518705095</c:v>
                </c:pt>
                <c:pt idx="11">
                  <c:v>8.9119512058515227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2F-4FEA-9C31-AF4B215E8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soc'!$H$60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soc'!$H$61:$H$72</c:f>
              <c:numCache>
                <c:formatCode>0.0</c:formatCode>
                <c:ptCount val="12"/>
                <c:pt idx="0">
                  <c:v>9.2011420900184593</c:v>
                </c:pt>
                <c:pt idx="1">
                  <c:v>9.7424526592760667</c:v>
                </c:pt>
                <c:pt idx="2">
                  <c:v>9.9405429014713391</c:v>
                </c:pt>
                <c:pt idx="3">
                  <c:v>9.518818067044144</c:v>
                </c:pt>
                <c:pt idx="4">
                  <c:v>9.2711329235469613</c:v>
                </c:pt>
                <c:pt idx="5">
                  <c:v>8.6786090484788208</c:v>
                </c:pt>
                <c:pt idx="6">
                  <c:v>8.078363598626046</c:v>
                </c:pt>
                <c:pt idx="7">
                  <c:v>7.5137720971719162</c:v>
                </c:pt>
                <c:pt idx="8">
                  <c:v>7.0008645258260369</c:v>
                </c:pt>
                <c:pt idx="9">
                  <c:v>6.570487447006224</c:v>
                </c:pt>
                <c:pt idx="10">
                  <c:v>6.2088278756981286</c:v>
                </c:pt>
                <c:pt idx="11">
                  <c:v>5.9003898213795161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E-4B8A-9F88-9FA597107482}"/>
            </c:ext>
          </c:extLst>
        </c:ser>
        <c:ser>
          <c:idx val="1"/>
          <c:order val="1"/>
          <c:tx>
            <c:strRef>
              <c:f>'IRF model soc'!$I$60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soc'!$I$61:$I$72</c:f>
              <c:numCache>
                <c:formatCode>0.0</c:formatCode>
                <c:ptCount val="12"/>
                <c:pt idx="0">
                  <c:v>9.0983634521231433</c:v>
                </c:pt>
                <c:pt idx="1">
                  <c:v>11.269299074779187</c:v>
                </c:pt>
                <c:pt idx="2">
                  <c:v>12.44451617902658</c:v>
                </c:pt>
                <c:pt idx="3">
                  <c:v>12.993931335622394</c:v>
                </c:pt>
                <c:pt idx="4">
                  <c:v>13.377461515041107</c:v>
                </c:pt>
                <c:pt idx="5">
                  <c:v>13.578548675063436</c:v>
                </c:pt>
                <c:pt idx="6">
                  <c:v>13.683244050171831</c:v>
                </c:pt>
                <c:pt idx="7">
                  <c:v>13.735552515863617</c:v>
                </c:pt>
                <c:pt idx="8">
                  <c:v>13.755668046787228</c:v>
                </c:pt>
                <c:pt idx="9">
                  <c:v>13.766511612557849</c:v>
                </c:pt>
                <c:pt idx="10">
                  <c:v>13.773693594223538</c:v>
                </c:pt>
                <c:pt idx="11">
                  <c:v>13.777902488848305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E-4B8A-9F88-9FA597107482}"/>
            </c:ext>
          </c:extLst>
        </c:ser>
        <c:ser>
          <c:idx val="2"/>
          <c:order val="2"/>
          <c:tx>
            <c:strRef>
              <c:f>'IRF model soc'!$J$60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soc'!$J$61:$J$72</c:f>
              <c:numCache>
                <c:formatCode>0.0</c:formatCode>
                <c:ptCount val="12"/>
                <c:pt idx="0">
                  <c:v>9.235713309590718</c:v>
                </c:pt>
                <c:pt idx="1">
                  <c:v>11.884939255875251</c:v>
                </c:pt>
                <c:pt idx="2">
                  <c:v>13.234490482429617</c:v>
                </c:pt>
                <c:pt idx="3">
                  <c:v>14.007035159349181</c:v>
                </c:pt>
                <c:pt idx="4">
                  <c:v>14.498309117455001</c:v>
                </c:pt>
                <c:pt idx="5">
                  <c:v>14.837733522345909</c:v>
                </c:pt>
                <c:pt idx="6">
                  <c:v>15.070697793830808</c:v>
                </c:pt>
                <c:pt idx="7">
                  <c:v>15.226290874041808</c:v>
                </c:pt>
                <c:pt idx="8">
                  <c:v>15.329221870583297</c:v>
                </c:pt>
                <c:pt idx="9">
                  <c:v>15.408538376846037</c:v>
                </c:pt>
                <c:pt idx="10">
                  <c:v>15.466204879904799</c:v>
                </c:pt>
                <c:pt idx="11">
                  <c:v>15.507966241949878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E-4B8A-9F88-9FA597107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soc'!$B$60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soc'!$B$61:$B$72</c:f>
              <c:numCache>
                <c:formatCode>0.0</c:formatCode>
                <c:ptCount val="12"/>
                <c:pt idx="0">
                  <c:v>2.9859427404462235</c:v>
                </c:pt>
                <c:pt idx="1">
                  <c:v>3.2349670705055895</c:v>
                </c:pt>
                <c:pt idx="2">
                  <c:v>3.1174064420807293</c:v>
                </c:pt>
                <c:pt idx="3">
                  <c:v>2.7410759172706571</c:v>
                </c:pt>
                <c:pt idx="4">
                  <c:v>2.583862597309508</c:v>
                </c:pt>
                <c:pt idx="5">
                  <c:v>2.2511774893688496</c:v>
                </c:pt>
                <c:pt idx="6">
                  <c:v>1.8550026631261602</c:v>
                </c:pt>
                <c:pt idx="7">
                  <c:v>1.4559507732683679</c:v>
                </c:pt>
                <c:pt idx="8">
                  <c:v>1.0781441288335312</c:v>
                </c:pt>
                <c:pt idx="9">
                  <c:v>0.73862401508882325</c:v>
                </c:pt>
                <c:pt idx="10">
                  <c:v>0.45412007347288852</c:v>
                </c:pt>
                <c:pt idx="11">
                  <c:v>0.21401743929206662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B-463A-B02B-859631670D03}"/>
            </c:ext>
          </c:extLst>
        </c:ser>
        <c:ser>
          <c:idx val="1"/>
          <c:order val="1"/>
          <c:tx>
            <c:strRef>
              <c:f>'IRF model soc'!$C$60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soc'!$C$61:$C$72</c:f>
              <c:numCache>
                <c:formatCode>0.0</c:formatCode>
                <c:ptCount val="12"/>
                <c:pt idx="0">
                  <c:v>3.7923554371575161</c:v>
                </c:pt>
                <c:pt idx="1">
                  <c:v>4.6684740773615641</c:v>
                </c:pt>
                <c:pt idx="2">
                  <c:v>5.233687587196191</c:v>
                </c:pt>
                <c:pt idx="3">
                  <c:v>5.5773366340552135</c:v>
                </c:pt>
                <c:pt idx="4">
                  <c:v>5.9152554374463788</c:v>
                </c:pt>
                <c:pt idx="5">
                  <c:v>6.0933721647071595</c:v>
                </c:pt>
                <c:pt idx="6">
                  <c:v>6.1844754365314936</c:v>
                </c:pt>
                <c:pt idx="7">
                  <c:v>6.2305869732181058</c:v>
                </c:pt>
                <c:pt idx="8">
                  <c:v>6.2436235500437132</c:v>
                </c:pt>
                <c:pt idx="9">
                  <c:v>6.2477505290653959</c:v>
                </c:pt>
                <c:pt idx="10">
                  <c:v>6.2491982336129617</c:v>
                </c:pt>
                <c:pt idx="11">
                  <c:v>6.2493320859521768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B-463A-B02B-859631670D03}"/>
            </c:ext>
          </c:extLst>
        </c:ser>
        <c:ser>
          <c:idx val="2"/>
          <c:order val="2"/>
          <c:tx>
            <c:strRef>
              <c:f>'IRF model soc'!$D$60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soc'!$D$61:$D$72</c:f>
              <c:numCache>
                <c:formatCode>0.0</c:formatCode>
                <c:ptCount val="12"/>
                <c:pt idx="0">
                  <c:v>4.4565191259804999</c:v>
                </c:pt>
                <c:pt idx="1">
                  <c:v>5.5500832468941441</c:v>
                </c:pt>
                <c:pt idx="2">
                  <c:v>6.2970334637595169</c:v>
                </c:pt>
                <c:pt idx="3">
                  <c:v>6.7765898264486815</c:v>
                </c:pt>
                <c:pt idx="4">
                  <c:v>7.1554514295356437</c:v>
                </c:pt>
                <c:pt idx="5">
                  <c:v>7.3964454235225281</c:v>
                </c:pt>
                <c:pt idx="6">
                  <c:v>7.5525022837713855</c:v>
                </c:pt>
                <c:pt idx="7">
                  <c:v>7.6519564874177615</c:v>
                </c:pt>
                <c:pt idx="8">
                  <c:v>7.7158073135074412</c:v>
                </c:pt>
                <c:pt idx="9">
                  <c:v>7.7629600230312015</c:v>
                </c:pt>
                <c:pt idx="10">
                  <c:v>7.7981398446416677</c:v>
                </c:pt>
                <c:pt idx="11">
                  <c:v>7.8246524804785427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CB-463A-B02B-859631670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soc'!$K$60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soc'!$K$61:$K$72</c:f>
              <c:numCache>
                <c:formatCode>0.0</c:formatCode>
                <c:ptCount val="12"/>
                <c:pt idx="0">
                  <c:v>4.3478527901743629</c:v>
                </c:pt>
                <c:pt idx="1">
                  <c:v>4.5366539337502934</c:v>
                </c:pt>
                <c:pt idx="2">
                  <c:v>4.4443493319679117</c:v>
                </c:pt>
                <c:pt idx="3">
                  <c:v>4.0829746217517879</c:v>
                </c:pt>
                <c:pt idx="4">
                  <c:v>3.5706215340748626</c:v>
                </c:pt>
                <c:pt idx="5">
                  <c:v>3.0194154423381887</c:v>
                </c:pt>
                <c:pt idx="6">
                  <c:v>2.4940936043255424</c:v>
                </c:pt>
                <c:pt idx="7">
                  <c:v>2.0315434151282101</c:v>
                </c:pt>
                <c:pt idx="8">
                  <c:v>1.6381092925839922</c:v>
                </c:pt>
                <c:pt idx="9">
                  <c:v>1.2961142972339734</c:v>
                </c:pt>
                <c:pt idx="10">
                  <c:v>1.0076118179231899</c:v>
                </c:pt>
                <c:pt idx="11">
                  <c:v>0.77175345610955171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A8-4760-9556-C524FDFCEEB6}"/>
            </c:ext>
          </c:extLst>
        </c:ser>
        <c:ser>
          <c:idx val="1"/>
          <c:order val="1"/>
          <c:tx>
            <c:strRef>
              <c:f>'IRF model soc'!$L$60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soc'!$L$61:$L$72</c:f>
              <c:numCache>
                <c:formatCode>0.0</c:formatCode>
                <c:ptCount val="12"/>
                <c:pt idx="0">
                  <c:v>5.2331269001395482</c:v>
                </c:pt>
                <c:pt idx="1">
                  <c:v>6.1109343501779847</c:v>
                </c:pt>
                <c:pt idx="2">
                  <c:v>6.6260352787138705</c:v>
                </c:pt>
                <c:pt idx="3">
                  <c:v>6.8250863798666188</c:v>
                </c:pt>
                <c:pt idx="4">
                  <c:v>6.8086373835582608</c:v>
                </c:pt>
                <c:pt idx="5">
                  <c:v>6.737397799654989</c:v>
                </c:pt>
                <c:pt idx="6">
                  <c:v>6.6495447958174037</c:v>
                </c:pt>
                <c:pt idx="7">
                  <c:v>6.5715191111457454</c:v>
                </c:pt>
                <c:pt idx="8">
                  <c:v>6.5035856264883041</c:v>
                </c:pt>
                <c:pt idx="9">
                  <c:v>6.4498713204344424</c:v>
                </c:pt>
                <c:pt idx="10">
                  <c:v>6.4098875793515679</c:v>
                </c:pt>
                <c:pt idx="11">
                  <c:v>6.3801651169024058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A8-4760-9556-C524FDFCEEB6}"/>
            </c:ext>
          </c:extLst>
        </c:ser>
        <c:ser>
          <c:idx val="2"/>
          <c:order val="2"/>
          <c:tx>
            <c:strRef>
              <c:f>'IRF model soc'!$M$60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soc'!$A$61:$A$72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soc'!$M$61:$M$72</c:f>
              <c:numCache>
                <c:formatCode>0.0</c:formatCode>
                <c:ptCount val="12"/>
                <c:pt idx="0">
                  <c:v>5.9576277675646718</c:v>
                </c:pt>
                <c:pt idx="1">
                  <c:v>7.1062194082158712</c:v>
                </c:pt>
                <c:pt idx="2">
                  <c:v>7.7320354884531053</c:v>
                </c:pt>
                <c:pt idx="3">
                  <c:v>8.0126760594108255</c:v>
                </c:pt>
                <c:pt idx="4">
                  <c:v>8.087847961421712</c:v>
                </c:pt>
                <c:pt idx="5">
                  <c:v>8.0950498892709408</c:v>
                </c:pt>
                <c:pt idx="6">
                  <c:v>8.0653326243290042</c:v>
                </c:pt>
                <c:pt idx="7">
                  <c:v>8.0223484623473791</c:v>
                </c:pt>
                <c:pt idx="8">
                  <c:v>7.9798004923515364</c:v>
                </c:pt>
                <c:pt idx="9">
                  <c:v>7.9418685284666335</c:v>
                </c:pt>
                <c:pt idx="10">
                  <c:v>7.9091598562084799</c:v>
                </c:pt>
                <c:pt idx="11">
                  <c:v>7.8821417147384842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A8-4760-9556-C524FDFCE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prod (part 1)'!$E$60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1)'!$E$61:$E$72</c:f>
              <c:numCache>
                <c:formatCode>0.0</c:formatCode>
                <c:ptCount val="12"/>
                <c:pt idx="0">
                  <c:v>3.4935972999521523E-3</c:v>
                </c:pt>
                <c:pt idx="1">
                  <c:v>-8.9306981855211847E-4</c:v>
                </c:pt>
                <c:pt idx="2">
                  <c:v>-1.8403529610134689E-3</c:v>
                </c:pt>
                <c:pt idx="3">
                  <c:v>-2.6676624613107668E-3</c:v>
                </c:pt>
                <c:pt idx="4">
                  <c:v>-7.5057013022157152E-3</c:v>
                </c:pt>
                <c:pt idx="5">
                  <c:v>-1.4309086895095961E-2</c:v>
                </c:pt>
                <c:pt idx="6">
                  <c:v>-3.0357791629300461E-2</c:v>
                </c:pt>
                <c:pt idx="7">
                  <c:v>-0.11703177257855145</c:v>
                </c:pt>
                <c:pt idx="8">
                  <c:v>0.18680937794210903</c:v>
                </c:pt>
                <c:pt idx="9">
                  <c:v>7.5319201974716268E-2</c:v>
                </c:pt>
                <c:pt idx="10">
                  <c:v>5.4714680898577797E-2</c:v>
                </c:pt>
                <c:pt idx="11">
                  <c:v>4.6561739845180805E-2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52-43C0-9A41-34FEFBCCEE22}"/>
            </c:ext>
          </c:extLst>
        </c:ser>
        <c:ser>
          <c:idx val="1"/>
          <c:order val="1"/>
          <c:tx>
            <c:strRef>
              <c:f>'IRF model prod (part 1)'!$F$60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1)'!$F$61:$F$72</c:f>
              <c:numCache>
                <c:formatCode>0.0</c:formatCode>
                <c:ptCount val="12"/>
                <c:pt idx="0" formatCode="0.00">
                  <c:v>3.4698490163892638E-3</c:v>
                </c:pt>
                <c:pt idx="1">
                  <c:v>4.8868395107628648E-3</c:v>
                </c:pt>
                <c:pt idx="2">
                  <c:v>6.0247881448013251E-3</c:v>
                </c:pt>
                <c:pt idx="3">
                  <c:v>6.8780537946136339E-3</c:v>
                </c:pt>
                <c:pt idx="4">
                  <c:v>7.0390554876236175E-3</c:v>
                </c:pt>
                <c:pt idx="5">
                  <c:v>7.3764958951163121E-3</c:v>
                </c:pt>
                <c:pt idx="6">
                  <c:v>7.5435614398593432E-3</c:v>
                </c:pt>
                <c:pt idx="7">
                  <c:v>7.554029533363725E-3</c:v>
                </c:pt>
                <c:pt idx="8">
                  <c:v>7.6348105451179817E-3</c:v>
                </c:pt>
                <c:pt idx="9">
                  <c:v>7.6588172934212388E-3</c:v>
                </c:pt>
                <c:pt idx="10">
                  <c:v>7.652231233930433E-3</c:v>
                </c:pt>
                <c:pt idx="11">
                  <c:v>7.6804200073068499E-3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52-43C0-9A41-34FEFBCCEE22}"/>
            </c:ext>
          </c:extLst>
        </c:ser>
        <c:ser>
          <c:idx val="2"/>
          <c:order val="2"/>
          <c:tx>
            <c:strRef>
              <c:f>'IRF model prod (part 1)'!$G$60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1)'!$G$61:$G$72</c:f>
              <c:numCache>
                <c:formatCode>0.0</c:formatCode>
                <c:ptCount val="12"/>
                <c:pt idx="0">
                  <c:v>4.3080279567238164E-3</c:v>
                </c:pt>
                <c:pt idx="1">
                  <c:v>6.4610685652076033E-3</c:v>
                </c:pt>
                <c:pt idx="2">
                  <c:v>7.8499133276879948E-3</c:v>
                </c:pt>
                <c:pt idx="3">
                  <c:v>8.8166563083379255E-3</c:v>
                </c:pt>
                <c:pt idx="4">
                  <c:v>9.2287820526689556E-3</c:v>
                </c:pt>
                <c:pt idx="5">
                  <c:v>9.720602853827821E-3</c:v>
                </c:pt>
                <c:pt idx="6">
                  <c:v>1.012030012222888E-2</c:v>
                </c:pt>
                <c:pt idx="7">
                  <c:v>1.0395461723375667E-2</c:v>
                </c:pt>
                <c:pt idx="8">
                  <c:v>1.0694760041474956E-2</c:v>
                </c:pt>
                <c:pt idx="9">
                  <c:v>1.0908528836007793E-2</c:v>
                </c:pt>
                <c:pt idx="10">
                  <c:v>1.1075240312854357E-2</c:v>
                </c:pt>
                <c:pt idx="11">
                  <c:v>1.1239663617627432E-2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52-43C0-9A41-34FEFBCCE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prod (part 1)'!$H$60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1)'!$H$61:$H$72</c:f>
              <c:numCache>
                <c:formatCode>0.0</c:formatCode>
                <c:ptCount val="12"/>
                <c:pt idx="0">
                  <c:v>3.5820589092616157</c:v>
                </c:pt>
                <c:pt idx="1">
                  <c:v>3.3592661151737211</c:v>
                </c:pt>
                <c:pt idx="2">
                  <c:v>4.2377649447854111</c:v>
                </c:pt>
                <c:pt idx="3">
                  <c:v>4.1999798986184711</c:v>
                </c:pt>
                <c:pt idx="4">
                  <c:v>3.3232791941013571</c:v>
                </c:pt>
                <c:pt idx="5">
                  <c:v>2.1308016786093789</c:v>
                </c:pt>
                <c:pt idx="6">
                  <c:v>-0.31056312689808674</c:v>
                </c:pt>
                <c:pt idx="7">
                  <c:v>-4.9377980254263631</c:v>
                </c:pt>
                <c:pt idx="8">
                  <c:v>-10.800222402519291</c:v>
                </c:pt>
                <c:pt idx="9">
                  <c:v>-19.130211508264807</c:v>
                </c:pt>
                <c:pt idx="10">
                  <c:v>-30.537107431788652</c:v>
                </c:pt>
                <c:pt idx="11">
                  <c:v>-49.425969254710218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3-4374-A238-488EA0A5543B}"/>
            </c:ext>
          </c:extLst>
        </c:ser>
        <c:ser>
          <c:idx val="1"/>
          <c:order val="1"/>
          <c:tx>
            <c:strRef>
              <c:f>'IRF model prod (part 1)'!$I$60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1)'!$I$61:$I$72</c:f>
              <c:numCache>
                <c:formatCode>0.0</c:formatCode>
                <c:ptCount val="12"/>
                <c:pt idx="0">
                  <c:v>3.1165486757536005</c:v>
                </c:pt>
                <c:pt idx="1">
                  <c:v>4.9137274350464679</c:v>
                </c:pt>
                <c:pt idx="2">
                  <c:v>6.0112533823264904</c:v>
                </c:pt>
                <c:pt idx="3">
                  <c:v>6.579504145533984</c:v>
                </c:pt>
                <c:pt idx="4">
                  <c:v>6.7679700127164697</c:v>
                </c:pt>
                <c:pt idx="5">
                  <c:v>6.9312320083463046</c:v>
                </c:pt>
                <c:pt idx="6">
                  <c:v>6.8644372950403865</c:v>
                </c:pt>
                <c:pt idx="7">
                  <c:v>6.7003168766057755</c:v>
                </c:pt>
                <c:pt idx="8">
                  <c:v>6.5953664860786541</c:v>
                </c:pt>
                <c:pt idx="9">
                  <c:v>6.426924692959175</c:v>
                </c:pt>
                <c:pt idx="10">
                  <c:v>6.2930794153715288</c:v>
                </c:pt>
                <c:pt idx="11">
                  <c:v>6.2115632646258732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3-4374-A238-488EA0A5543B}"/>
            </c:ext>
          </c:extLst>
        </c:ser>
        <c:ser>
          <c:idx val="2"/>
          <c:order val="2"/>
          <c:tx>
            <c:strRef>
              <c:f>'IRF model prod (part 1)'!$J$60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1)'!$J$61:$J$72</c:f>
              <c:numCache>
                <c:formatCode>0.0</c:formatCode>
                <c:ptCount val="12"/>
                <c:pt idx="0">
                  <c:v>3.636774354282807</c:v>
                </c:pt>
                <c:pt idx="1">
                  <c:v>5.5595164693573444</c:v>
                </c:pt>
                <c:pt idx="2">
                  <c:v>6.686997086611826</c:v>
                </c:pt>
                <c:pt idx="3">
                  <c:v>7.2735241642598565</c:v>
                </c:pt>
                <c:pt idx="4">
                  <c:v>7.6214428452018632</c:v>
                </c:pt>
                <c:pt idx="5">
                  <c:v>7.8662253553967201</c:v>
                </c:pt>
                <c:pt idx="6">
                  <c:v>7.9265323952799243</c:v>
                </c:pt>
                <c:pt idx="7">
                  <c:v>7.9465369990999219</c:v>
                </c:pt>
                <c:pt idx="8">
                  <c:v>7.954071023165616</c:v>
                </c:pt>
                <c:pt idx="9">
                  <c:v>7.9424063413715098</c:v>
                </c:pt>
                <c:pt idx="10">
                  <c:v>7.9364691509670884</c:v>
                </c:pt>
                <c:pt idx="11">
                  <c:v>7.9537568337788995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63-4374-A238-488EA0A55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prod (part 1)'!$B$60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1)'!$B$61:$B$72</c:f>
              <c:numCache>
                <c:formatCode>0.0</c:formatCode>
                <c:ptCount val="12"/>
                <c:pt idx="0">
                  <c:v>24.874982116512413</c:v>
                </c:pt>
                <c:pt idx="1">
                  <c:v>6.2281537800546589</c:v>
                </c:pt>
                <c:pt idx="2">
                  <c:v>6.2268987750235079</c:v>
                </c:pt>
                <c:pt idx="3">
                  <c:v>5.7782137821269712</c:v>
                </c:pt>
                <c:pt idx="4">
                  <c:v>-2.0826099177839681</c:v>
                </c:pt>
                <c:pt idx="5">
                  <c:v>-8.3453129082458748</c:v>
                </c:pt>
                <c:pt idx="6">
                  <c:v>-22.888046173176651</c:v>
                </c:pt>
                <c:pt idx="7">
                  <c:v>-52.653585879654329</c:v>
                </c:pt>
                <c:pt idx="8">
                  <c:v>-113.70762425978637</c:v>
                </c:pt>
                <c:pt idx="9">
                  <c:v>-243.99994089166273</c:v>
                </c:pt>
                <c:pt idx="10">
                  <c:v>-809.59972579233886</c:v>
                </c:pt>
                <c:pt idx="11">
                  <c:v>1360.2507970179181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2-4509-B5F3-6CF080E17289}"/>
            </c:ext>
          </c:extLst>
        </c:ser>
        <c:ser>
          <c:idx val="1"/>
          <c:order val="1"/>
          <c:tx>
            <c:strRef>
              <c:f>'IRF model prod (part 1)'!$C$60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1)'!$C$61:$C$72</c:f>
              <c:numCache>
                <c:formatCode>0.0</c:formatCode>
                <c:ptCount val="12"/>
                <c:pt idx="0">
                  <c:v>25.113471567641515</c:v>
                </c:pt>
                <c:pt idx="1">
                  <c:v>23.93391985882398</c:v>
                </c:pt>
                <c:pt idx="2">
                  <c:v>25.626658549566407</c:v>
                </c:pt>
                <c:pt idx="3">
                  <c:v>27.699748463917039</c:v>
                </c:pt>
                <c:pt idx="4">
                  <c:v>27.095986595591157</c:v>
                </c:pt>
                <c:pt idx="5">
                  <c:v>28.494778870664327</c:v>
                </c:pt>
                <c:pt idx="6">
                  <c:v>28.951761944911418</c:v>
                </c:pt>
                <c:pt idx="7">
                  <c:v>28.749275424662034</c:v>
                </c:pt>
                <c:pt idx="8">
                  <c:v>29.221388785828317</c:v>
                </c:pt>
                <c:pt idx="9">
                  <c:v>28.746996215301163</c:v>
                </c:pt>
                <c:pt idx="10">
                  <c:v>28.272781426890695</c:v>
                </c:pt>
                <c:pt idx="11">
                  <c:v>28.049310391240006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F2-4509-B5F3-6CF080E17289}"/>
            </c:ext>
          </c:extLst>
        </c:ser>
        <c:ser>
          <c:idx val="2"/>
          <c:order val="2"/>
          <c:tx>
            <c:strRef>
              <c:f>'IRF model prod (part 1)'!$D$60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1)'!$D$61:$D$72</c:f>
              <c:numCache>
                <c:formatCode>0.0</c:formatCode>
                <c:ptCount val="12"/>
                <c:pt idx="0">
                  <c:v>28.540207689928799</c:v>
                </c:pt>
                <c:pt idx="1">
                  <c:v>30.325068669048942</c:v>
                </c:pt>
                <c:pt idx="2">
                  <c:v>32.320780305071409</c:v>
                </c:pt>
                <c:pt idx="3">
                  <c:v>34.745340718954637</c:v>
                </c:pt>
                <c:pt idx="4">
                  <c:v>34.859535335756789</c:v>
                </c:pt>
                <c:pt idx="5">
                  <c:v>36.246828214900418</c:v>
                </c:pt>
                <c:pt idx="6">
                  <c:v>37.001340588465126</c:v>
                </c:pt>
                <c:pt idx="7">
                  <c:v>37.155861441989494</c:v>
                </c:pt>
                <c:pt idx="8">
                  <c:v>37.695844888373081</c:v>
                </c:pt>
                <c:pt idx="9">
                  <c:v>37.64638820949191</c:v>
                </c:pt>
                <c:pt idx="10">
                  <c:v>37.553885502082927</c:v>
                </c:pt>
                <c:pt idx="11">
                  <c:v>37.514494292069081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F2-4509-B5F3-6CF080E17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prod (part 1)'!$K$60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1)'!$K$61:$K$72</c:f>
              <c:numCache>
                <c:formatCode>0.0</c:formatCode>
                <c:ptCount val="12"/>
                <c:pt idx="0">
                  <c:v>1.3953940018867474</c:v>
                </c:pt>
                <c:pt idx="1">
                  <c:v>3.4097563176975139</c:v>
                </c:pt>
                <c:pt idx="2">
                  <c:v>4.2838303421685024</c:v>
                </c:pt>
                <c:pt idx="3">
                  <c:v>4.9457471719661177</c:v>
                </c:pt>
                <c:pt idx="4">
                  <c:v>5.8216152468061955</c:v>
                </c:pt>
                <c:pt idx="5">
                  <c:v>5.7772120911133298</c:v>
                </c:pt>
                <c:pt idx="6">
                  <c:v>5.4789402502724158</c:v>
                </c:pt>
                <c:pt idx="7">
                  <c:v>-0.63722176003988684</c:v>
                </c:pt>
                <c:pt idx="8">
                  <c:v>61.754376828838815</c:v>
                </c:pt>
                <c:pt idx="9">
                  <c:v>20.071168775214591</c:v>
                </c:pt>
                <c:pt idx="10">
                  <c:v>16.861781803112425</c:v>
                </c:pt>
                <c:pt idx="11">
                  <c:v>15.176746218002911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4-45A4-B7D3-6581F6B37501}"/>
            </c:ext>
          </c:extLst>
        </c:ser>
        <c:ser>
          <c:idx val="1"/>
          <c:order val="1"/>
          <c:tx>
            <c:strRef>
              <c:f>'IRF model prod (part 1)'!$L$60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1)'!$L$61:$L$72</c:f>
              <c:numCache>
                <c:formatCode>0.0</c:formatCode>
                <c:ptCount val="12"/>
                <c:pt idx="0">
                  <c:v>2.0683500845502505</c:v>
                </c:pt>
                <c:pt idx="1">
                  <c:v>4.3282677898290389</c:v>
                </c:pt>
                <c:pt idx="2">
                  <c:v>5.28825195508134</c:v>
                </c:pt>
                <c:pt idx="3">
                  <c:v>6.1760050049606408</c:v>
                </c:pt>
                <c:pt idx="4">
                  <c:v>6.8733081616471257</c:v>
                </c:pt>
                <c:pt idx="5">
                  <c:v>7.1940098209378975</c:v>
                </c:pt>
                <c:pt idx="6">
                  <c:v>7.4569718372691023</c:v>
                </c:pt>
                <c:pt idx="7">
                  <c:v>7.4821871011609824</c:v>
                </c:pt>
                <c:pt idx="8">
                  <c:v>7.4651261452919044</c:v>
                </c:pt>
                <c:pt idx="9">
                  <c:v>7.42514360931761</c:v>
                </c:pt>
                <c:pt idx="10">
                  <c:v>7.3889021559556705</c:v>
                </c:pt>
                <c:pt idx="11">
                  <c:v>7.4123792190165601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A4-45A4-B7D3-6581F6B37501}"/>
            </c:ext>
          </c:extLst>
        </c:ser>
        <c:ser>
          <c:idx val="2"/>
          <c:order val="2"/>
          <c:tx>
            <c:strRef>
              <c:f>'IRF model prod (part 1)'!$M$60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prod (part 1)'!$A$61:$A$72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(part 1)'!$M$61:$M$72</c:f>
              <c:numCache>
                <c:formatCode>0.0</c:formatCode>
                <c:ptCount val="12"/>
                <c:pt idx="0">
                  <c:v>2.9279006818051365</c:v>
                </c:pt>
                <c:pt idx="1">
                  <c:v>5.1755097434455397</c:v>
                </c:pt>
                <c:pt idx="2">
                  <c:v>6.1850168014737381</c:v>
                </c:pt>
                <c:pt idx="3">
                  <c:v>7.134780072141039</c:v>
                </c:pt>
                <c:pt idx="4">
                  <c:v>7.8748441939582081</c:v>
                </c:pt>
                <c:pt idx="5">
                  <c:v>8.3505849244893291</c:v>
                </c:pt>
                <c:pt idx="6">
                  <c:v>8.70992651832481</c:v>
                </c:pt>
                <c:pt idx="7">
                  <c:v>8.9065455067395938</c:v>
                </c:pt>
                <c:pt idx="8">
                  <c:v>9.0459753777452701</c:v>
                </c:pt>
                <c:pt idx="9">
                  <c:v>9.1591768302930578</c:v>
                </c:pt>
                <c:pt idx="10">
                  <c:v>9.2529470539082013</c:v>
                </c:pt>
                <c:pt idx="11">
                  <c:v>9.3740082387728911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A4-45A4-B7D3-6581F6B37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prod DLOG'!$E$60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DLOG'!$E$61:$E$72</c:f>
              <c:numCache>
                <c:formatCode>0.0</c:formatCode>
                <c:ptCount val="12"/>
                <c:pt idx="0">
                  <c:v>4.7503037510492431E-2</c:v>
                </c:pt>
                <c:pt idx="1">
                  <c:v>1.3854064189605945E-2</c:v>
                </c:pt>
                <c:pt idx="2">
                  <c:v>-2.7780311267790285E-3</c:v>
                </c:pt>
                <c:pt idx="3">
                  <c:v>-1.4616685871057904E-2</c:v>
                </c:pt>
                <c:pt idx="4">
                  <c:v>-2.2992218771584996E-2</c:v>
                </c:pt>
                <c:pt idx="5">
                  <c:v>-2.889811967460312E-2</c:v>
                </c:pt>
                <c:pt idx="6">
                  <c:v>-3.308643624125842E-2</c:v>
                </c:pt>
                <c:pt idx="7">
                  <c:v>-3.6080091804806091E-2</c:v>
                </c:pt>
                <c:pt idx="8">
                  <c:v>-3.8179389231410607E-2</c:v>
                </c:pt>
                <c:pt idx="9">
                  <c:v>-3.9674854743426073E-2</c:v>
                </c:pt>
                <c:pt idx="10">
                  <c:v>-4.0741598180205375E-2</c:v>
                </c:pt>
                <c:pt idx="11">
                  <c:v>-4.1516173804163219E-2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56-48FD-A2DE-7D80F2936E1B}"/>
            </c:ext>
          </c:extLst>
        </c:ser>
        <c:ser>
          <c:idx val="1"/>
          <c:order val="1"/>
          <c:tx>
            <c:strRef>
              <c:f>'IRF model prod DLOG'!$F$60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DLOG'!$F$61:$F$72</c:f>
              <c:numCache>
                <c:formatCode>0.0</c:formatCode>
                <c:ptCount val="12"/>
                <c:pt idx="0">
                  <c:v>5.8953386555190827E-2</c:v>
                </c:pt>
                <c:pt idx="1">
                  <c:v>5.4108455836999143E-2</c:v>
                </c:pt>
                <c:pt idx="2">
                  <c:v>5.2057097308823956E-2</c:v>
                </c:pt>
                <c:pt idx="3">
                  <c:v>5.1089059860796218E-2</c:v>
                </c:pt>
                <c:pt idx="4">
                  <c:v>5.0554075683596281E-2</c:v>
                </c:pt>
                <c:pt idx="5">
                  <c:v>5.0198889771995089E-2</c:v>
                </c:pt>
                <c:pt idx="6">
                  <c:v>4.9961380006741128E-2</c:v>
                </c:pt>
                <c:pt idx="7">
                  <c:v>4.9805625637993296E-2</c:v>
                </c:pt>
                <c:pt idx="8">
                  <c:v>4.9701356949928797E-2</c:v>
                </c:pt>
                <c:pt idx="9">
                  <c:v>4.9630827645304208E-2</c:v>
                </c:pt>
                <c:pt idx="10">
                  <c:v>4.95843270880525E-2</c:v>
                </c:pt>
                <c:pt idx="11">
                  <c:v>4.9553279075227691E-2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56-48FD-A2DE-7D80F2936E1B}"/>
            </c:ext>
          </c:extLst>
        </c:ser>
        <c:ser>
          <c:idx val="2"/>
          <c:order val="2"/>
          <c:tx>
            <c:strRef>
              <c:f>'IRF model prod DLOG'!$G$60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DLOG'!$G$61:$G$72</c:f>
              <c:numCache>
                <c:formatCode>0.0</c:formatCode>
                <c:ptCount val="12"/>
                <c:pt idx="0">
                  <c:v>7.9823544251827486E-2</c:v>
                </c:pt>
                <c:pt idx="1">
                  <c:v>7.7900576631850196E-2</c:v>
                </c:pt>
                <c:pt idx="2">
                  <c:v>7.7306747924058922E-2</c:v>
                </c:pt>
                <c:pt idx="3">
                  <c:v>7.6794727134194815E-2</c:v>
                </c:pt>
                <c:pt idx="4">
                  <c:v>7.6407905238807972E-2</c:v>
                </c:pt>
                <c:pt idx="5">
                  <c:v>7.6131279692521481E-2</c:v>
                </c:pt>
                <c:pt idx="6">
                  <c:v>7.5927844673978076E-2</c:v>
                </c:pt>
                <c:pt idx="7">
                  <c:v>7.5763255579860508E-2</c:v>
                </c:pt>
                <c:pt idx="8">
                  <c:v>7.5638696832994845E-2</c:v>
                </c:pt>
                <c:pt idx="9">
                  <c:v>7.5541328612210801E-2</c:v>
                </c:pt>
                <c:pt idx="10">
                  <c:v>7.5461031686187632E-2</c:v>
                </c:pt>
                <c:pt idx="11">
                  <c:v>7.5402125498253092E-2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56-48FD-A2DE-7D80F2936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prod DLOG'!$H$60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DLOG'!$H$61:$H$72</c:f>
              <c:numCache>
                <c:formatCode>0.0</c:formatCode>
                <c:ptCount val="12"/>
                <c:pt idx="0">
                  <c:v>0.12632902716948216</c:v>
                </c:pt>
                <c:pt idx="1">
                  <c:v>4.2747668992346381E-2</c:v>
                </c:pt>
                <c:pt idx="2">
                  <c:v>4.9057460104106124E-4</c:v>
                </c:pt>
                <c:pt idx="3">
                  <c:v>-2.7537728827482878E-2</c:v>
                </c:pt>
                <c:pt idx="4">
                  <c:v>-4.7373612257008972E-2</c:v>
                </c:pt>
                <c:pt idx="5">
                  <c:v>-6.1424826178820252E-2</c:v>
                </c:pt>
                <c:pt idx="6">
                  <c:v>-7.1442457316374608E-2</c:v>
                </c:pt>
                <c:pt idx="7">
                  <c:v>-7.8479347998202803E-2</c:v>
                </c:pt>
                <c:pt idx="8">
                  <c:v>-8.3602382466256744E-2</c:v>
                </c:pt>
                <c:pt idx="9">
                  <c:v>-8.7356284028510423E-2</c:v>
                </c:pt>
                <c:pt idx="10">
                  <c:v>-9.0028350913723854E-2</c:v>
                </c:pt>
                <c:pt idx="11">
                  <c:v>-9.198776522065899E-2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5-4496-BCCC-023F4E7331C6}"/>
            </c:ext>
          </c:extLst>
        </c:ser>
        <c:ser>
          <c:idx val="1"/>
          <c:order val="1"/>
          <c:tx>
            <c:strRef>
              <c:f>'IRF model prod DLOG'!$I$60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DLOG'!$I$61:$I$72</c:f>
              <c:numCache>
                <c:formatCode>0.0</c:formatCode>
                <c:ptCount val="12"/>
                <c:pt idx="0">
                  <c:v>0.18006495571184492</c:v>
                </c:pt>
                <c:pt idx="1">
                  <c:v>0.16642107840022161</c:v>
                </c:pt>
                <c:pt idx="2">
                  <c:v>0.16035790903430849</c:v>
                </c:pt>
                <c:pt idx="3">
                  <c:v>0.15753857469884214</c:v>
                </c:pt>
                <c:pt idx="4">
                  <c:v>0.15597366231344886</c:v>
                </c:pt>
                <c:pt idx="5">
                  <c:v>0.15497213485702158</c:v>
                </c:pt>
                <c:pt idx="6">
                  <c:v>0.15430760638186422</c:v>
                </c:pt>
                <c:pt idx="7">
                  <c:v>0.15386743085576526</c:v>
                </c:pt>
                <c:pt idx="8">
                  <c:v>0.15357764484991684</c:v>
                </c:pt>
                <c:pt idx="9">
                  <c:v>0.1533846204733918</c:v>
                </c:pt>
                <c:pt idx="10">
                  <c:v>0.15325513678683261</c:v>
                </c:pt>
                <c:pt idx="11">
                  <c:v>0.15316719519548833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5-4496-BCCC-023F4E7331C6}"/>
            </c:ext>
          </c:extLst>
        </c:ser>
        <c:ser>
          <c:idx val="2"/>
          <c:order val="2"/>
          <c:tx>
            <c:strRef>
              <c:f>'IRF model prod DLOG'!$J$60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DLOG'!$J$61:$J$72</c:f>
              <c:numCache>
                <c:formatCode>0.0</c:formatCode>
                <c:ptCount val="12"/>
                <c:pt idx="0">
                  <c:v>0.22544710263991541</c:v>
                </c:pt>
                <c:pt idx="1">
                  <c:v>0.22057359400923726</c:v>
                </c:pt>
                <c:pt idx="2">
                  <c:v>0.21924805919584986</c:v>
                </c:pt>
                <c:pt idx="3">
                  <c:v>0.21763216621125622</c:v>
                </c:pt>
                <c:pt idx="4">
                  <c:v>0.21638677384394667</c:v>
                </c:pt>
                <c:pt idx="5">
                  <c:v>0.21545259409389853</c:v>
                </c:pt>
                <c:pt idx="6">
                  <c:v>0.21476370016236529</c:v>
                </c:pt>
                <c:pt idx="7">
                  <c:v>0.2142326099860811</c:v>
                </c:pt>
                <c:pt idx="8">
                  <c:v>0.21380578820644605</c:v>
                </c:pt>
                <c:pt idx="9">
                  <c:v>0.21347199061798533</c:v>
                </c:pt>
                <c:pt idx="10">
                  <c:v>0.21321682463789346</c:v>
                </c:pt>
                <c:pt idx="11">
                  <c:v>0.21302355718503249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5-4496-BCCC-023F4E733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prod DLOG'!$B$60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DLOG'!$B$61:$B$72</c:f>
              <c:numCache>
                <c:formatCode>0.0</c:formatCode>
                <c:ptCount val="12"/>
                <c:pt idx="0">
                  <c:v>4.0706784604675734</c:v>
                </c:pt>
                <c:pt idx="1">
                  <c:v>1.5226433354819362</c:v>
                </c:pt>
                <c:pt idx="2">
                  <c:v>0.18965620632493668</c:v>
                </c:pt>
                <c:pt idx="3">
                  <c:v>-0.71708621289904106</c:v>
                </c:pt>
                <c:pt idx="4">
                  <c:v>-1.3448261410033859</c:v>
                </c:pt>
                <c:pt idx="5">
                  <c:v>-1.7832885014152988</c:v>
                </c:pt>
                <c:pt idx="6">
                  <c:v>-2.0869559489725864</c:v>
                </c:pt>
                <c:pt idx="7">
                  <c:v>-2.3072604029585153</c:v>
                </c:pt>
                <c:pt idx="8">
                  <c:v>-2.4659408372711136</c:v>
                </c:pt>
                <c:pt idx="9">
                  <c:v>-2.5806992958425004</c:v>
                </c:pt>
                <c:pt idx="10">
                  <c:v>-2.6628532577456681</c:v>
                </c:pt>
                <c:pt idx="11">
                  <c:v>-2.7233537872804674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9A-415F-B7F9-54775177A7B4}"/>
            </c:ext>
          </c:extLst>
        </c:ser>
        <c:ser>
          <c:idx val="1"/>
          <c:order val="1"/>
          <c:tx>
            <c:strRef>
              <c:f>'IRF model prod DLOG'!$C$60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DLOG'!$C$61:$C$72</c:f>
              <c:numCache>
                <c:formatCode>0.0</c:formatCode>
                <c:ptCount val="12"/>
                <c:pt idx="0">
                  <c:v>5.1922080459105295</c:v>
                </c:pt>
                <c:pt idx="1">
                  <c:v>4.8812027314165825</c:v>
                </c:pt>
                <c:pt idx="2">
                  <c:v>4.7248007853871208</c:v>
                </c:pt>
                <c:pt idx="3">
                  <c:v>4.6514524809782145</c:v>
                </c:pt>
                <c:pt idx="4">
                  <c:v>4.6102893917426249</c:v>
                </c:pt>
                <c:pt idx="5">
                  <c:v>4.5839683452995432</c:v>
                </c:pt>
                <c:pt idx="6">
                  <c:v>4.5661912317539306</c:v>
                </c:pt>
                <c:pt idx="7">
                  <c:v>4.5542129302975871</c:v>
                </c:pt>
                <c:pt idx="8">
                  <c:v>4.5462412384485491</c:v>
                </c:pt>
                <c:pt idx="9">
                  <c:v>4.5409309247169611</c:v>
                </c:pt>
                <c:pt idx="10">
                  <c:v>4.5374002115153615</c:v>
                </c:pt>
                <c:pt idx="11">
                  <c:v>4.5350064233978973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9A-415F-B7F9-54775177A7B4}"/>
            </c:ext>
          </c:extLst>
        </c:ser>
        <c:ser>
          <c:idx val="2"/>
          <c:order val="2"/>
          <c:tx>
            <c:strRef>
              <c:f>'IRF model prod DLOG'!$D$60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DLOG'!$D$61:$D$72</c:f>
              <c:numCache>
                <c:formatCode>0.0</c:formatCode>
                <c:ptCount val="12"/>
                <c:pt idx="0">
                  <c:v>7.0336333702555338</c:v>
                </c:pt>
                <c:pt idx="1">
                  <c:v>6.919747653222557</c:v>
                </c:pt>
                <c:pt idx="2">
                  <c:v>6.8720099276145756</c:v>
                </c:pt>
                <c:pt idx="3">
                  <c:v>6.8254028487613203</c:v>
                </c:pt>
                <c:pt idx="4">
                  <c:v>6.789901892647471</c:v>
                </c:pt>
                <c:pt idx="5">
                  <c:v>6.7627156587590349</c:v>
                </c:pt>
                <c:pt idx="6">
                  <c:v>6.7419526283436531</c:v>
                </c:pt>
                <c:pt idx="7">
                  <c:v>6.726248666938897</c:v>
                </c:pt>
                <c:pt idx="8">
                  <c:v>6.7140270065389975</c:v>
                </c:pt>
                <c:pt idx="9">
                  <c:v>6.7042266694498869</c:v>
                </c:pt>
                <c:pt idx="10">
                  <c:v>6.6963945114904568</c:v>
                </c:pt>
                <c:pt idx="11">
                  <c:v>6.6901974350479838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9A-415F-B7F9-54775177A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'IRF model prod DLOG'!$K$60</c:f>
              <c:strCache>
                <c:ptCount val="1"/>
                <c:pt idx="0">
                  <c:v>p32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DLOG'!$K$61:$K$72</c:f>
              <c:numCache>
                <c:formatCode>0.0</c:formatCode>
                <c:ptCount val="12"/>
                <c:pt idx="0">
                  <c:v>7.1221285516475746E-2</c:v>
                </c:pt>
                <c:pt idx="1">
                  <c:v>2.6200625187194689E-2</c:v>
                </c:pt>
                <c:pt idx="2">
                  <c:v>1.7609308337220692E-3</c:v>
                </c:pt>
                <c:pt idx="3">
                  <c:v>-1.4567185375960396E-2</c:v>
                </c:pt>
                <c:pt idx="4">
                  <c:v>-2.5725398732428174E-2</c:v>
                </c:pt>
                <c:pt idx="5">
                  <c:v>-3.3650911655558273E-2</c:v>
                </c:pt>
                <c:pt idx="6">
                  <c:v>-3.9438857559641327E-2</c:v>
                </c:pt>
                <c:pt idx="7">
                  <c:v>-4.3547487446789379E-2</c:v>
                </c:pt>
                <c:pt idx="8">
                  <c:v>-4.6454357786918483E-2</c:v>
                </c:pt>
                <c:pt idx="9">
                  <c:v>-4.8519909025649524E-2</c:v>
                </c:pt>
                <c:pt idx="10">
                  <c:v>-4.9999166190549352E-2</c:v>
                </c:pt>
                <c:pt idx="11">
                  <c:v>-5.1077034321319006E-2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F-43F9-8EB5-80AD1FFD2147}"/>
            </c:ext>
          </c:extLst>
        </c:ser>
        <c:ser>
          <c:idx val="1"/>
          <c:order val="1"/>
          <c:tx>
            <c:strRef>
              <c:f>'IRF model prod DLOG'!$L$60</c:f>
              <c:strCache>
                <c:ptCount val="1"/>
                <c:pt idx="0">
                  <c:v>p50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21"/>
            <c:spPr>
              <a:solidFill>
                <a:schemeClr val="bg1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1"/>
                </a:pPr>
                <a:endParaRPr lang="es-B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DLOG'!$L$61:$L$72</c:f>
              <c:numCache>
                <c:formatCode>0.0</c:formatCode>
                <c:ptCount val="12"/>
                <c:pt idx="0">
                  <c:v>8.9110972125640564E-2</c:v>
                </c:pt>
                <c:pt idx="1">
                  <c:v>8.1977949471623957E-2</c:v>
                </c:pt>
                <c:pt idx="2">
                  <c:v>7.890667348237547E-2</c:v>
                </c:pt>
                <c:pt idx="3">
                  <c:v>7.743238295577759E-2</c:v>
                </c:pt>
                <c:pt idx="4">
                  <c:v>7.657750804698335E-2</c:v>
                </c:pt>
                <c:pt idx="5">
                  <c:v>7.6021296042818862E-2</c:v>
                </c:pt>
                <c:pt idx="6">
                  <c:v>7.565568554556984E-2</c:v>
                </c:pt>
                <c:pt idx="7">
                  <c:v>7.5412589765866928E-2</c:v>
                </c:pt>
                <c:pt idx="8">
                  <c:v>7.52507763907347E-2</c:v>
                </c:pt>
                <c:pt idx="9">
                  <c:v>7.5141034626866277E-2</c:v>
                </c:pt>
                <c:pt idx="10">
                  <c:v>7.5067656066316601E-2</c:v>
                </c:pt>
                <c:pt idx="11">
                  <c:v>7.5018473162820259E-2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F-43F9-8EB5-80AD1FFD2147}"/>
            </c:ext>
          </c:extLst>
        </c:ser>
        <c:ser>
          <c:idx val="2"/>
          <c:order val="2"/>
          <c:tx>
            <c:strRef>
              <c:f>'IRF model prod DLOG'!$M$60</c:f>
              <c:strCache>
                <c:ptCount val="1"/>
                <c:pt idx="0">
                  <c:v>p68</c:v>
                </c:pt>
              </c:strCache>
            </c:strRef>
          </c:tx>
          <c:spPr>
            <a:ln w="1270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'IRF model prod DLOG'!$A$61:$A$72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'IRF model prod DLOG'!$M$61:$M$72</c:f>
              <c:numCache>
                <c:formatCode>0.0</c:formatCode>
                <c:ptCount val="12"/>
                <c:pt idx="0">
                  <c:v>0.11497024469306839</c:v>
                </c:pt>
                <c:pt idx="1">
                  <c:v>0.11236909526378513</c:v>
                </c:pt>
                <c:pt idx="2">
                  <c:v>0.11125268042358964</c:v>
                </c:pt>
                <c:pt idx="3">
                  <c:v>0.11020230280582592</c:v>
                </c:pt>
                <c:pt idx="4">
                  <c:v>0.10936929500746977</c:v>
                </c:pt>
                <c:pt idx="5">
                  <c:v>0.10874548964650516</c:v>
                </c:pt>
                <c:pt idx="6">
                  <c:v>0.10829374458675788</c:v>
                </c:pt>
                <c:pt idx="7">
                  <c:v>0.10796635610437244</c:v>
                </c:pt>
                <c:pt idx="8">
                  <c:v>0.10771604394243224</c:v>
                </c:pt>
                <c:pt idx="9">
                  <c:v>0.10753247729097222</c:v>
                </c:pt>
                <c:pt idx="10">
                  <c:v>0.1073856044328925</c:v>
                </c:pt>
                <c:pt idx="11">
                  <c:v>0.10727553165230309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F-43F9-8EB5-80AD1FFD2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12463"/>
        <c:axId val="109021199"/>
      </c:lineChart>
      <c:catAx>
        <c:axId val="10901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21199"/>
        <c:crossesAt val="0"/>
        <c:auto val="1"/>
        <c:lblAlgn val="ctr"/>
        <c:lblOffset val="100"/>
        <c:noMultiLvlLbl val="0"/>
      </c:catAx>
      <c:valAx>
        <c:axId val="109021199"/>
        <c:scaling>
          <c:orientation val="minMax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BO"/>
          </a:p>
        </c:txPr>
        <c:crossAx val="10901246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B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4" Type="http://schemas.openxmlformats.org/officeDocument/2006/relationships/chart" Target="../charts/chart41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4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85</xdr:row>
      <xdr:rowOff>28575</xdr:rowOff>
    </xdr:from>
    <xdr:to>
      <xdr:col>15</xdr:col>
      <xdr:colOff>170775</xdr:colOff>
      <xdr:row>105</xdr:row>
      <xdr:rowOff>9075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967607-FB8A-4A1C-B3D0-5FA8F69F8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0B9C12C-27AD-43C7-87A9-A17E39C98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4D4D2A-E801-4637-829C-CFFF87FBC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85</xdr:row>
      <xdr:rowOff>28575</xdr:rowOff>
    </xdr:from>
    <xdr:to>
      <xdr:col>15</xdr:col>
      <xdr:colOff>170775</xdr:colOff>
      <xdr:row>105</xdr:row>
      <xdr:rowOff>9075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E1AC2E-96CC-4EFF-8A52-6594F6AB5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FE0BB0E-DCCA-430B-890E-68824C157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F1A063B-DDBE-4CAA-93D3-4A0088452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85</xdr:row>
      <xdr:rowOff>28575</xdr:rowOff>
    </xdr:from>
    <xdr:to>
      <xdr:col>15</xdr:col>
      <xdr:colOff>170775</xdr:colOff>
      <xdr:row>105</xdr:row>
      <xdr:rowOff>9075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7FC25F-302B-4DE5-A46E-A9AAC4ABD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70D4525-1DB9-49A3-94E9-49DB5B033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0C225B6-0C53-477C-883A-2636F84533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85</xdr:row>
      <xdr:rowOff>28575</xdr:rowOff>
    </xdr:from>
    <xdr:to>
      <xdr:col>15</xdr:col>
      <xdr:colOff>170775</xdr:colOff>
      <xdr:row>105</xdr:row>
      <xdr:rowOff>9075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72D88B-9B87-4EAC-A6D0-54CF61E91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3FF392-068E-4C6D-AB8C-52083F4C0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603EF2E-E7B8-43C9-84B1-CA9F70F2A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85</xdr:row>
      <xdr:rowOff>28575</xdr:rowOff>
    </xdr:from>
    <xdr:to>
      <xdr:col>15</xdr:col>
      <xdr:colOff>170775</xdr:colOff>
      <xdr:row>105</xdr:row>
      <xdr:rowOff>9075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CDAC8B-C8B5-494E-B288-87706C30A6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0AF7893-4A8A-4C6B-B5C0-62F084157F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8007CA-48E9-4E88-9CD3-D714800C3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85</xdr:row>
      <xdr:rowOff>28575</xdr:rowOff>
    </xdr:from>
    <xdr:to>
      <xdr:col>15</xdr:col>
      <xdr:colOff>170775</xdr:colOff>
      <xdr:row>105</xdr:row>
      <xdr:rowOff>9075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C3E214-2607-41B7-88DF-0F03C2762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840A82-A0E6-4949-803F-4799C3F06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B0CFB50-B791-4F72-BFC3-64DFB0630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85</xdr:row>
      <xdr:rowOff>28575</xdr:rowOff>
    </xdr:from>
    <xdr:to>
      <xdr:col>15</xdr:col>
      <xdr:colOff>170775</xdr:colOff>
      <xdr:row>105</xdr:row>
      <xdr:rowOff>9075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6DD31D-005C-4F69-B5EC-19E74993D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4C4DBE-49F1-4C8C-A7FE-72B29DA1F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CDECCEC-3EE3-46CE-B15B-A88019557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51</xdr:row>
      <xdr:rowOff>0</xdr:rowOff>
    </xdr:from>
    <xdr:to>
      <xdr:col>15</xdr:col>
      <xdr:colOff>752475</xdr:colOff>
      <xdr:row>82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6F5168-296E-4EA7-99FC-EE7D992C7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0.40895</cdr:x>
      <cdr:y>0.12423</cdr:y>
    </cdr:from>
    <cdr:to>
      <cdr:x>0.51455</cdr:x>
      <cdr:y>0.20462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9AD59FE3-DB06-4F18-A75E-15AA44B2F783}"/>
            </a:ext>
          </a:extLst>
        </cdr:cNvPr>
        <cdr:cNvSpPr txBox="1"/>
      </cdr:nvSpPr>
      <cdr:spPr>
        <a:xfrm xmlns:a="http://schemas.openxmlformats.org/drawingml/2006/main">
          <a:off x="3420341" y="736020"/>
          <a:ext cx="883227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s-BO" sz="1100" b="1">
              <a:solidFill>
                <a:schemeClr val="accent2">
                  <a:lumMod val="75000"/>
                </a:schemeClr>
              </a:solidFill>
              <a:latin typeface="Book Antiqua" panose="02040602050305030304" pitchFamily="18" charset="0"/>
            </a:rPr>
            <a:t>Average;</a:t>
          </a:r>
        </a:p>
        <a:p xmlns:a="http://schemas.openxmlformats.org/drawingml/2006/main">
          <a:pPr algn="ctr"/>
          <a:r>
            <a:rPr lang="es-BO" sz="1100" b="1">
              <a:solidFill>
                <a:schemeClr val="accent2">
                  <a:lumMod val="75000"/>
                </a:schemeClr>
              </a:solidFill>
              <a:latin typeface="Book Antiqua" panose="02040602050305030304" pitchFamily="18" charset="0"/>
            </a:rPr>
            <a:t>2.86</a:t>
          </a:r>
        </a:p>
        <a:p xmlns:a="http://schemas.openxmlformats.org/drawingml/2006/main">
          <a:endParaRPr lang="es-BO" sz="1100">
            <a:solidFill>
              <a:schemeClr val="accent2">
                <a:lumMod val="75000"/>
              </a:schemeClr>
            </a:solidFill>
            <a:latin typeface="Book Antiqua" panose="02040602050305030304" pitchFamily="18" charset="0"/>
          </a:endParaRPr>
        </a:p>
      </cdr:txBody>
    </cdr:sp>
  </cdr:relSizeAnchor>
  <cdr:relSizeAnchor xmlns:cdr="http://schemas.openxmlformats.org/drawingml/2006/chartDrawing">
    <cdr:from>
      <cdr:x>0.79583</cdr:x>
      <cdr:y>0.02348</cdr:y>
    </cdr:from>
    <cdr:to>
      <cdr:x>0.86519</cdr:x>
      <cdr:y>0.05326</cdr:y>
    </cdr:to>
    <cdr:sp macro="" textlink="">
      <cdr:nvSpPr>
        <cdr:cNvPr id="4" name="Rectángulo 3">
          <a:extLst xmlns:a="http://schemas.openxmlformats.org/drawingml/2006/main">
            <a:ext uri="{FF2B5EF4-FFF2-40B4-BE49-F238E27FC236}">
              <a16:creationId xmlns:a16="http://schemas.microsoft.com/office/drawing/2014/main" id="{DFB79335-2A20-4746-9A54-D48AB9907B5C}"/>
            </a:ext>
          </a:extLst>
        </cdr:cNvPr>
        <cdr:cNvSpPr/>
      </cdr:nvSpPr>
      <cdr:spPr>
        <a:xfrm xmlns:a="http://schemas.openxmlformats.org/drawingml/2006/main">
          <a:off x="6653553" y="139087"/>
          <a:ext cx="579934" cy="1764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solidFill>
            <a:schemeClr val="accent6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s-BO"/>
        </a:p>
      </cdr:txBody>
    </cdr:sp>
  </cdr:relSizeAnchor>
  <cdr:relSizeAnchor xmlns:cdr="http://schemas.openxmlformats.org/drawingml/2006/chartDrawing">
    <cdr:from>
      <cdr:x>0.86031</cdr:x>
      <cdr:y>0.01254</cdr:y>
    </cdr:from>
    <cdr:to>
      <cdr:x>0.9974</cdr:x>
      <cdr:y>0.15526</cdr:y>
    </cdr:to>
    <cdr:sp macro="" textlink="">
      <cdr:nvSpPr>
        <cdr:cNvPr id="5" name="Rectángulo 4">
          <a:extLst xmlns:a="http://schemas.openxmlformats.org/drawingml/2006/main">
            <a:ext uri="{FF2B5EF4-FFF2-40B4-BE49-F238E27FC236}">
              <a16:creationId xmlns:a16="http://schemas.microsoft.com/office/drawing/2014/main" id="{E1850108-3513-4879-AB47-706F9DEFCC16}"/>
            </a:ext>
          </a:extLst>
        </cdr:cNvPr>
        <cdr:cNvSpPr/>
      </cdr:nvSpPr>
      <cdr:spPr>
        <a:xfrm xmlns:a="http://schemas.openxmlformats.org/drawingml/2006/main">
          <a:off x="7193530" y="74303"/>
          <a:ext cx="1146288" cy="8455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Agricultural</a:t>
          </a:r>
        </a:p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Extractive</a:t>
          </a:r>
        </a:p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Industry</a:t>
          </a:r>
        </a:p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Services</a:t>
          </a:r>
        </a:p>
      </cdr:txBody>
    </cdr:sp>
  </cdr:relSizeAnchor>
  <cdr:relSizeAnchor xmlns:cdr="http://schemas.openxmlformats.org/drawingml/2006/chartDrawing">
    <cdr:from>
      <cdr:x>0.79574</cdr:x>
      <cdr:y>0.05443</cdr:y>
    </cdr:from>
    <cdr:to>
      <cdr:x>0.8651</cdr:x>
      <cdr:y>0.08421</cdr:y>
    </cdr:to>
    <cdr:sp macro="" textlink="">
      <cdr:nvSpPr>
        <cdr:cNvPr id="6" name="Rectángulo 5">
          <a:extLst xmlns:a="http://schemas.openxmlformats.org/drawingml/2006/main">
            <a:ext uri="{FF2B5EF4-FFF2-40B4-BE49-F238E27FC236}">
              <a16:creationId xmlns:a16="http://schemas.microsoft.com/office/drawing/2014/main" id="{4D54441C-76DF-41EC-A0B6-024E8484BB84}"/>
            </a:ext>
          </a:extLst>
        </cdr:cNvPr>
        <cdr:cNvSpPr/>
      </cdr:nvSpPr>
      <cdr:spPr>
        <a:xfrm xmlns:a="http://schemas.openxmlformats.org/drawingml/2006/main">
          <a:off x="6655839" y="322491"/>
          <a:ext cx="580197" cy="176429"/>
        </a:xfrm>
        <a:prstGeom xmlns:a="http://schemas.openxmlformats.org/drawingml/2006/main" prst="rect">
          <a:avLst/>
        </a:prstGeom>
        <a:solidFill xmlns:a="http://schemas.openxmlformats.org/drawingml/2006/main">
          <a:srgbClr val="FDDCD9"/>
        </a:solidFill>
        <a:ln xmlns:a="http://schemas.openxmlformats.org/drawingml/2006/main">
          <a:solidFill>
            <a:srgbClr val="FDDCD9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BO"/>
        </a:p>
      </cdr:txBody>
    </cdr:sp>
  </cdr:relSizeAnchor>
  <cdr:relSizeAnchor xmlns:cdr="http://schemas.openxmlformats.org/drawingml/2006/chartDrawing">
    <cdr:from>
      <cdr:x>0.79554</cdr:x>
      <cdr:y>0.08383</cdr:y>
    </cdr:from>
    <cdr:to>
      <cdr:x>0.86491</cdr:x>
      <cdr:y>0.11361</cdr:y>
    </cdr:to>
    <cdr:sp macro="" textlink="">
      <cdr:nvSpPr>
        <cdr:cNvPr id="7" name="Rectángulo 6">
          <a:extLst xmlns:a="http://schemas.openxmlformats.org/drawingml/2006/main">
            <a:ext uri="{FF2B5EF4-FFF2-40B4-BE49-F238E27FC236}">
              <a16:creationId xmlns:a16="http://schemas.microsoft.com/office/drawing/2014/main" id="{55A6F563-55C9-4A57-A325-98FB14817F77}"/>
            </a:ext>
          </a:extLst>
        </cdr:cNvPr>
        <cdr:cNvSpPr/>
      </cdr:nvSpPr>
      <cdr:spPr>
        <a:xfrm xmlns:a="http://schemas.openxmlformats.org/drawingml/2006/main">
          <a:off x="6654189" y="496651"/>
          <a:ext cx="580198" cy="1764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40000"/>
            <a:lumOff val="60000"/>
          </a:schemeClr>
        </a:solidFill>
        <a:ln xmlns:a="http://schemas.openxmlformats.org/drawingml/2006/main">
          <a:solidFill>
            <a:schemeClr val="accent4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BO"/>
        </a:p>
      </cdr:txBody>
    </cdr:sp>
  </cdr:relSizeAnchor>
  <cdr:relSizeAnchor xmlns:cdr="http://schemas.openxmlformats.org/drawingml/2006/chartDrawing">
    <cdr:from>
      <cdr:x>0.79545</cdr:x>
      <cdr:y>0.11547</cdr:y>
    </cdr:from>
    <cdr:to>
      <cdr:x>0.86482</cdr:x>
      <cdr:y>0.14525</cdr:y>
    </cdr:to>
    <cdr:sp macro="" textlink="">
      <cdr:nvSpPr>
        <cdr:cNvPr id="8" name="Rectángulo 7">
          <a:extLst xmlns:a="http://schemas.openxmlformats.org/drawingml/2006/main">
            <a:ext uri="{FF2B5EF4-FFF2-40B4-BE49-F238E27FC236}">
              <a16:creationId xmlns:a16="http://schemas.microsoft.com/office/drawing/2014/main" id="{629B0AD4-F47B-4479-8580-D21D6BAA6233}"/>
            </a:ext>
          </a:extLst>
        </cdr:cNvPr>
        <cdr:cNvSpPr/>
      </cdr:nvSpPr>
      <cdr:spPr>
        <a:xfrm xmlns:a="http://schemas.openxmlformats.org/drawingml/2006/main">
          <a:off x="6653450" y="684108"/>
          <a:ext cx="580197" cy="1764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20000"/>
            <a:lumOff val="80000"/>
          </a:schemeClr>
        </a:solidFill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BO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51</xdr:row>
      <xdr:rowOff>0</xdr:rowOff>
    </xdr:from>
    <xdr:to>
      <xdr:col>15</xdr:col>
      <xdr:colOff>752475</xdr:colOff>
      <xdr:row>82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55A799-0B06-4D90-99A9-2A08734D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0.42448</cdr:x>
      <cdr:y>0.14761</cdr:y>
    </cdr:from>
    <cdr:to>
      <cdr:x>0.53008</cdr:x>
      <cdr:y>0.228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9AD59FE3-DB06-4F18-A75E-15AA44B2F783}"/>
            </a:ext>
          </a:extLst>
        </cdr:cNvPr>
        <cdr:cNvSpPr txBox="1"/>
      </cdr:nvSpPr>
      <cdr:spPr>
        <a:xfrm xmlns:a="http://schemas.openxmlformats.org/drawingml/2006/main">
          <a:off x="3550269" y="874552"/>
          <a:ext cx="883219" cy="4762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s-BO" sz="1100" b="1">
              <a:solidFill>
                <a:schemeClr val="accent2">
                  <a:lumMod val="75000"/>
                </a:schemeClr>
              </a:solidFill>
              <a:latin typeface="Book Antiqua" panose="02040602050305030304" pitchFamily="18" charset="0"/>
            </a:rPr>
            <a:t>Average;</a:t>
          </a:r>
        </a:p>
        <a:p xmlns:a="http://schemas.openxmlformats.org/drawingml/2006/main">
          <a:pPr algn="ctr"/>
          <a:r>
            <a:rPr lang="es-BO" sz="1100" b="1">
              <a:solidFill>
                <a:schemeClr val="accent2">
                  <a:lumMod val="75000"/>
                </a:schemeClr>
              </a:solidFill>
              <a:latin typeface="Book Antiqua" panose="02040602050305030304" pitchFamily="18" charset="0"/>
            </a:rPr>
            <a:t>1.44</a:t>
          </a:r>
        </a:p>
        <a:p xmlns:a="http://schemas.openxmlformats.org/drawingml/2006/main">
          <a:endParaRPr lang="es-BO" sz="1100">
            <a:solidFill>
              <a:schemeClr val="accent2">
                <a:lumMod val="75000"/>
              </a:schemeClr>
            </a:solidFill>
            <a:latin typeface="Book Antiqua" panose="02040602050305030304" pitchFamily="18" charset="0"/>
          </a:endParaRPr>
        </a:p>
      </cdr:txBody>
    </cdr:sp>
  </cdr:relSizeAnchor>
  <cdr:relSizeAnchor xmlns:cdr="http://schemas.openxmlformats.org/drawingml/2006/chartDrawing">
    <cdr:from>
      <cdr:x>0.79583</cdr:x>
      <cdr:y>0.02348</cdr:y>
    </cdr:from>
    <cdr:to>
      <cdr:x>0.86519</cdr:x>
      <cdr:y>0.05326</cdr:y>
    </cdr:to>
    <cdr:sp macro="" textlink="">
      <cdr:nvSpPr>
        <cdr:cNvPr id="4" name="Rectángulo 3">
          <a:extLst xmlns:a="http://schemas.openxmlformats.org/drawingml/2006/main">
            <a:ext uri="{FF2B5EF4-FFF2-40B4-BE49-F238E27FC236}">
              <a16:creationId xmlns:a16="http://schemas.microsoft.com/office/drawing/2014/main" id="{DFB79335-2A20-4746-9A54-D48AB9907B5C}"/>
            </a:ext>
          </a:extLst>
        </cdr:cNvPr>
        <cdr:cNvSpPr/>
      </cdr:nvSpPr>
      <cdr:spPr>
        <a:xfrm xmlns:a="http://schemas.openxmlformats.org/drawingml/2006/main">
          <a:off x="6653553" y="139087"/>
          <a:ext cx="579934" cy="1764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solidFill>
            <a:schemeClr val="accent6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s-BO"/>
        </a:p>
      </cdr:txBody>
    </cdr:sp>
  </cdr:relSizeAnchor>
  <cdr:relSizeAnchor xmlns:cdr="http://schemas.openxmlformats.org/drawingml/2006/chartDrawing">
    <cdr:from>
      <cdr:x>0.86031</cdr:x>
      <cdr:y>0.01254</cdr:y>
    </cdr:from>
    <cdr:to>
      <cdr:x>0.9974</cdr:x>
      <cdr:y>0.15526</cdr:y>
    </cdr:to>
    <cdr:sp macro="" textlink="">
      <cdr:nvSpPr>
        <cdr:cNvPr id="5" name="Rectángulo 4">
          <a:extLst xmlns:a="http://schemas.openxmlformats.org/drawingml/2006/main">
            <a:ext uri="{FF2B5EF4-FFF2-40B4-BE49-F238E27FC236}">
              <a16:creationId xmlns:a16="http://schemas.microsoft.com/office/drawing/2014/main" id="{E1850108-3513-4879-AB47-706F9DEFCC16}"/>
            </a:ext>
          </a:extLst>
        </cdr:cNvPr>
        <cdr:cNvSpPr/>
      </cdr:nvSpPr>
      <cdr:spPr>
        <a:xfrm xmlns:a="http://schemas.openxmlformats.org/drawingml/2006/main">
          <a:off x="7193530" y="74303"/>
          <a:ext cx="1146288" cy="8455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Agricultural</a:t>
          </a:r>
        </a:p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Extractive</a:t>
          </a:r>
        </a:p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Industry</a:t>
          </a:r>
        </a:p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Services</a:t>
          </a:r>
        </a:p>
      </cdr:txBody>
    </cdr:sp>
  </cdr:relSizeAnchor>
  <cdr:relSizeAnchor xmlns:cdr="http://schemas.openxmlformats.org/drawingml/2006/chartDrawing">
    <cdr:from>
      <cdr:x>0.79574</cdr:x>
      <cdr:y>0.05443</cdr:y>
    </cdr:from>
    <cdr:to>
      <cdr:x>0.8651</cdr:x>
      <cdr:y>0.08421</cdr:y>
    </cdr:to>
    <cdr:sp macro="" textlink="">
      <cdr:nvSpPr>
        <cdr:cNvPr id="6" name="Rectángulo 5">
          <a:extLst xmlns:a="http://schemas.openxmlformats.org/drawingml/2006/main">
            <a:ext uri="{FF2B5EF4-FFF2-40B4-BE49-F238E27FC236}">
              <a16:creationId xmlns:a16="http://schemas.microsoft.com/office/drawing/2014/main" id="{4D54441C-76DF-41EC-A0B6-024E8484BB84}"/>
            </a:ext>
          </a:extLst>
        </cdr:cNvPr>
        <cdr:cNvSpPr/>
      </cdr:nvSpPr>
      <cdr:spPr>
        <a:xfrm xmlns:a="http://schemas.openxmlformats.org/drawingml/2006/main">
          <a:off x="6655839" y="322491"/>
          <a:ext cx="580197" cy="176429"/>
        </a:xfrm>
        <a:prstGeom xmlns:a="http://schemas.openxmlformats.org/drawingml/2006/main" prst="rect">
          <a:avLst/>
        </a:prstGeom>
        <a:solidFill xmlns:a="http://schemas.openxmlformats.org/drawingml/2006/main">
          <a:srgbClr val="FDDCD9"/>
        </a:solidFill>
        <a:ln xmlns:a="http://schemas.openxmlformats.org/drawingml/2006/main">
          <a:solidFill>
            <a:srgbClr val="FDDCD9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BO"/>
        </a:p>
      </cdr:txBody>
    </cdr:sp>
  </cdr:relSizeAnchor>
  <cdr:relSizeAnchor xmlns:cdr="http://schemas.openxmlformats.org/drawingml/2006/chartDrawing">
    <cdr:from>
      <cdr:x>0.79554</cdr:x>
      <cdr:y>0.08383</cdr:y>
    </cdr:from>
    <cdr:to>
      <cdr:x>0.86491</cdr:x>
      <cdr:y>0.11361</cdr:y>
    </cdr:to>
    <cdr:sp macro="" textlink="">
      <cdr:nvSpPr>
        <cdr:cNvPr id="7" name="Rectángulo 6">
          <a:extLst xmlns:a="http://schemas.openxmlformats.org/drawingml/2006/main">
            <a:ext uri="{FF2B5EF4-FFF2-40B4-BE49-F238E27FC236}">
              <a16:creationId xmlns:a16="http://schemas.microsoft.com/office/drawing/2014/main" id="{55A6F563-55C9-4A57-A325-98FB14817F77}"/>
            </a:ext>
          </a:extLst>
        </cdr:cNvPr>
        <cdr:cNvSpPr/>
      </cdr:nvSpPr>
      <cdr:spPr>
        <a:xfrm xmlns:a="http://schemas.openxmlformats.org/drawingml/2006/main">
          <a:off x="6654189" y="496651"/>
          <a:ext cx="580198" cy="1764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40000"/>
            <a:lumOff val="60000"/>
          </a:schemeClr>
        </a:solidFill>
        <a:ln xmlns:a="http://schemas.openxmlformats.org/drawingml/2006/main">
          <a:solidFill>
            <a:schemeClr val="accent4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BO"/>
        </a:p>
      </cdr:txBody>
    </cdr:sp>
  </cdr:relSizeAnchor>
  <cdr:relSizeAnchor xmlns:cdr="http://schemas.openxmlformats.org/drawingml/2006/chartDrawing">
    <cdr:from>
      <cdr:x>0.79545</cdr:x>
      <cdr:y>0.11547</cdr:y>
    </cdr:from>
    <cdr:to>
      <cdr:x>0.86482</cdr:x>
      <cdr:y>0.14525</cdr:y>
    </cdr:to>
    <cdr:sp macro="" textlink="">
      <cdr:nvSpPr>
        <cdr:cNvPr id="8" name="Rectángulo 7">
          <a:extLst xmlns:a="http://schemas.openxmlformats.org/drawingml/2006/main">
            <a:ext uri="{FF2B5EF4-FFF2-40B4-BE49-F238E27FC236}">
              <a16:creationId xmlns:a16="http://schemas.microsoft.com/office/drawing/2014/main" id="{629B0AD4-F47B-4479-8580-D21D6BAA6233}"/>
            </a:ext>
          </a:extLst>
        </cdr:cNvPr>
        <cdr:cNvSpPr/>
      </cdr:nvSpPr>
      <cdr:spPr>
        <a:xfrm xmlns:a="http://schemas.openxmlformats.org/drawingml/2006/main">
          <a:off x="6653450" y="684108"/>
          <a:ext cx="580197" cy="1764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20000"/>
            <a:lumOff val="80000"/>
          </a:schemeClr>
        </a:solidFill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BO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51</xdr:row>
      <xdr:rowOff>0</xdr:rowOff>
    </xdr:from>
    <xdr:to>
      <xdr:col>15</xdr:col>
      <xdr:colOff>752475</xdr:colOff>
      <xdr:row>82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056065-DED3-4301-AE2D-E9D02B251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138545</xdr:colOff>
      <xdr:row>58</xdr:row>
      <xdr:rowOff>121227</xdr:rowOff>
    </xdr:from>
    <xdr:to>
      <xdr:col>10</xdr:col>
      <xdr:colOff>259772</xdr:colOff>
      <xdr:row>63</xdr:row>
      <xdr:rowOff>43295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AE07C22-452D-430B-B7FD-D7C618A89AFF}"/>
            </a:ext>
          </a:extLst>
        </xdr:cNvPr>
        <xdr:cNvCxnSpPr/>
      </xdr:nvCxnSpPr>
      <xdr:spPr>
        <a:xfrm>
          <a:off x="12993485" y="10728267"/>
          <a:ext cx="121227" cy="836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0.41164</cdr:x>
      <cdr:y>0.17348</cdr:y>
    </cdr:from>
    <cdr:to>
      <cdr:x>0.51724</cdr:x>
      <cdr:y>0.25387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9AD59FE3-DB06-4F18-A75E-15AA44B2F783}"/>
            </a:ext>
          </a:extLst>
        </cdr:cNvPr>
        <cdr:cNvSpPr txBox="1"/>
      </cdr:nvSpPr>
      <cdr:spPr>
        <a:xfrm xmlns:a="http://schemas.openxmlformats.org/drawingml/2006/main">
          <a:off x="3442902" y="1027820"/>
          <a:ext cx="883220" cy="4762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s-BO" sz="1100" b="1">
              <a:solidFill>
                <a:schemeClr val="accent2">
                  <a:lumMod val="75000"/>
                </a:schemeClr>
              </a:solidFill>
              <a:latin typeface="Book Antiqua" panose="02040602050305030304" pitchFamily="18" charset="0"/>
            </a:rPr>
            <a:t>Average;</a:t>
          </a:r>
        </a:p>
        <a:p xmlns:a="http://schemas.openxmlformats.org/drawingml/2006/main">
          <a:pPr algn="ctr"/>
          <a:r>
            <a:rPr lang="es-BO" sz="1100" b="1">
              <a:solidFill>
                <a:schemeClr val="accent2">
                  <a:lumMod val="75000"/>
                </a:schemeClr>
              </a:solidFill>
              <a:latin typeface="Book Antiqua" panose="02040602050305030304" pitchFamily="18" charset="0"/>
            </a:rPr>
            <a:t>51</a:t>
          </a:r>
        </a:p>
        <a:p xmlns:a="http://schemas.openxmlformats.org/drawingml/2006/main">
          <a:endParaRPr lang="es-BO" sz="1100">
            <a:solidFill>
              <a:schemeClr val="accent2">
                <a:lumMod val="75000"/>
              </a:schemeClr>
            </a:solidFill>
            <a:latin typeface="Book Antiqua" panose="02040602050305030304" pitchFamily="18" charset="0"/>
          </a:endParaRPr>
        </a:p>
      </cdr:txBody>
    </cdr:sp>
  </cdr:relSizeAnchor>
  <cdr:relSizeAnchor xmlns:cdr="http://schemas.openxmlformats.org/drawingml/2006/chartDrawing">
    <cdr:from>
      <cdr:x>0.79583</cdr:x>
      <cdr:y>0.02348</cdr:y>
    </cdr:from>
    <cdr:to>
      <cdr:x>0.86519</cdr:x>
      <cdr:y>0.05326</cdr:y>
    </cdr:to>
    <cdr:sp macro="" textlink="">
      <cdr:nvSpPr>
        <cdr:cNvPr id="4" name="Rectángulo 3">
          <a:extLst xmlns:a="http://schemas.openxmlformats.org/drawingml/2006/main">
            <a:ext uri="{FF2B5EF4-FFF2-40B4-BE49-F238E27FC236}">
              <a16:creationId xmlns:a16="http://schemas.microsoft.com/office/drawing/2014/main" id="{DFB79335-2A20-4746-9A54-D48AB9907B5C}"/>
            </a:ext>
          </a:extLst>
        </cdr:cNvPr>
        <cdr:cNvSpPr/>
      </cdr:nvSpPr>
      <cdr:spPr>
        <a:xfrm xmlns:a="http://schemas.openxmlformats.org/drawingml/2006/main">
          <a:off x="6653553" y="139087"/>
          <a:ext cx="579934" cy="1764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40000"/>
            <a:lumOff val="60000"/>
          </a:schemeClr>
        </a:solidFill>
        <a:ln xmlns:a="http://schemas.openxmlformats.org/drawingml/2006/main">
          <a:solidFill>
            <a:schemeClr val="accent6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s-BO"/>
        </a:p>
      </cdr:txBody>
    </cdr:sp>
  </cdr:relSizeAnchor>
  <cdr:relSizeAnchor xmlns:cdr="http://schemas.openxmlformats.org/drawingml/2006/chartDrawing">
    <cdr:from>
      <cdr:x>0.86031</cdr:x>
      <cdr:y>0.01254</cdr:y>
    </cdr:from>
    <cdr:to>
      <cdr:x>0.9974</cdr:x>
      <cdr:y>0.15526</cdr:y>
    </cdr:to>
    <cdr:sp macro="" textlink="">
      <cdr:nvSpPr>
        <cdr:cNvPr id="5" name="Rectángulo 4">
          <a:extLst xmlns:a="http://schemas.openxmlformats.org/drawingml/2006/main">
            <a:ext uri="{FF2B5EF4-FFF2-40B4-BE49-F238E27FC236}">
              <a16:creationId xmlns:a16="http://schemas.microsoft.com/office/drawing/2014/main" id="{E1850108-3513-4879-AB47-706F9DEFCC16}"/>
            </a:ext>
          </a:extLst>
        </cdr:cNvPr>
        <cdr:cNvSpPr/>
      </cdr:nvSpPr>
      <cdr:spPr>
        <a:xfrm xmlns:a="http://schemas.openxmlformats.org/drawingml/2006/main">
          <a:off x="7193530" y="74303"/>
          <a:ext cx="1146288" cy="84553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Agricultural</a:t>
          </a:r>
        </a:p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Extractive</a:t>
          </a:r>
        </a:p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Industry</a:t>
          </a:r>
        </a:p>
        <a:p xmlns:a="http://schemas.openxmlformats.org/drawingml/2006/main">
          <a:r>
            <a:rPr lang="es-BO" sz="1200">
              <a:solidFill>
                <a:schemeClr val="tx1"/>
              </a:solidFill>
              <a:latin typeface="Book Antiqua" panose="02040602050305030304" pitchFamily="18" charset="0"/>
            </a:rPr>
            <a:t>Services</a:t>
          </a:r>
        </a:p>
      </cdr:txBody>
    </cdr:sp>
  </cdr:relSizeAnchor>
  <cdr:relSizeAnchor xmlns:cdr="http://schemas.openxmlformats.org/drawingml/2006/chartDrawing">
    <cdr:from>
      <cdr:x>0.79574</cdr:x>
      <cdr:y>0.05443</cdr:y>
    </cdr:from>
    <cdr:to>
      <cdr:x>0.8651</cdr:x>
      <cdr:y>0.08421</cdr:y>
    </cdr:to>
    <cdr:sp macro="" textlink="">
      <cdr:nvSpPr>
        <cdr:cNvPr id="6" name="Rectángulo 5">
          <a:extLst xmlns:a="http://schemas.openxmlformats.org/drawingml/2006/main">
            <a:ext uri="{FF2B5EF4-FFF2-40B4-BE49-F238E27FC236}">
              <a16:creationId xmlns:a16="http://schemas.microsoft.com/office/drawing/2014/main" id="{4D54441C-76DF-41EC-A0B6-024E8484BB84}"/>
            </a:ext>
          </a:extLst>
        </cdr:cNvPr>
        <cdr:cNvSpPr/>
      </cdr:nvSpPr>
      <cdr:spPr>
        <a:xfrm xmlns:a="http://schemas.openxmlformats.org/drawingml/2006/main">
          <a:off x="6655839" y="322491"/>
          <a:ext cx="580197" cy="176429"/>
        </a:xfrm>
        <a:prstGeom xmlns:a="http://schemas.openxmlformats.org/drawingml/2006/main" prst="rect">
          <a:avLst/>
        </a:prstGeom>
        <a:solidFill xmlns:a="http://schemas.openxmlformats.org/drawingml/2006/main">
          <a:srgbClr val="FDDCD9"/>
        </a:solidFill>
        <a:ln xmlns:a="http://schemas.openxmlformats.org/drawingml/2006/main">
          <a:solidFill>
            <a:srgbClr val="FDDCD9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BO"/>
        </a:p>
      </cdr:txBody>
    </cdr:sp>
  </cdr:relSizeAnchor>
  <cdr:relSizeAnchor xmlns:cdr="http://schemas.openxmlformats.org/drawingml/2006/chartDrawing">
    <cdr:from>
      <cdr:x>0.79554</cdr:x>
      <cdr:y>0.08383</cdr:y>
    </cdr:from>
    <cdr:to>
      <cdr:x>0.86491</cdr:x>
      <cdr:y>0.11361</cdr:y>
    </cdr:to>
    <cdr:sp macro="" textlink="">
      <cdr:nvSpPr>
        <cdr:cNvPr id="7" name="Rectángulo 6">
          <a:extLst xmlns:a="http://schemas.openxmlformats.org/drawingml/2006/main">
            <a:ext uri="{FF2B5EF4-FFF2-40B4-BE49-F238E27FC236}">
              <a16:creationId xmlns:a16="http://schemas.microsoft.com/office/drawing/2014/main" id="{55A6F563-55C9-4A57-A325-98FB14817F77}"/>
            </a:ext>
          </a:extLst>
        </cdr:cNvPr>
        <cdr:cNvSpPr/>
      </cdr:nvSpPr>
      <cdr:spPr>
        <a:xfrm xmlns:a="http://schemas.openxmlformats.org/drawingml/2006/main">
          <a:off x="6654189" y="496651"/>
          <a:ext cx="580198" cy="1764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40000"/>
            <a:lumOff val="60000"/>
          </a:schemeClr>
        </a:solidFill>
        <a:ln xmlns:a="http://schemas.openxmlformats.org/drawingml/2006/main">
          <a:solidFill>
            <a:schemeClr val="accent4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BO"/>
        </a:p>
      </cdr:txBody>
    </cdr:sp>
  </cdr:relSizeAnchor>
  <cdr:relSizeAnchor xmlns:cdr="http://schemas.openxmlformats.org/drawingml/2006/chartDrawing">
    <cdr:from>
      <cdr:x>0.79545</cdr:x>
      <cdr:y>0.11547</cdr:y>
    </cdr:from>
    <cdr:to>
      <cdr:x>0.86482</cdr:x>
      <cdr:y>0.14525</cdr:y>
    </cdr:to>
    <cdr:sp macro="" textlink="">
      <cdr:nvSpPr>
        <cdr:cNvPr id="8" name="Rectángulo 7">
          <a:extLst xmlns:a="http://schemas.openxmlformats.org/drawingml/2006/main">
            <a:ext uri="{FF2B5EF4-FFF2-40B4-BE49-F238E27FC236}">
              <a16:creationId xmlns:a16="http://schemas.microsoft.com/office/drawing/2014/main" id="{629B0AD4-F47B-4479-8580-D21D6BAA6233}"/>
            </a:ext>
          </a:extLst>
        </cdr:cNvPr>
        <cdr:cNvSpPr/>
      </cdr:nvSpPr>
      <cdr:spPr>
        <a:xfrm xmlns:a="http://schemas.openxmlformats.org/drawingml/2006/main">
          <a:off x="6653450" y="684108"/>
          <a:ext cx="580197" cy="176429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20000"/>
            <a:lumOff val="80000"/>
          </a:schemeClr>
        </a:solidFill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BO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309560</xdr:colOff>
      <xdr:row>45</xdr:row>
      <xdr:rowOff>9523</xdr:rowOff>
    </xdr:from>
    <xdr:to>
      <xdr:col>8</xdr:col>
      <xdr:colOff>2807435</xdr:colOff>
      <xdr:row>84</xdr:row>
      <xdr:rowOff>140023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F521AD-C085-4481-862A-B089F54D1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280147</xdr:colOff>
      <xdr:row>87</xdr:row>
      <xdr:rowOff>123264</xdr:rowOff>
    </xdr:from>
    <xdr:to>
      <xdr:col>8</xdr:col>
      <xdr:colOff>1086970</xdr:colOff>
      <xdr:row>131</xdr:row>
      <xdr:rowOff>179293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2C08977-D1A4-424B-A3CA-763D4A144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481011</xdr:colOff>
      <xdr:row>1</xdr:row>
      <xdr:rowOff>180974</xdr:rowOff>
    </xdr:from>
    <xdr:to>
      <xdr:col>11</xdr:col>
      <xdr:colOff>523874</xdr:colOff>
      <xdr:row>20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8A4535-7B25-4D7E-9365-1C9488516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85</xdr:row>
      <xdr:rowOff>28575</xdr:rowOff>
    </xdr:from>
    <xdr:to>
      <xdr:col>15</xdr:col>
      <xdr:colOff>170775</xdr:colOff>
      <xdr:row>105</xdr:row>
      <xdr:rowOff>9075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C4D56C4-FA1E-4686-8677-5A5097FCB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88D02CB-BBD8-4D12-9177-8A85FF9F9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9768155-4430-418A-9A34-AFC670487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85</xdr:row>
      <xdr:rowOff>28575</xdr:rowOff>
    </xdr:from>
    <xdr:to>
      <xdr:col>15</xdr:col>
      <xdr:colOff>170775</xdr:colOff>
      <xdr:row>105</xdr:row>
      <xdr:rowOff>9075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FDB4EA-2D50-4E5C-87EF-55F628E951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A911CC-BE93-4F14-A315-F0018EACC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E3BAA3E-0D7D-4B35-B5CD-ACF026873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85</xdr:row>
      <xdr:rowOff>76200</xdr:rowOff>
    </xdr:from>
    <xdr:to>
      <xdr:col>15</xdr:col>
      <xdr:colOff>399375</xdr:colOff>
      <xdr:row>105</xdr:row>
      <xdr:rowOff>56700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4536AD-D175-40C8-8D91-41F6DF4FA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196DFB-2385-4152-BAEC-4097AA24B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3DA3543-89E7-487D-9FAA-C30821C50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533400</xdr:colOff>
      <xdr:row>110</xdr:row>
      <xdr:rowOff>28575</xdr:rowOff>
    </xdr:from>
    <xdr:to>
      <xdr:col>15</xdr:col>
      <xdr:colOff>399375</xdr:colOff>
      <xdr:row>130</xdr:row>
      <xdr:rowOff>9075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BD7D928-92F4-4B1D-A6C6-E1B981E718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85</xdr:row>
      <xdr:rowOff>76200</xdr:rowOff>
    </xdr:from>
    <xdr:to>
      <xdr:col>15</xdr:col>
      <xdr:colOff>399375</xdr:colOff>
      <xdr:row>105</xdr:row>
      <xdr:rowOff>56700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11D56E-D540-478E-BE8A-B8BE8EB51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64CEC41-C75C-45A2-A47E-0507DA241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8E7AAC-1989-4C32-AF30-5B9E3E2C1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533400</xdr:colOff>
      <xdr:row>110</xdr:row>
      <xdr:rowOff>28575</xdr:rowOff>
    </xdr:from>
    <xdr:to>
      <xdr:col>15</xdr:col>
      <xdr:colOff>399375</xdr:colOff>
      <xdr:row>130</xdr:row>
      <xdr:rowOff>9075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8FF3543-6745-4919-8F02-241185EBE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85</xdr:row>
      <xdr:rowOff>76200</xdr:rowOff>
    </xdr:from>
    <xdr:to>
      <xdr:col>15</xdr:col>
      <xdr:colOff>399375</xdr:colOff>
      <xdr:row>105</xdr:row>
      <xdr:rowOff>56700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92DBFB-5AC0-4C35-B98B-A3104512B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110</xdr:row>
      <xdr:rowOff>19050</xdr:rowOff>
    </xdr:from>
    <xdr:to>
      <xdr:col>7</xdr:col>
      <xdr:colOff>656550</xdr:colOff>
      <xdr:row>129</xdr:row>
      <xdr:rowOff>180525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7442F14-D6AB-46A1-8A20-9CA51AD50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85</xdr:row>
      <xdr:rowOff>66675</xdr:rowOff>
    </xdr:from>
    <xdr:to>
      <xdr:col>7</xdr:col>
      <xdr:colOff>675600</xdr:colOff>
      <xdr:row>105</xdr:row>
      <xdr:rowOff>47175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594D203-AF48-4D0C-8D34-8364E100A0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533400</xdr:colOff>
      <xdr:row>110</xdr:row>
      <xdr:rowOff>28575</xdr:rowOff>
    </xdr:from>
    <xdr:to>
      <xdr:col>15</xdr:col>
      <xdr:colOff>399375</xdr:colOff>
      <xdr:row>130</xdr:row>
      <xdr:rowOff>9075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7F5A734-C433-436C-A1BA-38985458B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511A-FEF2-4B9C-85BE-0E5A1DD8AD4B}">
  <dimension ref="A1:IG77"/>
  <sheetViews>
    <sheetView workbookViewId="0">
      <selection activeCell="B4" sqref="B4"/>
    </sheetView>
  </sheetViews>
  <sheetFormatPr baseColWidth="10" defaultRowHeight="15" x14ac:dyDescent="0.25"/>
  <cols>
    <col min="1" max="1" width="16.42578125" customWidth="1"/>
  </cols>
  <sheetData>
    <row r="1" spans="1:241" x14ac:dyDescent="0.25">
      <c r="A1" s="1" t="s">
        <v>0</v>
      </c>
    </row>
    <row r="2" spans="1:241" x14ac:dyDescent="0.25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4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  <c r="DY2" s="4" t="s">
        <v>128</v>
      </c>
      <c r="DZ2" s="4" t="s">
        <v>129</v>
      </c>
      <c r="EA2" s="4" t="s">
        <v>130</v>
      </c>
      <c r="EB2" s="4" t="s">
        <v>131</v>
      </c>
      <c r="EC2" s="4" t="s">
        <v>132</v>
      </c>
      <c r="ED2" s="4" t="s">
        <v>133</v>
      </c>
      <c r="EE2" s="4" t="s">
        <v>134</v>
      </c>
      <c r="EF2" s="4" t="s">
        <v>135</v>
      </c>
      <c r="EG2" s="4" t="s">
        <v>136</v>
      </c>
      <c r="EH2" s="4" t="s">
        <v>137</v>
      </c>
      <c r="EI2" s="4" t="s">
        <v>138</v>
      </c>
      <c r="EJ2" s="4" t="s">
        <v>139</v>
      </c>
      <c r="EK2" s="4" t="s">
        <v>140</v>
      </c>
      <c r="EL2" s="4" t="s">
        <v>141</v>
      </c>
      <c r="EM2" s="4" t="s">
        <v>142</v>
      </c>
      <c r="EN2" s="4" t="s">
        <v>143</v>
      </c>
      <c r="EO2" s="4" t="s">
        <v>144</v>
      </c>
      <c r="EP2" s="4" t="s">
        <v>145</v>
      </c>
      <c r="EQ2" s="4" t="s">
        <v>146</v>
      </c>
      <c r="ER2" s="4" t="s">
        <v>147</v>
      </c>
      <c r="ES2" s="4" t="s">
        <v>148</v>
      </c>
      <c r="ET2" s="4" t="s">
        <v>149</v>
      </c>
      <c r="EU2" s="4" t="s">
        <v>150</v>
      </c>
      <c r="EV2" s="4" t="s">
        <v>151</v>
      </c>
      <c r="EW2" s="4" t="s">
        <v>152</v>
      </c>
      <c r="EX2" s="4" t="s">
        <v>153</v>
      </c>
      <c r="EY2" s="4" t="s">
        <v>154</v>
      </c>
      <c r="EZ2" s="4" t="s">
        <v>155</v>
      </c>
      <c r="FA2" s="4" t="s">
        <v>156</v>
      </c>
      <c r="FB2" s="4" t="s">
        <v>157</v>
      </c>
      <c r="FC2" s="4" t="s">
        <v>158</v>
      </c>
      <c r="FD2" s="4" t="s">
        <v>159</v>
      </c>
      <c r="FE2" s="4" t="s">
        <v>160</v>
      </c>
      <c r="FF2" s="4" t="s">
        <v>161</v>
      </c>
      <c r="FG2" s="4" t="s">
        <v>162</v>
      </c>
      <c r="FH2" s="4" t="s">
        <v>163</v>
      </c>
      <c r="FI2" s="4" t="s">
        <v>164</v>
      </c>
      <c r="FJ2" s="4" t="s">
        <v>165</v>
      </c>
      <c r="FK2" s="4" t="s">
        <v>166</v>
      </c>
      <c r="FL2" s="4" t="s">
        <v>167</v>
      </c>
      <c r="FM2" s="4" t="s">
        <v>168</v>
      </c>
      <c r="FN2" s="4" t="s">
        <v>169</v>
      </c>
      <c r="FO2" s="4" t="s">
        <v>170</v>
      </c>
      <c r="FP2" s="4" t="s">
        <v>171</v>
      </c>
      <c r="FQ2" s="4" t="s">
        <v>172</v>
      </c>
      <c r="FR2" s="4" t="s">
        <v>173</v>
      </c>
      <c r="FS2" s="4" t="s">
        <v>174</v>
      </c>
      <c r="FT2" s="4" t="s">
        <v>175</v>
      </c>
      <c r="FU2" s="4" t="s">
        <v>176</v>
      </c>
      <c r="FV2" s="4" t="s">
        <v>177</v>
      </c>
      <c r="FW2" s="4" t="s">
        <v>178</v>
      </c>
      <c r="FX2" s="4" t="s">
        <v>179</v>
      </c>
      <c r="FY2" s="4" t="s">
        <v>180</v>
      </c>
      <c r="FZ2" s="4" t="s">
        <v>181</v>
      </c>
      <c r="GA2" s="4" t="s">
        <v>182</v>
      </c>
      <c r="GB2" s="4" t="s">
        <v>183</v>
      </c>
      <c r="GC2" s="4" t="s">
        <v>184</v>
      </c>
      <c r="GD2" s="4" t="s">
        <v>185</v>
      </c>
      <c r="GE2" s="4" t="s">
        <v>186</v>
      </c>
      <c r="GF2" s="4" t="s">
        <v>187</v>
      </c>
      <c r="GG2" s="4" t="s">
        <v>188</v>
      </c>
      <c r="GH2" s="4" t="s">
        <v>189</v>
      </c>
      <c r="GI2" s="4" t="s">
        <v>190</v>
      </c>
      <c r="GJ2" s="4" t="s">
        <v>191</v>
      </c>
      <c r="GK2" s="4" t="s">
        <v>192</v>
      </c>
      <c r="GL2" s="4" t="s">
        <v>193</v>
      </c>
      <c r="GM2" s="4" t="s">
        <v>194</v>
      </c>
      <c r="GN2" s="4" t="s">
        <v>195</v>
      </c>
      <c r="GO2" s="4" t="s">
        <v>196</v>
      </c>
      <c r="GP2" s="4" t="s">
        <v>197</v>
      </c>
      <c r="GQ2" s="4" t="s">
        <v>198</v>
      </c>
      <c r="GR2" s="4" t="s">
        <v>199</v>
      </c>
      <c r="GS2" s="4" t="s">
        <v>200</v>
      </c>
      <c r="GT2" s="4" t="s">
        <v>201</v>
      </c>
      <c r="GU2" s="4" t="s">
        <v>202</v>
      </c>
      <c r="GV2" s="4" t="s">
        <v>203</v>
      </c>
      <c r="GW2" s="4" t="s">
        <v>204</v>
      </c>
      <c r="GX2" s="4" t="s">
        <v>205</v>
      </c>
      <c r="GY2" s="4" t="s">
        <v>206</v>
      </c>
      <c r="GZ2" s="4" t="s">
        <v>207</v>
      </c>
      <c r="HA2" s="4" t="s">
        <v>208</v>
      </c>
      <c r="HB2" s="4" t="s">
        <v>209</v>
      </c>
      <c r="HC2" s="4" t="s">
        <v>210</v>
      </c>
      <c r="HD2" s="4" t="s">
        <v>211</v>
      </c>
      <c r="HE2" s="4" t="s">
        <v>212</v>
      </c>
      <c r="HF2" s="4" t="s">
        <v>213</v>
      </c>
      <c r="HG2" s="4" t="s">
        <v>214</v>
      </c>
      <c r="HH2" s="4" t="s">
        <v>215</v>
      </c>
      <c r="HI2" s="4" t="s">
        <v>216</v>
      </c>
      <c r="HJ2" s="4" t="s">
        <v>217</v>
      </c>
      <c r="HK2" s="4" t="s">
        <v>218</v>
      </c>
      <c r="HL2" s="4" t="s">
        <v>219</v>
      </c>
      <c r="HM2" s="4" t="s">
        <v>220</v>
      </c>
      <c r="HN2" s="4" t="s">
        <v>221</v>
      </c>
      <c r="HO2" s="4" t="s">
        <v>222</v>
      </c>
      <c r="HP2" s="4" t="s">
        <v>223</v>
      </c>
      <c r="HQ2" s="4" t="s">
        <v>224</v>
      </c>
      <c r="HR2" s="4" t="s">
        <v>225</v>
      </c>
      <c r="HS2" s="4" t="s">
        <v>226</v>
      </c>
      <c r="HT2" s="4" t="s">
        <v>227</v>
      </c>
      <c r="HU2" s="4" t="s">
        <v>228</v>
      </c>
      <c r="HV2" s="4" t="s">
        <v>229</v>
      </c>
      <c r="HW2" s="4" t="s">
        <v>230</v>
      </c>
      <c r="HX2" s="4" t="s">
        <v>231</v>
      </c>
      <c r="HY2" s="4" t="s">
        <v>232</v>
      </c>
      <c r="HZ2" s="4" t="s">
        <v>233</v>
      </c>
      <c r="IA2" s="4" t="s">
        <v>234</v>
      </c>
      <c r="IB2" s="4" t="s">
        <v>235</v>
      </c>
      <c r="IC2" s="4" t="s">
        <v>236</v>
      </c>
      <c r="ID2" s="4" t="s">
        <v>237</v>
      </c>
      <c r="IE2" s="4" t="s">
        <v>238</v>
      </c>
      <c r="IF2" s="4" t="s">
        <v>239</v>
      </c>
      <c r="IG2" s="4" t="s">
        <v>240</v>
      </c>
    </row>
    <row r="3" spans="1:241" x14ac:dyDescent="0.25">
      <c r="A3" s="2" t="s">
        <v>312</v>
      </c>
      <c r="B3" s="3">
        <f>AVERAGE(B7:B77)</f>
        <v>1833007.2394822848</v>
      </c>
      <c r="C3" s="3">
        <f t="shared" ref="C3:BN3" si="0">AVERAGE(C7:C77)</f>
        <v>827419.20918443217</v>
      </c>
      <c r="D3" s="3">
        <f t="shared" si="0"/>
        <v>1005588.0302978524</v>
      </c>
      <c r="E3" s="3">
        <f t="shared" si="0"/>
        <v>1049817.6911960482</v>
      </c>
      <c r="F3" s="3">
        <f t="shared" si="0"/>
        <v>289256.8442991316</v>
      </c>
      <c r="G3" s="3">
        <f t="shared" si="0"/>
        <v>760560.84689691674</v>
      </c>
      <c r="H3" s="3">
        <f t="shared" si="0"/>
        <v>783189.54828632146</v>
      </c>
      <c r="I3" s="3">
        <f t="shared" si="0"/>
        <v>538162.36488530086</v>
      </c>
      <c r="J3" s="3">
        <f t="shared" si="0"/>
        <v>245027.18340093596</v>
      </c>
      <c r="K3" s="3">
        <f t="shared" si="0"/>
        <v>9021683.6111691054</v>
      </c>
      <c r="L3" s="3">
        <f t="shared" si="0"/>
        <v>4816793.6252176724</v>
      </c>
      <c r="M3" s="3">
        <f t="shared" si="0"/>
        <v>4204889.9859514311</v>
      </c>
      <c r="N3" s="3">
        <f t="shared" si="0"/>
        <v>5557294.6278067892</v>
      </c>
      <c r="O3" s="3">
        <f t="shared" si="0"/>
        <v>2379403.8920065113</v>
      </c>
      <c r="P3" s="3">
        <f t="shared" si="0"/>
        <v>3177890.735800277</v>
      </c>
      <c r="Q3" s="3">
        <f t="shared" si="0"/>
        <v>3464388.9833623166</v>
      </c>
      <c r="R3" s="3">
        <f t="shared" si="0"/>
        <v>2437389.7332111616</v>
      </c>
      <c r="S3" s="3">
        <f t="shared" si="0"/>
        <v>1026999.2501511545</v>
      </c>
      <c r="T3" s="3">
        <f t="shared" si="0"/>
        <v>49038.502555762083</v>
      </c>
      <c r="U3" s="3">
        <f t="shared" si="0"/>
        <v>9644.0697050054951</v>
      </c>
      <c r="V3" s="3">
        <f t="shared" si="0"/>
        <v>4823.0038764980327</v>
      </c>
      <c r="W3" s="3">
        <f t="shared" si="0"/>
        <v>1472.5871868312579</v>
      </c>
      <c r="X3" s="3">
        <f t="shared" si="0"/>
        <v>296.48341418082754</v>
      </c>
      <c r="Y3" s="3">
        <f t="shared" si="0"/>
        <v>420.22963039494778</v>
      </c>
      <c r="Z3" s="3">
        <f t="shared" si="0"/>
        <v>136.37725379393379</v>
      </c>
      <c r="AA3" s="3">
        <f t="shared" si="0"/>
        <v>166.44900533563381</v>
      </c>
      <c r="AB3" s="3">
        <f t="shared" si="0"/>
        <v>455.44267711309783</v>
      </c>
      <c r="AC3" s="3">
        <f t="shared" si="0"/>
        <v>1735.5746545518377</v>
      </c>
      <c r="AD3" s="3">
        <f t="shared" si="0"/>
        <v>92.020638748169034</v>
      </c>
      <c r="AE3" s="3">
        <f t="shared" si="0"/>
        <v>78.032866710704212</v>
      </c>
      <c r="AF3" s="3">
        <f t="shared" si="0"/>
        <v>1565.5744853711335</v>
      </c>
      <c r="AG3" s="3">
        <f t="shared" si="0"/>
        <v>1380.8897336444033</v>
      </c>
      <c r="AH3" s="3">
        <f t="shared" si="0"/>
        <v>370.35618518704229</v>
      </c>
      <c r="AI3" s="3">
        <f t="shared" si="0"/>
        <v>334.37949189840413</v>
      </c>
      <c r="AJ3" s="3">
        <f t="shared" si="0"/>
        <v>270.87660779332253</v>
      </c>
      <c r="AK3" s="3">
        <f t="shared" si="0"/>
        <v>405.27744876563389</v>
      </c>
      <c r="AL3" s="3">
        <f t="shared" si="0"/>
        <v>233.95230147053365</v>
      </c>
      <c r="AM3" s="3">
        <f t="shared" si="0"/>
        <v>490.93307620182105</v>
      </c>
      <c r="AN3" s="3">
        <f t="shared" si="0"/>
        <v>71.195888571085362</v>
      </c>
      <c r="AO3" s="3">
        <f t="shared" si="0"/>
        <v>68653.188520540323</v>
      </c>
      <c r="AP3" s="3">
        <f t="shared" si="0"/>
        <v>85075.591652834322</v>
      </c>
      <c r="AQ3" s="3">
        <f t="shared" si="0"/>
        <v>5942.0452890013539</v>
      </c>
      <c r="AR3" s="3">
        <f t="shared" si="0"/>
        <v>83.388140255500701</v>
      </c>
      <c r="AS3" s="3">
        <f t="shared" si="0"/>
        <v>20686.415406350894</v>
      </c>
      <c r="AT3" s="3">
        <f t="shared" si="0"/>
        <v>8621.1874055211265</v>
      </c>
      <c r="AU3" s="3">
        <f t="shared" si="0"/>
        <v>22809.807558471417</v>
      </c>
      <c r="AV3" s="3">
        <f t="shared" si="0"/>
        <v>16584.479819147477</v>
      </c>
      <c r="AW3" s="3">
        <f t="shared" si="0"/>
        <v>6225.327739323945</v>
      </c>
      <c r="AX3" s="3">
        <f t="shared" si="0"/>
        <v>-7955.611968275497</v>
      </c>
      <c r="AY3" s="3">
        <f t="shared" si="0"/>
        <v>1841205.1783320585</v>
      </c>
      <c r="AZ3" s="3">
        <f t="shared" si="0"/>
        <v>-242.32688149780734</v>
      </c>
      <c r="BA3" s="3">
        <f t="shared" si="0"/>
        <v>1840962.8514505599</v>
      </c>
      <c r="BB3" s="3">
        <f t="shared" si="0"/>
        <v>-3058.4900545465225</v>
      </c>
      <c r="BC3" s="3">
        <f t="shared" si="0"/>
        <v>830556.31890828512</v>
      </c>
      <c r="BD3" s="3">
        <f t="shared" si="0"/>
        <v>-78.61966930654107</v>
      </c>
      <c r="BE3" s="3">
        <f t="shared" si="0"/>
        <v>830477.69923897891</v>
      </c>
      <c r="BF3" s="3">
        <f t="shared" si="0"/>
        <v>-4897.1219137289791</v>
      </c>
      <c r="BG3" s="3">
        <f t="shared" si="0"/>
        <v>1010648.8594237731</v>
      </c>
      <c r="BH3" s="3">
        <f t="shared" si="0"/>
        <v>-163.70721219123752</v>
      </c>
      <c r="BI3" s="3">
        <f t="shared" si="0"/>
        <v>1010485.1522115815</v>
      </c>
      <c r="BJ3" s="3">
        <f t="shared" si="0"/>
        <v>-6714.6527900420724</v>
      </c>
      <c r="BK3" s="3">
        <f t="shared" si="0"/>
        <v>1056869.1951608604</v>
      </c>
      <c r="BL3" s="3">
        <f t="shared" si="0"/>
        <v>-336.85117477019287</v>
      </c>
      <c r="BM3" s="3">
        <f t="shared" si="0"/>
        <v>1056532.3439860907</v>
      </c>
      <c r="BN3" s="3">
        <f t="shared" si="0"/>
        <v>-1713.7129883992841</v>
      </c>
      <c r="BO3" s="3">
        <f t="shared" ref="BO3:DZ3" si="1">AVERAGE(BO7:BO77)</f>
        <v>291091.28293190699</v>
      </c>
      <c r="BP3" s="3">
        <f t="shared" si="1"/>
        <v>-120.72564437605836</v>
      </c>
      <c r="BQ3" s="3">
        <f t="shared" si="1"/>
        <v>290970.55728753086</v>
      </c>
      <c r="BR3" s="3">
        <f t="shared" si="1"/>
        <v>-5000.9398016427886</v>
      </c>
      <c r="BS3" s="3">
        <f t="shared" si="1"/>
        <v>765777.91222895344</v>
      </c>
      <c r="BT3" s="3">
        <f t="shared" si="1"/>
        <v>-216.12553039412037</v>
      </c>
      <c r="BU3" s="3">
        <f t="shared" si="1"/>
        <v>765561.78669855976</v>
      </c>
      <c r="BV3" s="3">
        <f t="shared" si="1"/>
        <v>-1240.9591782307132</v>
      </c>
      <c r="BW3" s="3">
        <f t="shared" si="1"/>
        <v>784335.98317127931</v>
      </c>
      <c r="BX3" s="3">
        <f t="shared" si="1"/>
        <v>94.524293273008141</v>
      </c>
      <c r="BY3" s="3">
        <f t="shared" si="1"/>
        <v>784430.50746455207</v>
      </c>
      <c r="BZ3" s="3">
        <f t="shared" si="1"/>
        <v>-1344.7770661472443</v>
      </c>
      <c r="CA3" s="3">
        <f t="shared" si="1"/>
        <v>539465.03597637825</v>
      </c>
      <c r="CB3" s="3">
        <f t="shared" si="1"/>
        <v>42.105975069522863</v>
      </c>
      <c r="CC3" s="3">
        <f t="shared" si="1"/>
        <v>539507.14195144805</v>
      </c>
      <c r="CD3" s="3">
        <f t="shared" si="1"/>
        <v>103.81788791381466</v>
      </c>
      <c r="CE3" s="3">
        <f t="shared" si="1"/>
        <v>244870.94719481925</v>
      </c>
      <c r="CF3" s="3">
        <f t="shared" si="1"/>
        <v>52.418318202874907</v>
      </c>
      <c r="CG3" s="3">
        <f t="shared" si="1"/>
        <v>244923.3655130222</v>
      </c>
      <c r="CH3" s="3">
        <f t="shared" si="1"/>
        <v>-20077.807726182207</v>
      </c>
      <c r="CI3" s="3">
        <f t="shared" si="1"/>
        <v>9044802.0278282464</v>
      </c>
      <c r="CJ3" s="3">
        <f t="shared" si="1"/>
        <v>-3040.6089329626411</v>
      </c>
      <c r="CK3" s="3">
        <f t="shared" si="1"/>
        <v>9041761.4188952874</v>
      </c>
      <c r="CL3" s="3">
        <f t="shared" si="1"/>
        <v>-3883.8684945432287</v>
      </c>
      <c r="CM3" s="3">
        <f t="shared" si="1"/>
        <v>4822861.7823743476</v>
      </c>
      <c r="CN3" s="3">
        <f t="shared" si="1"/>
        <v>-2184.288662131748</v>
      </c>
      <c r="CO3" s="3">
        <f t="shared" si="1"/>
        <v>4820677.4937122175</v>
      </c>
      <c r="CP3" s="3">
        <f t="shared" si="1"/>
        <v>-16193.939231638866</v>
      </c>
      <c r="CQ3" s="3">
        <f t="shared" si="1"/>
        <v>4221940.2454539016</v>
      </c>
      <c r="CR3" s="3">
        <f t="shared" si="1"/>
        <v>-856.32027083099899</v>
      </c>
      <c r="CS3" s="3">
        <f t="shared" si="1"/>
        <v>4221083.9251830718</v>
      </c>
      <c r="CT3" s="3">
        <f t="shared" si="1"/>
        <v>-31165.446104105627</v>
      </c>
      <c r="CU3" s="3">
        <f t="shared" si="1"/>
        <v>5591462.1351849167</v>
      </c>
      <c r="CV3" s="3">
        <f t="shared" si="1"/>
        <v>-3002.0612740218139</v>
      </c>
      <c r="CW3" s="3">
        <f t="shared" si="1"/>
        <v>5588460.0739108948</v>
      </c>
      <c r="CX3" s="3">
        <f t="shared" si="1"/>
        <v>-11715.395775337412</v>
      </c>
      <c r="CY3" s="3">
        <f t="shared" si="1"/>
        <v>2393074.018998378</v>
      </c>
      <c r="CZ3" s="3">
        <f t="shared" si="1"/>
        <v>-1954.731216529535</v>
      </c>
      <c r="DA3" s="3">
        <f t="shared" si="1"/>
        <v>2391119.2877818495</v>
      </c>
      <c r="DB3" s="3">
        <f t="shared" si="1"/>
        <v>-19450.050328768208</v>
      </c>
      <c r="DC3" s="3">
        <f t="shared" si="1"/>
        <v>3198388.1161865373</v>
      </c>
      <c r="DD3" s="3">
        <f t="shared" si="1"/>
        <v>-1047.3300574923924</v>
      </c>
      <c r="DE3" s="3">
        <f t="shared" si="1"/>
        <v>3197340.7861290462</v>
      </c>
      <c r="DF3" s="3">
        <f t="shared" si="1"/>
        <v>11087.63837792346</v>
      </c>
      <c r="DG3" s="3">
        <f t="shared" si="1"/>
        <v>3453339.8926433343</v>
      </c>
      <c r="DH3" s="3">
        <f t="shared" si="1"/>
        <v>-38.547658940900874</v>
      </c>
      <c r="DI3" s="3">
        <f t="shared" si="1"/>
        <v>3453301.3449843931</v>
      </c>
      <c r="DJ3" s="3">
        <f t="shared" si="1"/>
        <v>7831.5272807941847</v>
      </c>
      <c r="DK3" s="3">
        <f t="shared" si="1"/>
        <v>2429787.7633759701</v>
      </c>
      <c r="DL3" s="3">
        <f t="shared" si="1"/>
        <v>-229.55744560217175</v>
      </c>
      <c r="DM3" s="3">
        <f t="shared" si="1"/>
        <v>2429558.205930368</v>
      </c>
      <c r="DN3" s="3">
        <f t="shared" si="1"/>
        <v>3256.111097129291</v>
      </c>
      <c r="DO3" s="3">
        <f t="shared" si="1"/>
        <v>1023552.1292673642</v>
      </c>
      <c r="DP3" s="3">
        <f t="shared" si="1"/>
        <v>191.00978666126014</v>
      </c>
      <c r="DQ3" s="3">
        <f t="shared" si="1"/>
        <v>1023743.1390540252</v>
      </c>
      <c r="DR3" s="3">
        <f t="shared" si="1"/>
        <v>-75.921613652871116</v>
      </c>
      <c r="DS3" s="3">
        <f t="shared" si="1"/>
        <v>49129.147657564914</v>
      </c>
      <c r="DT3" s="3">
        <f t="shared" si="1"/>
        <v>-14.723488149949382</v>
      </c>
      <c r="DU3" s="3">
        <f t="shared" si="1"/>
        <v>49114.424169414946</v>
      </c>
      <c r="DV3" s="3">
        <f t="shared" si="1"/>
        <v>-11.496525302104532</v>
      </c>
      <c r="DW3" s="3">
        <f t="shared" si="1"/>
        <v>9657.1776103002667</v>
      </c>
      <c r="DX3" s="3">
        <f t="shared" si="1"/>
        <v>-1.6113799926624626</v>
      </c>
      <c r="DY3" s="3">
        <f t="shared" si="1"/>
        <v>9655.5662303076024</v>
      </c>
      <c r="DZ3" s="3">
        <f t="shared" si="1"/>
        <v>-16.754647507781801</v>
      </c>
      <c r="EA3" s="3">
        <f t="shared" ref="EA3:GL3" si="2">AVERAGE(EA7:EA77)</f>
        <v>4838.4705369992171</v>
      </c>
      <c r="EB3" s="3">
        <f t="shared" si="2"/>
        <v>1.2879870065955223</v>
      </c>
      <c r="EC3" s="3">
        <f t="shared" si="2"/>
        <v>4839.7585240058152</v>
      </c>
      <c r="ED3" s="3">
        <f t="shared" si="2"/>
        <v>0.39365177614238805</v>
      </c>
      <c r="EE3" s="3">
        <f t="shared" si="2"/>
        <v>1471.7588675578513</v>
      </c>
      <c r="EF3" s="3">
        <f t="shared" si="2"/>
        <v>0.43466749726393084</v>
      </c>
      <c r="EG3" s="3">
        <f t="shared" si="2"/>
        <v>1472.193535055115</v>
      </c>
      <c r="EH3" s="3">
        <f t="shared" si="2"/>
        <v>-1.7304573606218374</v>
      </c>
      <c r="EI3" s="3">
        <f t="shared" si="2"/>
        <v>298.25080664367414</v>
      </c>
      <c r="EJ3" s="3">
        <f t="shared" si="2"/>
        <v>-3.6935102224657304E-2</v>
      </c>
      <c r="EK3" s="3">
        <f t="shared" si="2"/>
        <v>298.21387154144935</v>
      </c>
      <c r="EL3" s="3">
        <f t="shared" si="2"/>
        <v>-0.562212902277755</v>
      </c>
      <c r="EM3" s="3">
        <f t="shared" si="2"/>
        <v>421.18920043555954</v>
      </c>
      <c r="EN3" s="3">
        <f t="shared" si="2"/>
        <v>-0.39735713833398911</v>
      </c>
      <c r="EO3" s="3">
        <f t="shared" si="2"/>
        <v>420.7918432972254</v>
      </c>
      <c r="EP3" s="3">
        <f t="shared" si="2"/>
        <v>0.22802747893999983</v>
      </c>
      <c r="EQ3" s="3">
        <f t="shared" si="2"/>
        <v>136.75682327889578</v>
      </c>
      <c r="ER3" s="3">
        <f t="shared" si="2"/>
        <v>-0.60759696390200824</v>
      </c>
      <c r="ES3" s="3">
        <f t="shared" si="2"/>
        <v>136.14922631499377</v>
      </c>
      <c r="ET3" s="3">
        <f t="shared" si="2"/>
        <v>3.1782206464414577</v>
      </c>
      <c r="EU3" s="3">
        <f t="shared" si="2"/>
        <v>162.77007142229192</v>
      </c>
      <c r="EV3" s="3">
        <f t="shared" si="2"/>
        <v>0.50071326690040086</v>
      </c>
      <c r="EW3" s="3">
        <f t="shared" si="2"/>
        <v>163.27078468919231</v>
      </c>
      <c r="EX3" s="3">
        <f t="shared" si="2"/>
        <v>-0.77553978270411961</v>
      </c>
      <c r="EY3" s="3">
        <f t="shared" si="2"/>
        <v>455.25152289451296</v>
      </c>
      <c r="EZ3" s="3">
        <f t="shared" si="2"/>
        <v>0.96669400128874128</v>
      </c>
      <c r="FA3" s="3">
        <f t="shared" si="2"/>
        <v>456.21821689580179</v>
      </c>
      <c r="FB3" s="3">
        <f t="shared" si="2"/>
        <v>-9.008356749230968</v>
      </c>
      <c r="FC3" s="3">
        <f t="shared" si="2"/>
        <v>1744.5046999920817</v>
      </c>
      <c r="FD3" s="3">
        <f t="shared" si="2"/>
        <v>7.8311308987616846E-2</v>
      </c>
      <c r="FE3" s="3">
        <f t="shared" si="2"/>
        <v>1744.5830113010688</v>
      </c>
      <c r="FF3" s="3">
        <f t="shared" si="2"/>
        <v>0.22278158979226048</v>
      </c>
      <c r="FG3" s="3">
        <f t="shared" si="2"/>
        <v>91.945233347791657</v>
      </c>
      <c r="FH3" s="3">
        <f t="shared" si="2"/>
        <v>-0.14737618941492489</v>
      </c>
      <c r="FI3" s="3">
        <f t="shared" si="2"/>
        <v>91.797857158376715</v>
      </c>
      <c r="FJ3" s="3">
        <f t="shared" si="2"/>
        <v>-0.4800805770239161</v>
      </c>
      <c r="FK3" s="3">
        <f t="shared" si="2"/>
        <v>78.69576977241735</v>
      </c>
      <c r="FL3" s="3">
        <f t="shared" si="2"/>
        <v>-0.18282248468919915</v>
      </c>
      <c r="FM3" s="3">
        <f t="shared" si="2"/>
        <v>78.512947287728167</v>
      </c>
      <c r="FN3" s="3">
        <f t="shared" si="2"/>
        <v>-8.7674360810188805</v>
      </c>
      <c r="FO3" s="3">
        <f t="shared" si="2"/>
        <v>1573.9333267436623</v>
      </c>
      <c r="FP3" s="3">
        <f t="shared" si="2"/>
        <v>0.40859470849027896</v>
      </c>
      <c r="FQ3" s="3">
        <f t="shared" si="2"/>
        <v>1574.341921452153</v>
      </c>
      <c r="FR3" s="3">
        <f t="shared" si="2"/>
        <v>-8.4252396020062132</v>
      </c>
      <c r="FS3" s="3">
        <f t="shared" si="2"/>
        <v>1389.0683452882467</v>
      </c>
      <c r="FT3" s="3">
        <f t="shared" si="2"/>
        <v>0.24662795816181302</v>
      </c>
      <c r="FU3" s="3">
        <f t="shared" si="2"/>
        <v>1389.3149732464092</v>
      </c>
      <c r="FV3" s="3">
        <f t="shared" si="2"/>
        <v>-1.0288209031123348</v>
      </c>
      <c r="FW3" s="3">
        <f t="shared" si="2"/>
        <v>370.98674031123267</v>
      </c>
      <c r="FX3" s="3">
        <f t="shared" si="2"/>
        <v>0.39826577892190657</v>
      </c>
      <c r="FY3" s="3">
        <f t="shared" si="2"/>
        <v>371.3850060901546</v>
      </c>
      <c r="FZ3" s="3">
        <f t="shared" si="2"/>
        <v>-3.3336840311500997</v>
      </c>
      <c r="GA3" s="3">
        <f t="shared" si="2"/>
        <v>337.53965121450159</v>
      </c>
      <c r="GB3" s="3">
        <f t="shared" si="2"/>
        <v>0.1735247150527329</v>
      </c>
      <c r="GC3" s="3">
        <f t="shared" si="2"/>
        <v>337.71317592955432</v>
      </c>
      <c r="GD3" s="3">
        <f t="shared" si="2"/>
        <v>-1.7998242356607395</v>
      </c>
      <c r="GE3" s="3">
        <f t="shared" si="2"/>
        <v>272.97245687557802</v>
      </c>
      <c r="GF3" s="3">
        <f t="shared" si="2"/>
        <v>-0.29602484659470912</v>
      </c>
      <c r="GG3" s="3">
        <f t="shared" si="2"/>
        <v>272.67643202898324</v>
      </c>
      <c r="GH3" s="3">
        <f t="shared" si="2"/>
        <v>-2.2629104320829838</v>
      </c>
      <c r="GI3" s="3">
        <f t="shared" si="2"/>
        <v>407.56949688693487</v>
      </c>
      <c r="GJ3" s="3">
        <f t="shared" si="2"/>
        <v>-2.9137689218120433E-2</v>
      </c>
      <c r="GK3" s="3">
        <f t="shared" si="2"/>
        <v>407.54035919771673</v>
      </c>
      <c r="GL3" s="3">
        <f t="shared" si="2"/>
        <v>0.28529706731291832</v>
      </c>
      <c r="GM3" s="3">
        <f t="shared" ref="GM3:IG3" si="3">AVERAGE(GM7:GM77)</f>
        <v>233.13862416103854</v>
      </c>
      <c r="GN3" s="3">
        <f t="shared" si="3"/>
        <v>0.5283802421822118</v>
      </c>
      <c r="GO3" s="3">
        <f t="shared" si="3"/>
        <v>233.66700440322074</v>
      </c>
      <c r="GP3" s="3">
        <f t="shared" si="3"/>
        <v>-7.4331939004082193E-2</v>
      </c>
      <c r="GQ3" s="3">
        <f t="shared" si="3"/>
        <v>490.9503158287647</v>
      </c>
      <c r="GR3" s="3">
        <f t="shared" si="3"/>
        <v>5.7092312060366163E-2</v>
      </c>
      <c r="GS3" s="3">
        <f t="shared" si="3"/>
        <v>491.00740814082508</v>
      </c>
      <c r="GT3" s="3">
        <f t="shared" si="3"/>
        <v>-3.07444450150322E-2</v>
      </c>
      <c r="GU3" s="3">
        <f t="shared" si="3"/>
        <v>71.29261487008317</v>
      </c>
      <c r="GV3" s="3">
        <f t="shared" si="3"/>
        <v>-6.5981853982772301E-2</v>
      </c>
      <c r="GW3" s="3">
        <f t="shared" si="3"/>
        <v>71.226633016100408</v>
      </c>
      <c r="GX3" s="3">
        <f t="shared" si="3"/>
        <v>-21.795725924798994</v>
      </c>
      <c r="GY3" s="3">
        <f t="shared" si="3"/>
        <v>68690.813729620029</v>
      </c>
      <c r="GZ3" s="3">
        <f t="shared" si="3"/>
        <v>-15.829483154894685</v>
      </c>
      <c r="HA3" s="3">
        <f t="shared" si="3"/>
        <v>68674.984246465145</v>
      </c>
      <c r="HB3" s="3">
        <f t="shared" si="3"/>
        <v>-22.993589141992981</v>
      </c>
      <c r="HC3" s="3">
        <f t="shared" si="3"/>
        <v>85115.041495239231</v>
      </c>
      <c r="HD3" s="3">
        <f t="shared" si="3"/>
        <v>-16.456253262871066</v>
      </c>
      <c r="HE3" s="3">
        <f t="shared" si="3"/>
        <v>85098.585241976383</v>
      </c>
      <c r="HF3" s="3">
        <f t="shared" si="3"/>
        <v>-6.3903859455875205</v>
      </c>
      <c r="HG3" s="3">
        <f t="shared" si="3"/>
        <v>5937.2531223030974</v>
      </c>
      <c r="HH3" s="3">
        <f t="shared" si="3"/>
        <v>11.182552643843026</v>
      </c>
      <c r="HI3" s="3">
        <f t="shared" si="3"/>
        <v>5948.4356749469416</v>
      </c>
      <c r="HJ3" s="3">
        <f t="shared" si="3"/>
        <v>6.3946543499681097E-3</v>
      </c>
      <c r="HK3" s="3">
        <f t="shared" si="3"/>
        <v>83.379354269296613</v>
      </c>
      <c r="HL3" s="3">
        <f t="shared" si="3"/>
        <v>2.3913318540962161E-3</v>
      </c>
      <c r="HM3" s="3">
        <f t="shared" si="3"/>
        <v>83.381745601150726</v>
      </c>
      <c r="HN3" s="3">
        <f t="shared" si="3"/>
        <v>-11.389896591222339</v>
      </c>
      <c r="HO3" s="3">
        <f t="shared" si="3"/>
        <v>20708.092823827166</v>
      </c>
      <c r="HP3" s="3">
        <f t="shared" si="3"/>
        <v>-10.287520885044499</v>
      </c>
      <c r="HQ3" s="3">
        <f t="shared" si="3"/>
        <v>20697.805302942113</v>
      </c>
      <c r="HR3" s="3">
        <f t="shared" si="3"/>
        <v>-1.4549689056308079</v>
      </c>
      <c r="HS3" s="3">
        <f t="shared" si="3"/>
        <v>8628.3426142018561</v>
      </c>
      <c r="HT3" s="3">
        <f t="shared" si="3"/>
        <v>-5.7002397750984821</v>
      </c>
      <c r="HU3" s="3">
        <f t="shared" si="3"/>
        <v>8622.6423744267595</v>
      </c>
      <c r="HV3" s="3">
        <f t="shared" si="3"/>
        <v>-57.8505669229612</v>
      </c>
      <c r="HW3" s="3">
        <f t="shared" si="3"/>
        <v>22881.408527802687</v>
      </c>
      <c r="HX3" s="3">
        <f t="shared" si="3"/>
        <v>-13.750402408306201</v>
      </c>
      <c r="HY3" s="3">
        <f t="shared" si="3"/>
        <v>22867.65812539438</v>
      </c>
      <c r="HZ3" s="3">
        <f t="shared" si="3"/>
        <v>-37.946943480295886</v>
      </c>
      <c r="IA3" s="3">
        <f t="shared" si="3"/>
        <v>16637.698945036485</v>
      </c>
      <c r="IB3" s="3">
        <f t="shared" si="3"/>
        <v>-15.27218240871435</v>
      </c>
      <c r="IC3" s="3">
        <f t="shared" si="3"/>
        <v>16622.426762627772</v>
      </c>
      <c r="ID3" s="3">
        <f t="shared" si="3"/>
        <v>-19.903623442665161</v>
      </c>
      <c r="IE3" s="3">
        <f t="shared" si="3"/>
        <v>6243.7095827662006</v>
      </c>
      <c r="IF3" s="3">
        <f t="shared" si="3"/>
        <v>1.5217800004082873</v>
      </c>
      <c r="IG3" s="3">
        <f t="shared" si="3"/>
        <v>6245.2313627666108</v>
      </c>
    </row>
    <row r="4" spans="1:241" x14ac:dyDescent="0.25">
      <c r="A4" s="2" t="s">
        <v>351</v>
      </c>
      <c r="B4" s="3">
        <f>AVERAGE(B7:B66)</f>
        <v>1797801.6321539001</v>
      </c>
      <c r="C4" s="3">
        <f t="shared" ref="C4:BN4" si="4">AVERAGE(C7:C66)</f>
        <v>843475.8111011025</v>
      </c>
      <c r="D4" s="3">
        <f t="shared" si="4"/>
        <v>954325.82105279737</v>
      </c>
      <c r="E4" s="3">
        <f t="shared" si="4"/>
        <v>1016909.4813253682</v>
      </c>
      <c r="F4" s="3">
        <f t="shared" si="4"/>
        <v>292199.29557011015</v>
      </c>
      <c r="G4" s="3">
        <f t="shared" si="4"/>
        <v>724710.18575525843</v>
      </c>
      <c r="H4" s="3">
        <f t="shared" si="4"/>
        <v>780892.15082863229</v>
      </c>
      <c r="I4" s="3">
        <f t="shared" si="4"/>
        <v>551276.51553099276</v>
      </c>
      <c r="J4" s="3">
        <f t="shared" si="4"/>
        <v>229615.63529753929</v>
      </c>
      <c r="K4" s="3">
        <f t="shared" si="4"/>
        <v>8661436.4265723471</v>
      </c>
      <c r="L4" s="3">
        <f t="shared" si="4"/>
        <v>4772402.3716969006</v>
      </c>
      <c r="M4" s="3">
        <f t="shared" si="4"/>
        <v>3889034.0548754465</v>
      </c>
      <c r="N4" s="3">
        <f t="shared" si="4"/>
        <v>5290505.8674897319</v>
      </c>
      <c r="O4" s="3">
        <f t="shared" si="4"/>
        <v>2332416.3690762273</v>
      </c>
      <c r="P4" s="3">
        <f t="shared" si="4"/>
        <v>2958089.4984135036</v>
      </c>
      <c r="Q4" s="3">
        <f t="shared" si="4"/>
        <v>3370930.5590826143</v>
      </c>
      <c r="R4" s="3">
        <f t="shared" si="4"/>
        <v>2439986.0026206719</v>
      </c>
      <c r="S4" s="3">
        <f t="shared" si="4"/>
        <v>930944.5564619425</v>
      </c>
      <c r="T4" s="3">
        <f t="shared" si="4"/>
        <v>45467.426686676692</v>
      </c>
      <c r="U4" s="3">
        <f t="shared" si="4"/>
        <v>9266.6676674383143</v>
      </c>
      <c r="V4" s="3">
        <f t="shared" si="4"/>
        <v>5017.2618270268886</v>
      </c>
      <c r="W4" s="3">
        <f t="shared" si="4"/>
        <v>1523.1377899783815</v>
      </c>
      <c r="X4" s="3">
        <f t="shared" si="4"/>
        <v>302.40587930322596</v>
      </c>
      <c r="Y4" s="3">
        <f t="shared" si="4"/>
        <v>463.51319556299984</v>
      </c>
      <c r="Z4" s="3">
        <f t="shared" si="4"/>
        <v>145.00108108432997</v>
      </c>
      <c r="AA4" s="3">
        <f t="shared" si="4"/>
        <v>148.29741265250001</v>
      </c>
      <c r="AB4" s="3">
        <f t="shared" si="4"/>
        <v>466.7540609268255</v>
      </c>
      <c r="AC4" s="3">
        <f t="shared" si="4"/>
        <v>1832.2151798968493</v>
      </c>
      <c r="AD4" s="3">
        <f t="shared" si="4"/>
        <v>94.230300599999993</v>
      </c>
      <c r="AE4" s="3">
        <f t="shared" si="4"/>
        <v>81.966113770833317</v>
      </c>
      <c r="AF4" s="3">
        <f t="shared" si="4"/>
        <v>1656.0187655260161</v>
      </c>
      <c r="AG4" s="3">
        <f t="shared" si="4"/>
        <v>1412.0640772021638</v>
      </c>
      <c r="AH4" s="3">
        <f t="shared" si="4"/>
        <v>405.76878087533339</v>
      </c>
      <c r="AI4" s="3">
        <f t="shared" si="4"/>
        <v>308.9071146918983</v>
      </c>
      <c r="AJ4" s="3">
        <f t="shared" si="4"/>
        <v>267.77901534693166</v>
      </c>
      <c r="AK4" s="3">
        <f t="shared" si="4"/>
        <v>429.60916628799998</v>
      </c>
      <c r="AL4" s="3">
        <f t="shared" si="4"/>
        <v>249.84477994949313</v>
      </c>
      <c r="AM4" s="3">
        <f t="shared" si="4"/>
        <v>473.75515207477832</v>
      </c>
      <c r="AN4" s="3">
        <f t="shared" si="4"/>
        <v>72.165147362707401</v>
      </c>
      <c r="AO4" s="3">
        <f t="shared" si="4"/>
        <v>59317.496368494169</v>
      </c>
      <c r="AP4" s="3">
        <f t="shared" si="4"/>
        <v>74887.423550729422</v>
      </c>
      <c r="AQ4" s="3">
        <f t="shared" si="4"/>
        <v>5081.8023040436092</v>
      </c>
      <c r="AR4" s="3">
        <f t="shared" si="4"/>
        <v>79.376026517295273</v>
      </c>
      <c r="AS4" s="3">
        <f t="shared" si="4"/>
        <v>19921.397867307427</v>
      </c>
      <c r="AT4" s="3">
        <f t="shared" si="4"/>
        <v>8228.2003507999998</v>
      </c>
      <c r="AU4" s="3">
        <f t="shared" si="4"/>
        <v>21372.281027836601</v>
      </c>
      <c r="AV4" s="3">
        <f t="shared" si="4"/>
        <v>14851.021903753277</v>
      </c>
      <c r="AW4" s="3">
        <f t="shared" si="4"/>
        <v>6521.2591240833335</v>
      </c>
      <c r="AX4" s="3">
        <f t="shared" si="4"/>
        <v>8294.6261369367257</v>
      </c>
      <c r="AY4" s="3">
        <f t="shared" si="4"/>
        <v>1784167.5753614351</v>
      </c>
      <c r="AZ4" s="3">
        <f t="shared" si="4"/>
        <v>5339.430655528573</v>
      </c>
      <c r="BA4" s="3">
        <f t="shared" si="4"/>
        <v>1789507.0060169632</v>
      </c>
      <c r="BB4" s="3">
        <f t="shared" si="4"/>
        <v>909.39408500634306</v>
      </c>
      <c r="BC4" s="3">
        <f t="shared" si="4"/>
        <v>839237.70925491315</v>
      </c>
      <c r="BD4" s="3">
        <f t="shared" si="4"/>
        <v>3328.7077611828568</v>
      </c>
      <c r="BE4" s="3">
        <f t="shared" si="4"/>
        <v>842566.41701609653</v>
      </c>
      <c r="BF4" s="3">
        <f t="shared" si="4"/>
        <v>7385.2320519303767</v>
      </c>
      <c r="BG4" s="3">
        <f t="shared" si="4"/>
        <v>944929.8661065218</v>
      </c>
      <c r="BH4" s="3">
        <f t="shared" si="4"/>
        <v>2010.7228943457274</v>
      </c>
      <c r="BI4" s="3">
        <f t="shared" si="4"/>
        <v>946940.58900086733</v>
      </c>
      <c r="BJ4" s="3">
        <f t="shared" si="4"/>
        <v>7978.6165401689241</v>
      </c>
      <c r="BK4" s="3">
        <f t="shared" si="4"/>
        <v>1006045.5337294091</v>
      </c>
      <c r="BL4" s="3">
        <f t="shared" si="4"/>
        <v>2885.3310557902682</v>
      </c>
      <c r="BM4" s="3">
        <f t="shared" si="4"/>
        <v>1008930.8647851998</v>
      </c>
      <c r="BN4" s="3">
        <f t="shared" si="4"/>
        <v>1989.4233735244916</v>
      </c>
      <c r="BO4" s="3">
        <f t="shared" ref="BO4:DZ4" si="5">AVERAGE(BO7:BO66)</f>
        <v>288832.1558409328</v>
      </c>
      <c r="BP4" s="3">
        <f t="shared" si="5"/>
        <v>1377.716355652738</v>
      </c>
      <c r="BQ4" s="3">
        <f t="shared" si="5"/>
        <v>290209.87219658564</v>
      </c>
      <c r="BR4" s="3">
        <f t="shared" si="5"/>
        <v>5989.1931666444289</v>
      </c>
      <c r="BS4" s="3">
        <f t="shared" si="5"/>
        <v>717213.37788847636</v>
      </c>
      <c r="BT4" s="3">
        <f t="shared" si="5"/>
        <v>1507.6147001375468</v>
      </c>
      <c r="BU4" s="3">
        <f t="shared" si="5"/>
        <v>718720.99258861388</v>
      </c>
      <c r="BV4" s="3">
        <f t="shared" si="5"/>
        <v>316.00959677100519</v>
      </c>
      <c r="BW4" s="3">
        <f t="shared" si="5"/>
        <v>778122.04163212224</v>
      </c>
      <c r="BX4" s="3">
        <f t="shared" si="5"/>
        <v>2454.0995997390378</v>
      </c>
      <c r="BY4" s="3">
        <f t="shared" si="5"/>
        <v>780576.1412318612</v>
      </c>
      <c r="BZ4" s="3">
        <f t="shared" si="5"/>
        <v>-1080.02928851816</v>
      </c>
      <c r="CA4" s="3">
        <f t="shared" si="5"/>
        <v>550405.55341398052</v>
      </c>
      <c r="CB4" s="3">
        <f t="shared" si="5"/>
        <v>1950.9914055301329</v>
      </c>
      <c r="CC4" s="3">
        <f t="shared" si="5"/>
        <v>552356.54481951077</v>
      </c>
      <c r="CD4" s="3">
        <f t="shared" si="5"/>
        <v>1396.0388852859512</v>
      </c>
      <c r="CE4" s="3">
        <f t="shared" si="5"/>
        <v>227716.48821804515</v>
      </c>
      <c r="CF4" s="3">
        <f t="shared" si="5"/>
        <v>503.1081942081791</v>
      </c>
      <c r="CG4" s="3">
        <f t="shared" si="5"/>
        <v>228219.59641225339</v>
      </c>
      <c r="CH4" s="3">
        <f t="shared" si="5"/>
        <v>34605.91951499883</v>
      </c>
      <c r="CI4" s="3">
        <f t="shared" si="5"/>
        <v>8598863.6787673179</v>
      </c>
      <c r="CJ4" s="3">
        <f t="shared" si="5"/>
        <v>27966.828290028363</v>
      </c>
      <c r="CK4" s="3">
        <f t="shared" si="5"/>
        <v>8626830.5070573464</v>
      </c>
      <c r="CL4" s="3">
        <f t="shared" si="5"/>
        <v>8190.7498068538853</v>
      </c>
      <c r="CM4" s="3">
        <f t="shared" si="5"/>
        <v>4745516.6006016349</v>
      </c>
      <c r="CN4" s="3">
        <f t="shared" si="5"/>
        <v>18695.021288410153</v>
      </c>
      <c r="CO4" s="3">
        <f t="shared" si="5"/>
        <v>4764211.6218900476</v>
      </c>
      <c r="CP4" s="3">
        <f t="shared" si="5"/>
        <v>26415.169708145015</v>
      </c>
      <c r="CQ4" s="3">
        <f t="shared" si="5"/>
        <v>3853347.0781656834</v>
      </c>
      <c r="CR4" s="3">
        <f t="shared" si="5"/>
        <v>9271.8070016180864</v>
      </c>
      <c r="CS4" s="3">
        <f t="shared" si="5"/>
        <v>3862618.8851673012</v>
      </c>
      <c r="CT4" s="3">
        <f t="shared" si="5"/>
        <v>25033.450657973724</v>
      </c>
      <c r="CU4" s="3">
        <f t="shared" si="5"/>
        <v>5248151.1490866644</v>
      </c>
      <c r="CV4" s="3">
        <f t="shared" si="5"/>
        <v>17321.267745094981</v>
      </c>
      <c r="CW4" s="3">
        <f t="shared" si="5"/>
        <v>5265472.4168317579</v>
      </c>
      <c r="CX4" s="3">
        <f t="shared" si="5"/>
        <v>2710.8741902228967</v>
      </c>
      <c r="CY4" s="3">
        <f t="shared" si="5"/>
        <v>2319286.3567697187</v>
      </c>
      <c r="CZ4" s="3">
        <f t="shared" si="5"/>
        <v>10419.138116285449</v>
      </c>
      <c r="DA4" s="3">
        <f t="shared" si="5"/>
        <v>2329705.4948860048</v>
      </c>
      <c r="DB4" s="3">
        <f t="shared" si="5"/>
        <v>22322.576467750849</v>
      </c>
      <c r="DC4" s="3">
        <f t="shared" si="5"/>
        <v>2928864.7923169434</v>
      </c>
      <c r="DD4" s="3">
        <f t="shared" si="5"/>
        <v>6902.1296288095555</v>
      </c>
      <c r="DE4" s="3">
        <f t="shared" si="5"/>
        <v>2935766.921945753</v>
      </c>
      <c r="DF4" s="3">
        <f t="shared" si="5"/>
        <v>9572.4688570250946</v>
      </c>
      <c r="DG4" s="3">
        <f t="shared" si="5"/>
        <v>3350712.5296806563</v>
      </c>
      <c r="DH4" s="3">
        <f t="shared" si="5"/>
        <v>10645.560544933232</v>
      </c>
      <c r="DI4" s="3">
        <f t="shared" si="5"/>
        <v>3361358.0902255899</v>
      </c>
      <c r="DJ4" s="3">
        <f t="shared" si="5"/>
        <v>5479.8756166309777</v>
      </c>
      <c r="DK4" s="3">
        <f t="shared" si="5"/>
        <v>2426230.2438319176</v>
      </c>
      <c r="DL4" s="3">
        <f t="shared" si="5"/>
        <v>8275.8831721247934</v>
      </c>
      <c r="DM4" s="3">
        <f t="shared" si="5"/>
        <v>2434506.1270040413</v>
      </c>
      <c r="DN4" s="3">
        <f t="shared" si="5"/>
        <v>4092.5932403941229</v>
      </c>
      <c r="DO4" s="3">
        <f t="shared" si="5"/>
        <v>924482.28584873979</v>
      </c>
      <c r="DP4" s="3">
        <f t="shared" si="5"/>
        <v>2369.6773728084231</v>
      </c>
      <c r="DQ4" s="3">
        <f t="shared" si="5"/>
        <v>926851.96322154824</v>
      </c>
      <c r="DR4" s="3">
        <f t="shared" si="5"/>
        <v>42.999893007294979</v>
      </c>
      <c r="DS4" s="3">
        <f t="shared" si="5"/>
        <v>45342.441499329885</v>
      </c>
      <c r="DT4" s="3">
        <f t="shared" si="5"/>
        <v>81.985294339518674</v>
      </c>
      <c r="DU4" s="3">
        <f t="shared" si="5"/>
        <v>45424.426793669394</v>
      </c>
      <c r="DV4" s="3">
        <f t="shared" si="5"/>
        <v>9.7497867983644362</v>
      </c>
      <c r="DW4" s="3">
        <f t="shared" si="5"/>
        <v>9246.4130538076242</v>
      </c>
      <c r="DX4" s="3">
        <f t="shared" si="5"/>
        <v>10.504826832327989</v>
      </c>
      <c r="DY4" s="3">
        <f t="shared" si="5"/>
        <v>9256.9178806399523</v>
      </c>
      <c r="DZ4" s="3">
        <f t="shared" si="5"/>
        <v>19.438178868458504</v>
      </c>
      <c r="EA4" s="3">
        <f t="shared" ref="EA4:GL4" si="6">AVERAGE(EA7:EA66)</f>
        <v>4979.6617362245979</v>
      </c>
      <c r="EB4" s="3">
        <f t="shared" si="6"/>
        <v>18.161911933830421</v>
      </c>
      <c r="EC4" s="3">
        <f t="shared" si="6"/>
        <v>4997.8236481584299</v>
      </c>
      <c r="ED4" s="3">
        <f t="shared" si="6"/>
        <v>5.5163413099181593</v>
      </c>
      <c r="EE4" s="3">
        <f t="shared" si="6"/>
        <v>1515.0519967289749</v>
      </c>
      <c r="EF4" s="3">
        <f t="shared" si="6"/>
        <v>2.5694519394887569</v>
      </c>
      <c r="EG4" s="3">
        <f t="shared" si="6"/>
        <v>1517.6214486684628</v>
      </c>
      <c r="EH4" s="3">
        <f t="shared" si="6"/>
        <v>1.5573594952314727</v>
      </c>
      <c r="EI4" s="3">
        <f t="shared" si="6"/>
        <v>299.94734055550157</v>
      </c>
      <c r="EJ4" s="3">
        <f t="shared" si="6"/>
        <v>0.90117925249295816</v>
      </c>
      <c r="EK4" s="3">
        <f t="shared" si="6"/>
        <v>300.84851980799442</v>
      </c>
      <c r="EL4" s="3">
        <f t="shared" si="6"/>
        <v>0.92952853735533247</v>
      </c>
      <c r="EM4" s="3">
        <f t="shared" si="6"/>
        <v>462.49390736440921</v>
      </c>
      <c r="EN4" s="3">
        <f t="shared" si="6"/>
        <v>8.9759661235301991E-2</v>
      </c>
      <c r="EO4" s="3">
        <f t="shared" si="6"/>
        <v>462.58366702564439</v>
      </c>
      <c r="EP4" s="3">
        <f t="shared" si="6"/>
        <v>-3.8175729797483515E-2</v>
      </c>
      <c r="EQ4" s="3">
        <f t="shared" si="6"/>
        <v>143.44240029165377</v>
      </c>
      <c r="ER4" s="3">
        <f t="shared" si="6"/>
        <v>1.5968565224737299</v>
      </c>
      <c r="ES4" s="3">
        <f t="shared" si="6"/>
        <v>145.03925681412747</v>
      </c>
      <c r="ET4" s="3">
        <f t="shared" si="6"/>
        <v>1.21986827397917</v>
      </c>
      <c r="EU4" s="3">
        <f t="shared" si="6"/>
        <v>146.92114400335362</v>
      </c>
      <c r="EV4" s="3">
        <f t="shared" si="6"/>
        <v>0.15640037516717958</v>
      </c>
      <c r="EW4" s="3">
        <f t="shared" si="6"/>
        <v>147.07754437852083</v>
      </c>
      <c r="EX4" s="3">
        <f t="shared" si="6"/>
        <v>2.0784010742011052</v>
      </c>
      <c r="EY4" s="3">
        <f t="shared" si="6"/>
        <v>463.98975229361537</v>
      </c>
      <c r="EZ4" s="3">
        <f t="shared" si="6"/>
        <v>0.68590755900897027</v>
      </c>
      <c r="FA4" s="3">
        <f t="shared" si="6"/>
        <v>464.67565985262434</v>
      </c>
      <c r="FB4" s="3">
        <f t="shared" si="6"/>
        <v>1.0307237963966855</v>
      </c>
      <c r="FC4" s="3">
        <f t="shared" si="6"/>
        <v>1821.5556358551933</v>
      </c>
      <c r="FD4" s="3">
        <f t="shared" si="6"/>
        <v>9.628820245260135</v>
      </c>
      <c r="FE4" s="3">
        <f t="shared" si="6"/>
        <v>1831.1844561004523</v>
      </c>
      <c r="FF4" s="3">
        <f t="shared" si="6"/>
        <v>0.56253169397142588</v>
      </c>
      <c r="FG4" s="3">
        <f t="shared" si="6"/>
        <v>92.43735510351668</v>
      </c>
      <c r="FH4" s="3">
        <f t="shared" si="6"/>
        <v>1.2304138025118938</v>
      </c>
      <c r="FI4" s="3">
        <f t="shared" si="6"/>
        <v>93.667768906028542</v>
      </c>
      <c r="FJ4" s="3">
        <f t="shared" si="6"/>
        <v>0.22470242484030828</v>
      </c>
      <c r="FK4" s="3">
        <f t="shared" si="6"/>
        <v>81.278379249058219</v>
      </c>
      <c r="FL4" s="3">
        <f t="shared" si="6"/>
        <v>0.46303209693479619</v>
      </c>
      <c r="FM4" s="3">
        <f t="shared" si="6"/>
        <v>81.741411345993043</v>
      </c>
      <c r="FN4" s="3">
        <f t="shared" si="6"/>
        <v>0.24807707787491229</v>
      </c>
      <c r="FO4" s="3">
        <f t="shared" si="6"/>
        <v>1647.8408384335198</v>
      </c>
      <c r="FP4" s="3">
        <f t="shared" si="6"/>
        <v>7.9298500146212154</v>
      </c>
      <c r="FQ4" s="3">
        <f t="shared" si="6"/>
        <v>1655.7706884481415</v>
      </c>
      <c r="FR4" s="3">
        <f t="shared" si="6"/>
        <v>11.344068910028751</v>
      </c>
      <c r="FS4" s="3">
        <f t="shared" si="6"/>
        <v>1395.589645187179</v>
      </c>
      <c r="FT4" s="3">
        <f t="shared" si="6"/>
        <v>5.1303631049552338</v>
      </c>
      <c r="FU4" s="3">
        <f t="shared" si="6"/>
        <v>1400.7200082921347</v>
      </c>
      <c r="FV4" s="3">
        <f t="shared" si="6"/>
        <v>2.3705021952701921</v>
      </c>
      <c r="FW4" s="3">
        <f t="shared" si="6"/>
        <v>401.75603308077586</v>
      </c>
      <c r="FX4" s="3">
        <f t="shared" si="6"/>
        <v>1.6422455992872826</v>
      </c>
      <c r="FY4" s="3">
        <f t="shared" si="6"/>
        <v>403.39827868006319</v>
      </c>
      <c r="FZ4" s="3">
        <f t="shared" si="6"/>
        <v>3.9613774171479208</v>
      </c>
      <c r="GA4" s="3">
        <f t="shared" si="6"/>
        <v>303.81277686556115</v>
      </c>
      <c r="GB4" s="3">
        <f t="shared" si="6"/>
        <v>1.1329604091893009</v>
      </c>
      <c r="GC4" s="3">
        <f t="shared" si="6"/>
        <v>304.9457372747504</v>
      </c>
      <c r="GD4" s="3">
        <f t="shared" si="6"/>
        <v>1.254630354860448</v>
      </c>
      <c r="GE4" s="3">
        <f t="shared" si="6"/>
        <v>265.82600072765456</v>
      </c>
      <c r="GF4" s="3">
        <f t="shared" si="6"/>
        <v>0.69838426441673818</v>
      </c>
      <c r="GG4" s="3">
        <f t="shared" si="6"/>
        <v>266.5243849920713</v>
      </c>
      <c r="GH4" s="3">
        <f t="shared" si="6"/>
        <v>3.7575589427502618</v>
      </c>
      <c r="GI4" s="3">
        <f t="shared" si="6"/>
        <v>424.1948345131878</v>
      </c>
      <c r="GJ4" s="3">
        <f t="shared" si="6"/>
        <v>1.6567728320619042</v>
      </c>
      <c r="GK4" s="3">
        <f t="shared" si="6"/>
        <v>425.85160734524965</v>
      </c>
      <c r="GL4" s="3">
        <f t="shared" si="6"/>
        <v>1.5470448521148561</v>
      </c>
      <c r="GM4" s="3">
        <f t="shared" ref="GM4:IG4" si="7">AVERAGE(GM7:GM66)</f>
        <v>247.46445845325198</v>
      </c>
      <c r="GN4" s="3">
        <f t="shared" si="7"/>
        <v>0.83327664412635249</v>
      </c>
      <c r="GO4" s="3">
        <f t="shared" si="7"/>
        <v>248.29773509737834</v>
      </c>
      <c r="GP4" s="3">
        <f t="shared" si="7"/>
        <v>-9.9946735854162846E-2</v>
      </c>
      <c r="GQ4" s="3">
        <f t="shared" si="7"/>
        <v>473.52151674459105</v>
      </c>
      <c r="GR4" s="3">
        <f t="shared" si="7"/>
        <v>0.3335820660414574</v>
      </c>
      <c r="GS4" s="3">
        <f t="shared" si="7"/>
        <v>473.85509881063246</v>
      </c>
      <c r="GT4" s="3">
        <f t="shared" si="7"/>
        <v>-3.9736093250803076E-3</v>
      </c>
      <c r="GU4" s="3">
        <f t="shared" si="7"/>
        <v>71.915564666417694</v>
      </c>
      <c r="GV4" s="3">
        <f t="shared" si="7"/>
        <v>0.25355630561480408</v>
      </c>
      <c r="GW4" s="3">
        <f t="shared" si="7"/>
        <v>72.169120972032474</v>
      </c>
      <c r="GX4" s="3">
        <f t="shared" si="7"/>
        <v>11.271737388472415</v>
      </c>
      <c r="GY4" s="3">
        <f t="shared" si="7"/>
        <v>59296.504249120095</v>
      </c>
      <c r="GZ4" s="3">
        <f t="shared" si="7"/>
        <v>9.7203819856028151</v>
      </c>
      <c r="HA4" s="3">
        <f t="shared" si="7"/>
        <v>59306.224631105702</v>
      </c>
      <c r="HB4" s="3">
        <f t="shared" si="7"/>
        <v>6.0850212393886691</v>
      </c>
      <c r="HC4" s="3">
        <f t="shared" si="7"/>
        <v>74883.500019612009</v>
      </c>
      <c r="HD4" s="3">
        <f t="shared" si="7"/>
        <v>-2.1614901219642584</v>
      </c>
      <c r="HE4" s="3">
        <f t="shared" si="7"/>
        <v>74881.338529490065</v>
      </c>
      <c r="HF4" s="3">
        <f t="shared" si="7"/>
        <v>-3.0114471615496341</v>
      </c>
      <c r="HG4" s="3">
        <f t="shared" si="7"/>
        <v>5108.5600883961315</v>
      </c>
      <c r="HH4" s="3">
        <f t="shared" si="7"/>
        <v>-23.746337190973925</v>
      </c>
      <c r="HI4" s="3">
        <f t="shared" si="7"/>
        <v>5084.813751205159</v>
      </c>
      <c r="HJ4" s="3">
        <f t="shared" si="7"/>
        <v>3.2010902965926651E-3</v>
      </c>
      <c r="HK4" s="3">
        <f t="shared" si="7"/>
        <v>79.361955481645481</v>
      </c>
      <c r="HL4" s="3">
        <f t="shared" si="7"/>
        <v>1.0869945353180198E-2</v>
      </c>
      <c r="HM4" s="3">
        <f t="shared" si="7"/>
        <v>79.372825426998673</v>
      </c>
      <c r="HN4" s="3">
        <f t="shared" si="7"/>
        <v>9.1730297512170527</v>
      </c>
      <c r="HO4" s="3">
        <f t="shared" si="7"/>
        <v>19857.786971755271</v>
      </c>
      <c r="HP4" s="3">
        <f t="shared" si="7"/>
        <v>54.437865800949382</v>
      </c>
      <c r="HQ4" s="3">
        <f t="shared" si="7"/>
        <v>19912.224837556212</v>
      </c>
      <c r="HR4" s="3">
        <f t="shared" si="7"/>
        <v>-1.764990113889479</v>
      </c>
      <c r="HS4" s="3">
        <f t="shared" si="7"/>
        <v>8203.7621924263622</v>
      </c>
      <c r="HT4" s="3">
        <f t="shared" si="7"/>
        <v>26.2031484875281</v>
      </c>
      <c r="HU4" s="3">
        <f t="shared" si="7"/>
        <v>8229.9653409138919</v>
      </c>
      <c r="HV4" s="3">
        <f t="shared" si="7"/>
        <v>79.334398901525745</v>
      </c>
      <c r="HW4" s="3">
        <f t="shared" si="7"/>
        <v>21286.74951161792</v>
      </c>
      <c r="HX4" s="3">
        <f t="shared" si="7"/>
        <v>6.1971173171677343</v>
      </c>
      <c r="HY4" s="3">
        <f t="shared" si="7"/>
        <v>21292.946628935075</v>
      </c>
      <c r="HZ4" s="3">
        <f t="shared" si="7"/>
        <v>65.591850570975382</v>
      </c>
      <c r="IA4" s="3">
        <f t="shared" si="7"/>
        <v>14803.584562389198</v>
      </c>
      <c r="IB4" s="3">
        <f t="shared" si="7"/>
        <v>-18.154509206898712</v>
      </c>
      <c r="IC4" s="3">
        <f t="shared" si="7"/>
        <v>14785.430053182294</v>
      </c>
      <c r="ID4" s="3">
        <f t="shared" si="7"/>
        <v>13.742548330550639</v>
      </c>
      <c r="IE4" s="3">
        <f t="shared" si="7"/>
        <v>6483.1649492287152</v>
      </c>
      <c r="IF4" s="3">
        <f t="shared" si="7"/>
        <v>24.351626524066425</v>
      </c>
      <c r="IG4" s="3">
        <f t="shared" si="7"/>
        <v>6507.5165757527848</v>
      </c>
    </row>
    <row r="6" spans="1:241" x14ac:dyDescent="0.25">
      <c r="A6" s="2"/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4" t="s">
        <v>37</v>
      </c>
      <c r="AM6" s="4" t="s">
        <v>38</v>
      </c>
      <c r="AN6" s="4" t="s">
        <v>39</v>
      </c>
      <c r="AO6" s="4" t="s">
        <v>40</v>
      </c>
      <c r="AP6" s="4" t="s">
        <v>41</v>
      </c>
      <c r="AQ6" s="4" t="s">
        <v>42</v>
      </c>
      <c r="AR6" s="4" t="s">
        <v>43</v>
      </c>
      <c r="AS6" s="4" t="s">
        <v>44</v>
      </c>
      <c r="AT6" s="4" t="s">
        <v>45</v>
      </c>
      <c r="AU6" s="4" t="s">
        <v>46</v>
      </c>
      <c r="AV6" s="4" t="s">
        <v>47</v>
      </c>
      <c r="AW6" s="4" t="s">
        <v>48</v>
      </c>
      <c r="AX6" s="4" t="s">
        <v>49</v>
      </c>
      <c r="AY6" s="4" t="s">
        <v>50</v>
      </c>
      <c r="AZ6" s="4" t="s">
        <v>51</v>
      </c>
      <c r="BA6" s="4" t="s">
        <v>52</v>
      </c>
      <c r="BB6" s="4" t="s">
        <v>53</v>
      </c>
      <c r="BC6" s="4" t="s">
        <v>54</v>
      </c>
      <c r="BD6" s="4" t="s">
        <v>55</v>
      </c>
      <c r="BE6" s="4" t="s">
        <v>56</v>
      </c>
      <c r="BF6" s="4" t="s">
        <v>57</v>
      </c>
      <c r="BG6" s="4" t="s">
        <v>58</v>
      </c>
      <c r="BH6" s="4" t="s">
        <v>59</v>
      </c>
      <c r="BI6" s="4" t="s">
        <v>60</v>
      </c>
      <c r="BJ6" s="4" t="s">
        <v>61</v>
      </c>
      <c r="BK6" s="4" t="s">
        <v>62</v>
      </c>
      <c r="BL6" s="4" t="s">
        <v>63</v>
      </c>
      <c r="BM6" s="4" t="s">
        <v>64</v>
      </c>
      <c r="BN6" s="4" t="s">
        <v>65</v>
      </c>
      <c r="BO6" s="4" t="s">
        <v>66</v>
      </c>
      <c r="BP6" s="4" t="s">
        <v>67</v>
      </c>
      <c r="BQ6" s="4" t="s">
        <v>68</v>
      </c>
      <c r="BR6" s="4" t="s">
        <v>69</v>
      </c>
      <c r="BS6" s="4" t="s">
        <v>70</v>
      </c>
      <c r="BT6" s="4" t="s">
        <v>71</v>
      </c>
      <c r="BU6" s="4" t="s">
        <v>72</v>
      </c>
      <c r="BV6" s="4" t="s">
        <v>73</v>
      </c>
      <c r="BW6" s="4" t="s">
        <v>74</v>
      </c>
      <c r="BX6" s="4" t="s">
        <v>75</v>
      </c>
      <c r="BY6" s="4" t="s">
        <v>76</v>
      </c>
      <c r="BZ6" s="4" t="s">
        <v>77</v>
      </c>
      <c r="CA6" s="4" t="s">
        <v>78</v>
      </c>
      <c r="CB6" s="4" t="s">
        <v>79</v>
      </c>
      <c r="CC6" s="4" t="s">
        <v>80</v>
      </c>
      <c r="CD6" s="4" t="s">
        <v>81</v>
      </c>
      <c r="CE6" s="4" t="s">
        <v>82</v>
      </c>
      <c r="CF6" s="4" t="s">
        <v>83</v>
      </c>
      <c r="CG6" s="4" t="s">
        <v>84</v>
      </c>
      <c r="CH6" s="4" t="s">
        <v>85</v>
      </c>
      <c r="CI6" s="4" t="s">
        <v>86</v>
      </c>
      <c r="CJ6" s="4" t="s">
        <v>87</v>
      </c>
      <c r="CK6" s="4" t="s">
        <v>88</v>
      </c>
      <c r="CL6" s="4" t="s">
        <v>89</v>
      </c>
      <c r="CM6" s="4" t="s">
        <v>90</v>
      </c>
      <c r="CN6" s="4" t="s">
        <v>91</v>
      </c>
      <c r="CO6" s="4" t="s">
        <v>92</v>
      </c>
      <c r="CP6" s="4" t="s">
        <v>93</v>
      </c>
      <c r="CQ6" s="4" t="s">
        <v>94</v>
      </c>
      <c r="CR6" s="4" t="s">
        <v>95</v>
      </c>
      <c r="CS6" s="4" t="s">
        <v>96</v>
      </c>
      <c r="CT6" s="4" t="s">
        <v>97</v>
      </c>
      <c r="CU6" s="4" t="s">
        <v>98</v>
      </c>
      <c r="CV6" s="4" t="s">
        <v>99</v>
      </c>
      <c r="CW6" s="4" t="s">
        <v>100</v>
      </c>
      <c r="CX6" s="4" t="s">
        <v>101</v>
      </c>
      <c r="CY6" s="4" t="s">
        <v>102</v>
      </c>
      <c r="CZ6" s="4" t="s">
        <v>103</v>
      </c>
      <c r="DA6" s="4" t="s">
        <v>104</v>
      </c>
      <c r="DB6" s="4" t="s">
        <v>105</v>
      </c>
      <c r="DC6" s="4" t="s">
        <v>106</v>
      </c>
      <c r="DD6" s="4" t="s">
        <v>107</v>
      </c>
      <c r="DE6" s="4" t="s">
        <v>108</v>
      </c>
      <c r="DF6" s="4" t="s">
        <v>109</v>
      </c>
      <c r="DG6" s="4" t="s">
        <v>110</v>
      </c>
      <c r="DH6" s="4" t="s">
        <v>111</v>
      </c>
      <c r="DI6" s="4" t="s">
        <v>112</v>
      </c>
      <c r="DJ6" s="4" t="s">
        <v>113</v>
      </c>
      <c r="DK6" s="4" t="s">
        <v>114</v>
      </c>
      <c r="DL6" s="4" t="s">
        <v>115</v>
      </c>
      <c r="DM6" s="4" t="s">
        <v>116</v>
      </c>
      <c r="DN6" s="4" t="s">
        <v>117</v>
      </c>
      <c r="DO6" s="4" t="s">
        <v>118</v>
      </c>
      <c r="DP6" s="4" t="s">
        <v>119</v>
      </c>
      <c r="DQ6" s="4" t="s">
        <v>120</v>
      </c>
      <c r="DR6" s="4" t="s">
        <v>121</v>
      </c>
      <c r="DS6" s="4" t="s">
        <v>122</v>
      </c>
      <c r="DT6" s="4" t="s">
        <v>123</v>
      </c>
      <c r="DU6" s="4" t="s">
        <v>124</v>
      </c>
      <c r="DV6" s="4" t="s">
        <v>125</v>
      </c>
      <c r="DW6" s="4" t="s">
        <v>126</v>
      </c>
      <c r="DX6" s="4" t="s">
        <v>127</v>
      </c>
      <c r="DY6" s="4" t="s">
        <v>128</v>
      </c>
      <c r="DZ6" s="4" t="s">
        <v>129</v>
      </c>
      <c r="EA6" s="4" t="s">
        <v>130</v>
      </c>
      <c r="EB6" s="4" t="s">
        <v>131</v>
      </c>
      <c r="EC6" s="4" t="s">
        <v>132</v>
      </c>
      <c r="ED6" s="4" t="s">
        <v>133</v>
      </c>
      <c r="EE6" s="4" t="s">
        <v>134</v>
      </c>
      <c r="EF6" s="4" t="s">
        <v>135</v>
      </c>
      <c r="EG6" s="4" t="s">
        <v>136</v>
      </c>
      <c r="EH6" s="4" t="s">
        <v>137</v>
      </c>
      <c r="EI6" s="4" t="s">
        <v>138</v>
      </c>
      <c r="EJ6" s="4" t="s">
        <v>139</v>
      </c>
      <c r="EK6" s="4" t="s">
        <v>140</v>
      </c>
      <c r="EL6" s="4" t="s">
        <v>141</v>
      </c>
      <c r="EM6" s="4" t="s">
        <v>142</v>
      </c>
      <c r="EN6" s="4" t="s">
        <v>143</v>
      </c>
      <c r="EO6" s="4" t="s">
        <v>144</v>
      </c>
      <c r="EP6" s="4" t="s">
        <v>145</v>
      </c>
      <c r="EQ6" s="4" t="s">
        <v>146</v>
      </c>
      <c r="ER6" s="4" t="s">
        <v>147</v>
      </c>
      <c r="ES6" s="4" t="s">
        <v>148</v>
      </c>
      <c r="ET6" s="4" t="s">
        <v>149</v>
      </c>
      <c r="EU6" s="4" t="s">
        <v>150</v>
      </c>
      <c r="EV6" s="4" t="s">
        <v>151</v>
      </c>
      <c r="EW6" s="4" t="s">
        <v>152</v>
      </c>
      <c r="EX6" s="4" t="s">
        <v>153</v>
      </c>
      <c r="EY6" s="4" t="s">
        <v>154</v>
      </c>
      <c r="EZ6" s="4" t="s">
        <v>155</v>
      </c>
      <c r="FA6" s="4" t="s">
        <v>156</v>
      </c>
      <c r="FB6" s="4" t="s">
        <v>157</v>
      </c>
      <c r="FC6" s="4" t="s">
        <v>158</v>
      </c>
      <c r="FD6" s="4" t="s">
        <v>159</v>
      </c>
      <c r="FE6" s="4" t="s">
        <v>160</v>
      </c>
      <c r="FF6" s="4" t="s">
        <v>161</v>
      </c>
      <c r="FG6" s="4" t="s">
        <v>162</v>
      </c>
      <c r="FH6" s="4" t="s">
        <v>163</v>
      </c>
      <c r="FI6" s="4" t="s">
        <v>164</v>
      </c>
      <c r="FJ6" s="4" t="s">
        <v>165</v>
      </c>
      <c r="FK6" s="4" t="s">
        <v>166</v>
      </c>
      <c r="FL6" s="4" t="s">
        <v>167</v>
      </c>
      <c r="FM6" s="4" t="s">
        <v>168</v>
      </c>
      <c r="FN6" s="4" t="s">
        <v>169</v>
      </c>
      <c r="FO6" s="4" t="s">
        <v>170</v>
      </c>
      <c r="FP6" s="4" t="s">
        <v>171</v>
      </c>
      <c r="FQ6" s="4" t="s">
        <v>172</v>
      </c>
      <c r="FR6" s="4" t="s">
        <v>173</v>
      </c>
      <c r="FS6" s="4" t="s">
        <v>174</v>
      </c>
      <c r="FT6" s="4" t="s">
        <v>175</v>
      </c>
      <c r="FU6" s="4" t="s">
        <v>176</v>
      </c>
      <c r="FV6" s="4" t="s">
        <v>177</v>
      </c>
      <c r="FW6" s="4" t="s">
        <v>178</v>
      </c>
      <c r="FX6" s="4" t="s">
        <v>179</v>
      </c>
      <c r="FY6" s="4" t="s">
        <v>180</v>
      </c>
      <c r="FZ6" s="4" t="s">
        <v>181</v>
      </c>
      <c r="GA6" s="4" t="s">
        <v>182</v>
      </c>
      <c r="GB6" s="4" t="s">
        <v>183</v>
      </c>
      <c r="GC6" s="4" t="s">
        <v>184</v>
      </c>
      <c r="GD6" s="4" t="s">
        <v>185</v>
      </c>
      <c r="GE6" s="4" t="s">
        <v>186</v>
      </c>
      <c r="GF6" s="4" t="s">
        <v>187</v>
      </c>
      <c r="GG6" s="4" t="s">
        <v>188</v>
      </c>
      <c r="GH6" s="4" t="s">
        <v>189</v>
      </c>
      <c r="GI6" s="4" t="s">
        <v>190</v>
      </c>
      <c r="GJ6" s="4" t="s">
        <v>191</v>
      </c>
      <c r="GK6" s="4" t="s">
        <v>192</v>
      </c>
      <c r="GL6" s="4" t="s">
        <v>193</v>
      </c>
      <c r="GM6" s="4" t="s">
        <v>194</v>
      </c>
      <c r="GN6" s="4" t="s">
        <v>195</v>
      </c>
      <c r="GO6" s="4" t="s">
        <v>196</v>
      </c>
      <c r="GP6" s="4" t="s">
        <v>197</v>
      </c>
      <c r="GQ6" s="4" t="s">
        <v>198</v>
      </c>
      <c r="GR6" s="4" t="s">
        <v>199</v>
      </c>
      <c r="GS6" s="4" t="s">
        <v>200</v>
      </c>
      <c r="GT6" s="4" t="s">
        <v>201</v>
      </c>
      <c r="GU6" s="4" t="s">
        <v>202</v>
      </c>
      <c r="GV6" s="4" t="s">
        <v>203</v>
      </c>
      <c r="GW6" s="4" t="s">
        <v>204</v>
      </c>
      <c r="GX6" s="4" t="s">
        <v>205</v>
      </c>
      <c r="GY6" s="4" t="s">
        <v>206</v>
      </c>
      <c r="GZ6" s="4" t="s">
        <v>207</v>
      </c>
      <c r="HA6" s="4" t="s">
        <v>208</v>
      </c>
      <c r="HB6" s="4" t="s">
        <v>209</v>
      </c>
      <c r="HC6" s="4" t="s">
        <v>210</v>
      </c>
      <c r="HD6" s="4" t="s">
        <v>211</v>
      </c>
      <c r="HE6" s="4" t="s">
        <v>212</v>
      </c>
      <c r="HF6" s="4" t="s">
        <v>213</v>
      </c>
      <c r="HG6" s="4" t="s">
        <v>214</v>
      </c>
      <c r="HH6" s="4" t="s">
        <v>215</v>
      </c>
      <c r="HI6" s="4" t="s">
        <v>216</v>
      </c>
      <c r="HJ6" s="4" t="s">
        <v>217</v>
      </c>
      <c r="HK6" s="4" t="s">
        <v>218</v>
      </c>
      <c r="HL6" s="4" t="s">
        <v>219</v>
      </c>
      <c r="HM6" s="4" t="s">
        <v>220</v>
      </c>
      <c r="HN6" s="4" t="s">
        <v>221</v>
      </c>
      <c r="HO6" s="4" t="s">
        <v>222</v>
      </c>
      <c r="HP6" s="4" t="s">
        <v>223</v>
      </c>
      <c r="HQ6" s="4" t="s">
        <v>224</v>
      </c>
      <c r="HR6" s="4" t="s">
        <v>225</v>
      </c>
      <c r="HS6" s="4" t="s">
        <v>226</v>
      </c>
      <c r="HT6" s="4" t="s">
        <v>227</v>
      </c>
      <c r="HU6" s="4" t="s">
        <v>228</v>
      </c>
      <c r="HV6" s="4" t="s">
        <v>229</v>
      </c>
      <c r="HW6" s="4" t="s">
        <v>230</v>
      </c>
      <c r="HX6" s="4" t="s">
        <v>231</v>
      </c>
      <c r="HY6" s="4" t="s">
        <v>232</v>
      </c>
      <c r="HZ6" s="4" t="s">
        <v>233</v>
      </c>
      <c r="IA6" s="4" t="s">
        <v>234</v>
      </c>
      <c r="IB6" s="4" t="s">
        <v>235</v>
      </c>
      <c r="IC6" s="4" t="s">
        <v>236</v>
      </c>
      <c r="ID6" s="4" t="s">
        <v>237</v>
      </c>
      <c r="IE6" s="4" t="s">
        <v>238</v>
      </c>
      <c r="IF6" s="4" t="s">
        <v>239</v>
      </c>
      <c r="IG6" s="4" t="s">
        <v>240</v>
      </c>
    </row>
    <row r="7" spans="1:241" x14ac:dyDescent="0.25">
      <c r="A7" s="5" t="s">
        <v>241</v>
      </c>
      <c r="B7" s="3">
        <v>680670.55556259886</v>
      </c>
      <c r="C7" s="3">
        <v>339740.36319614289</v>
      </c>
      <c r="D7" s="3">
        <v>340930.19236645597</v>
      </c>
      <c r="E7" s="3">
        <v>246782.54124255999</v>
      </c>
      <c r="F7" s="3">
        <v>55388.114223996999</v>
      </c>
      <c r="G7" s="3">
        <v>191394.427018563</v>
      </c>
      <c r="H7" s="3">
        <v>433888.01432003902</v>
      </c>
      <c r="I7" s="3">
        <v>284352.24897214602</v>
      </c>
      <c r="J7" s="3">
        <v>149535.765347893</v>
      </c>
      <c r="K7" s="3">
        <v>1812965.16108381</v>
      </c>
      <c r="L7" s="3">
        <v>823483.52977775666</v>
      </c>
      <c r="M7" s="3">
        <v>989481.63130605349</v>
      </c>
      <c r="N7" s="3">
        <v>807517.52105486032</v>
      </c>
      <c r="O7" s="3">
        <v>207212.15949660269</v>
      </c>
      <c r="P7" s="3">
        <v>600305.3615582576</v>
      </c>
      <c r="Q7" s="3">
        <v>1005447.6400289499</v>
      </c>
      <c r="R7" s="3">
        <v>616271.37028115394</v>
      </c>
      <c r="S7" s="3">
        <v>389176.26974779589</v>
      </c>
      <c r="T7" s="3">
        <v>18314.35655094136</v>
      </c>
      <c r="U7" s="3">
        <v>5994.7976334024497</v>
      </c>
      <c r="V7" s="3">
        <v>368.99400000000003</v>
      </c>
      <c r="W7" s="3">
        <v>80.98</v>
      </c>
      <c r="X7" s="3">
        <v>55.878</v>
      </c>
      <c r="Y7" s="3">
        <v>0.1</v>
      </c>
      <c r="Z7" s="3">
        <v>7.1</v>
      </c>
      <c r="AA7" s="3">
        <v>0.46100000000000002</v>
      </c>
      <c r="AB7" s="3">
        <v>17.541</v>
      </c>
      <c r="AC7" s="3">
        <v>185.214</v>
      </c>
      <c r="AD7" s="3">
        <v>1.6E-2</v>
      </c>
      <c r="AE7" s="3">
        <v>7.83</v>
      </c>
      <c r="AF7" s="3">
        <v>177.36799999999999</v>
      </c>
      <c r="AG7" s="3">
        <v>87.36099999999999</v>
      </c>
      <c r="AH7" s="3">
        <v>9.0359999999999996</v>
      </c>
      <c r="AI7" s="3">
        <v>24.923999999999999</v>
      </c>
      <c r="AJ7" s="3">
        <v>20.984999999999999</v>
      </c>
      <c r="AK7" s="3">
        <v>32.415999999999997</v>
      </c>
      <c r="AL7" s="3">
        <v>15.439</v>
      </c>
      <c r="AM7" s="3">
        <v>305.50416662766861</v>
      </c>
      <c r="AN7" s="3">
        <v>49.724255183413071</v>
      </c>
      <c r="AO7" s="3">
        <v>5670.5533583333336</v>
      </c>
      <c r="AP7" s="3">
        <v>15487.36199716667</v>
      </c>
      <c r="AQ7" s="3">
        <v>195.02233333333331</v>
      </c>
      <c r="AR7" s="3">
        <v>50.272782901141682</v>
      </c>
      <c r="AS7" s="3">
        <v>4874.8432725000002</v>
      </c>
      <c r="AT7" s="3">
        <v>2671.4424090000002</v>
      </c>
      <c r="AU7" s="3">
        <v>5052.9740646399996</v>
      </c>
      <c r="AV7" s="3">
        <v>3884.2072126399999</v>
      </c>
      <c r="AW7" s="3">
        <v>1168.766852</v>
      </c>
      <c r="AX7" s="3">
        <v>-135911.4618987318</v>
      </c>
      <c r="AY7" s="3">
        <v>816622.44314171362</v>
      </c>
      <c r="AZ7" s="3">
        <v>-40.425680382992141</v>
      </c>
      <c r="BA7" s="3">
        <v>816582.01746133063</v>
      </c>
      <c r="BB7" s="3">
        <v>-54052.121607216242</v>
      </c>
      <c r="BC7" s="3">
        <v>391809.33564228797</v>
      </c>
      <c r="BD7" s="3">
        <v>1983.149161071226</v>
      </c>
      <c r="BE7" s="3">
        <v>393792.4848033592</v>
      </c>
      <c r="BF7" s="3">
        <v>-81859.340291515546</v>
      </c>
      <c r="BG7" s="3">
        <v>424813.10749942547</v>
      </c>
      <c r="BH7" s="3">
        <v>-2023.5748414540431</v>
      </c>
      <c r="BI7" s="3">
        <v>422789.53265797149</v>
      </c>
      <c r="BJ7" s="3">
        <v>-137394.61293444221</v>
      </c>
      <c r="BK7" s="3">
        <v>379204.16631590389</v>
      </c>
      <c r="BL7" s="3">
        <v>4972.9878610983142</v>
      </c>
      <c r="BM7" s="3">
        <v>384177.1541770022</v>
      </c>
      <c r="BN7" s="3">
        <v>-31884.239661151401</v>
      </c>
      <c r="BO7" s="3">
        <v>86946.494146031648</v>
      </c>
      <c r="BP7" s="3">
        <v>325.85973911675683</v>
      </c>
      <c r="BQ7" s="3">
        <v>87272.353885148405</v>
      </c>
      <c r="BR7" s="3">
        <v>-105510.3732732908</v>
      </c>
      <c r="BS7" s="3">
        <v>292257.67216987233</v>
      </c>
      <c r="BT7" s="3">
        <v>4647.1281219815719</v>
      </c>
      <c r="BU7" s="3">
        <v>296904.80029185378</v>
      </c>
      <c r="BV7" s="3">
        <v>1483.1510358244559</v>
      </c>
      <c r="BW7" s="3">
        <v>437418.27682570473</v>
      </c>
      <c r="BX7" s="3">
        <v>-5013.4135414901539</v>
      </c>
      <c r="BY7" s="3">
        <v>432404.86328421452</v>
      </c>
      <c r="BZ7" s="3">
        <v>-22167.881946064808</v>
      </c>
      <c r="CA7" s="3">
        <v>304862.84149625641</v>
      </c>
      <c r="CB7" s="3">
        <v>1657.2894219544251</v>
      </c>
      <c r="CC7" s="3">
        <v>306520.13091821078</v>
      </c>
      <c r="CD7" s="3">
        <v>23651.03298177529</v>
      </c>
      <c r="CE7" s="3">
        <v>132555.43532955341</v>
      </c>
      <c r="CF7" s="3">
        <v>-6670.7029634357023</v>
      </c>
      <c r="CG7" s="3">
        <v>125884.73236611771</v>
      </c>
      <c r="CH7" s="3">
        <v>-336585.18498563278</v>
      </c>
      <c r="CI7" s="3">
        <v>2136694.3138969368</v>
      </c>
      <c r="CJ7" s="3">
        <v>12856.03217250574</v>
      </c>
      <c r="CK7" s="3">
        <v>2149550.346069443</v>
      </c>
      <c r="CL7" s="3">
        <v>-111398.98695621001</v>
      </c>
      <c r="CM7" s="3">
        <v>936672.1031187732</v>
      </c>
      <c r="CN7" s="3">
        <v>-1789.5863848065489</v>
      </c>
      <c r="CO7" s="3">
        <v>934882.51673396665</v>
      </c>
      <c r="CP7" s="3">
        <v>-225186.19802942261</v>
      </c>
      <c r="CQ7" s="3">
        <v>1200022.210778164</v>
      </c>
      <c r="CR7" s="3">
        <v>14645.618557312289</v>
      </c>
      <c r="CS7" s="3">
        <v>1214667.829335476</v>
      </c>
      <c r="CT7" s="3">
        <v>-373656.26464241481</v>
      </c>
      <c r="CU7" s="3">
        <v>1150009.850298014</v>
      </c>
      <c r="CV7" s="3">
        <v>31163.935399260841</v>
      </c>
      <c r="CW7" s="3">
        <v>1181173.7856972751</v>
      </c>
      <c r="CX7" s="3">
        <v>-72555.166958276415</v>
      </c>
      <c r="CY7" s="3">
        <v>270764.67709148099</v>
      </c>
      <c r="CZ7" s="3">
        <v>9002.6493633981445</v>
      </c>
      <c r="DA7" s="3">
        <v>279767.32645487908</v>
      </c>
      <c r="DB7" s="3">
        <v>-301101.09768413828</v>
      </c>
      <c r="DC7" s="3">
        <v>879245.17320653307</v>
      </c>
      <c r="DD7" s="3">
        <v>22161.286035862751</v>
      </c>
      <c r="DE7" s="3">
        <v>901406.45924239582</v>
      </c>
      <c r="DF7" s="3">
        <v>37071.079656782342</v>
      </c>
      <c r="DG7" s="3">
        <v>986684.46359892248</v>
      </c>
      <c r="DH7" s="3">
        <v>-18307.903226754981</v>
      </c>
      <c r="DI7" s="3">
        <v>968376.5603721675</v>
      </c>
      <c r="DJ7" s="3">
        <v>-38843.819997933482</v>
      </c>
      <c r="DK7" s="3">
        <v>665907.42602729192</v>
      </c>
      <c r="DL7" s="3">
        <v>-10792.235748204521</v>
      </c>
      <c r="DM7" s="3">
        <v>655115.1902790874</v>
      </c>
      <c r="DN7" s="3">
        <v>75914.8996547157</v>
      </c>
      <c r="DO7" s="3">
        <v>320777.0375716305</v>
      </c>
      <c r="DP7" s="3">
        <v>-7515.6674785502837</v>
      </c>
      <c r="DQ7" s="3">
        <v>313261.37009308022</v>
      </c>
      <c r="DR7" s="3">
        <v>408.6426958828327</v>
      </c>
      <c r="DS7" s="3">
        <v>17890.580774974849</v>
      </c>
      <c r="DT7" s="3">
        <v>15.133080083676759</v>
      </c>
      <c r="DU7" s="3">
        <v>17905.713855058519</v>
      </c>
      <c r="DV7" s="3">
        <v>-382.88160807326409</v>
      </c>
      <c r="DW7" s="3">
        <v>6383.7496354528384</v>
      </c>
      <c r="DX7" s="3">
        <v>-6.0703939771246951</v>
      </c>
      <c r="DY7" s="3">
        <v>6377.6792414757138</v>
      </c>
      <c r="DZ7" s="3">
        <v>-823.91060613537127</v>
      </c>
      <c r="EA7" s="3">
        <v>1192.7516647145901</v>
      </c>
      <c r="EB7" s="3">
        <v>0.15294142078164441</v>
      </c>
      <c r="EC7" s="3">
        <v>1192.9046061353711</v>
      </c>
      <c r="ED7" s="3">
        <v>-96.862611294895117</v>
      </c>
      <c r="EE7" s="3">
        <v>171.70102093795589</v>
      </c>
      <c r="EF7" s="3">
        <v>6.1415903569391617</v>
      </c>
      <c r="EG7" s="3">
        <v>177.84261129489511</v>
      </c>
      <c r="EH7" s="3">
        <v>-65.884458061961993</v>
      </c>
      <c r="EI7" s="3">
        <v>120.6917396555705</v>
      </c>
      <c r="EJ7" s="3">
        <v>1.0707184063915349</v>
      </c>
      <c r="EK7" s="3">
        <v>121.76245806196199</v>
      </c>
      <c r="EL7" s="3">
        <v>-2.4419597987223258</v>
      </c>
      <c r="EM7" s="3">
        <v>1.1626705797976129</v>
      </c>
      <c r="EN7" s="3">
        <v>1.379289218924713</v>
      </c>
      <c r="EO7" s="3">
        <v>2.5419597987223259</v>
      </c>
      <c r="EP7" s="3">
        <v>-13.718522127297829</v>
      </c>
      <c r="EQ7" s="3">
        <v>15.33925900820862</v>
      </c>
      <c r="ER7" s="3">
        <v>5.4792631190892038</v>
      </c>
      <c r="ES7" s="3">
        <v>20.818522127297829</v>
      </c>
      <c r="ET7" s="3">
        <v>6.6595097207490843</v>
      </c>
      <c r="EU7" s="3">
        <v>-1.3210173963792049</v>
      </c>
      <c r="EV7" s="3">
        <v>-4.8774923243698796</v>
      </c>
      <c r="EW7" s="3">
        <v>-6.198509720749084</v>
      </c>
      <c r="EX7" s="3">
        <v>-21.473160760812391</v>
      </c>
      <c r="EY7" s="3">
        <v>35.911005546212927</v>
      </c>
      <c r="EZ7" s="3">
        <v>3.103155214599461</v>
      </c>
      <c r="FA7" s="3">
        <v>39.014160760812388</v>
      </c>
      <c r="FB7" s="3">
        <v>-445.25420106161681</v>
      </c>
      <c r="FC7" s="3">
        <v>602.73926971336789</v>
      </c>
      <c r="FD7" s="3">
        <v>27.728931348248921</v>
      </c>
      <c r="FE7" s="3">
        <v>630.46820106161681</v>
      </c>
      <c r="FF7" s="3">
        <v>16.56467818946566</v>
      </c>
      <c r="FG7" s="3">
        <v>-13.132912407046909</v>
      </c>
      <c r="FH7" s="3">
        <v>-3.4157657824187559</v>
      </c>
      <c r="FI7" s="3">
        <v>-16.548678189465662</v>
      </c>
      <c r="FJ7" s="3">
        <v>-26.39078946486676</v>
      </c>
      <c r="FK7" s="3">
        <v>30.098656941990392</v>
      </c>
      <c r="FL7" s="3">
        <v>4.1221325228763739</v>
      </c>
      <c r="FM7" s="3">
        <v>34.220789464866762</v>
      </c>
      <c r="FN7" s="3">
        <v>-435.42808978384397</v>
      </c>
      <c r="FO7" s="3">
        <v>585.77352517723546</v>
      </c>
      <c r="FP7" s="3">
        <v>27.022564606608508</v>
      </c>
      <c r="FQ7" s="3">
        <v>612.79608978384397</v>
      </c>
      <c r="FR7" s="3">
        <v>-247.31235579143799</v>
      </c>
      <c r="FS7" s="3">
        <v>359.85088956214332</v>
      </c>
      <c r="FT7" s="3">
        <v>-25.177533770705281</v>
      </c>
      <c r="FU7" s="3">
        <v>334.67335579143798</v>
      </c>
      <c r="FV7" s="3">
        <v>-53.765774898185789</v>
      </c>
      <c r="FW7" s="3">
        <v>75.074141028403247</v>
      </c>
      <c r="FX7" s="3">
        <v>-12.27236613021746</v>
      </c>
      <c r="FY7" s="3">
        <v>62.801774898185791</v>
      </c>
      <c r="FZ7" s="3">
        <v>-45.325736000045133</v>
      </c>
      <c r="GA7" s="3">
        <v>69.004182443226938</v>
      </c>
      <c r="GB7" s="3">
        <v>1.2455535568181799</v>
      </c>
      <c r="GC7" s="3">
        <v>70.249736000045118</v>
      </c>
      <c r="GD7" s="3">
        <v>-84.632749174281074</v>
      </c>
      <c r="GE7" s="3">
        <v>109.175011770531</v>
      </c>
      <c r="GF7" s="3">
        <v>-3.5572625962499131</v>
      </c>
      <c r="GG7" s="3">
        <v>105.6177491742811</v>
      </c>
      <c r="GH7" s="3">
        <v>-63.588095718925942</v>
      </c>
      <c r="GI7" s="3">
        <v>106.59755431998209</v>
      </c>
      <c r="GJ7" s="3">
        <v>-10.59345860105614</v>
      </c>
      <c r="GK7" s="3">
        <v>96.004095718925939</v>
      </c>
      <c r="GL7" s="3">
        <v>-34.481437987421216</v>
      </c>
      <c r="GM7" s="3">
        <v>58.460484501122593</v>
      </c>
      <c r="GN7" s="3">
        <v>-8.5400465137013697</v>
      </c>
      <c r="GO7" s="3">
        <v>49.920437987421217</v>
      </c>
      <c r="GP7" s="3">
        <v>23.555477365777421</v>
      </c>
      <c r="GQ7" s="3">
        <v>281.74024459463152</v>
      </c>
      <c r="GR7" s="3">
        <v>0.20844466725975511</v>
      </c>
      <c r="GS7" s="3">
        <v>281.94868926189122</v>
      </c>
      <c r="GT7" s="3">
        <v>-0.1424633301709235</v>
      </c>
      <c r="GU7" s="3">
        <v>51.117993923124303</v>
      </c>
      <c r="GV7" s="3">
        <v>-1.2512754095403049</v>
      </c>
      <c r="GW7" s="3">
        <v>49.866718513583997</v>
      </c>
      <c r="GX7" s="3">
        <v>194.32730865945541</v>
      </c>
      <c r="GY7" s="3">
        <v>5383.9631225868161</v>
      </c>
      <c r="GZ7" s="3">
        <v>92.262927087062963</v>
      </c>
      <c r="HA7" s="3">
        <v>5476.2260496738791</v>
      </c>
      <c r="HB7" s="3">
        <v>32.293887671330339</v>
      </c>
      <c r="HC7" s="3">
        <v>15592.21146508727</v>
      </c>
      <c r="HD7" s="3">
        <v>-137.1433555919339</v>
      </c>
      <c r="HE7" s="3">
        <v>15455.06810949534</v>
      </c>
      <c r="HF7" s="3">
        <v>-285.28758815272732</v>
      </c>
      <c r="HG7" s="3">
        <v>379.18312863542201</v>
      </c>
      <c r="HH7" s="3">
        <v>101.12679285063859</v>
      </c>
      <c r="HI7" s="3">
        <v>480.3099214860606</v>
      </c>
      <c r="HJ7" s="3">
        <v>0.19162103715193021</v>
      </c>
      <c r="HK7" s="3">
        <v>50.109278672475348</v>
      </c>
      <c r="HL7" s="3">
        <v>-2.8116808485599169E-2</v>
      </c>
      <c r="HM7" s="3">
        <v>50.081161863989749</v>
      </c>
      <c r="HN7" s="3">
        <v>-282.46949012967639</v>
      </c>
      <c r="HO7" s="3">
        <v>5133.6381473954216</v>
      </c>
      <c r="HP7" s="3">
        <v>23.674615234254819</v>
      </c>
      <c r="HQ7" s="3">
        <v>5157.3127626296764</v>
      </c>
      <c r="HR7" s="3">
        <v>-117.765888279812</v>
      </c>
      <c r="HS7" s="3">
        <v>2783.7914935258541</v>
      </c>
      <c r="HT7" s="3">
        <v>5.4168037539584466</v>
      </c>
      <c r="HU7" s="3">
        <v>2789.2082972798121</v>
      </c>
      <c r="HV7" s="3">
        <v>-1187.079184862773</v>
      </c>
      <c r="HW7" s="3">
        <v>6147.5770645442299</v>
      </c>
      <c r="HX7" s="3">
        <v>92.476184958542945</v>
      </c>
      <c r="HY7" s="3">
        <v>6240.0532495027728</v>
      </c>
      <c r="HZ7" s="3">
        <v>-508.36405136626598</v>
      </c>
      <c r="IA7" s="3">
        <v>4322.1308736179508</v>
      </c>
      <c r="IB7" s="3">
        <v>70.440390388314881</v>
      </c>
      <c r="IC7" s="3">
        <v>4392.5712640062657</v>
      </c>
      <c r="ID7" s="3">
        <v>-678.71513349650672</v>
      </c>
      <c r="IE7" s="3">
        <v>1825.4461909262791</v>
      </c>
      <c r="IF7" s="3">
        <v>22.03579457022806</v>
      </c>
      <c r="IG7" s="3">
        <v>1847.4819854965069</v>
      </c>
    </row>
    <row r="8" spans="1:241" x14ac:dyDescent="0.25">
      <c r="A8" s="5" t="s">
        <v>242</v>
      </c>
      <c r="B8" s="3">
        <v>791534.69426763779</v>
      </c>
      <c r="C8" s="3">
        <v>332605.75592941447</v>
      </c>
      <c r="D8" s="3">
        <v>458928.93833822338</v>
      </c>
      <c r="E8" s="3">
        <v>402270.23383257078</v>
      </c>
      <c r="F8" s="3">
        <v>70243.154018810805</v>
      </c>
      <c r="G8" s="3">
        <v>332027.07981376001</v>
      </c>
      <c r="H8" s="3">
        <v>389264.46043506713</v>
      </c>
      <c r="I8" s="3">
        <v>262362.6019106037</v>
      </c>
      <c r="J8" s="3">
        <v>126901.8585244634</v>
      </c>
      <c r="K8" s="3">
        <v>2303651.8280209298</v>
      </c>
      <c r="L8" s="3">
        <v>946932.03352796868</v>
      </c>
      <c r="M8" s="3">
        <v>1356719.7944929621</v>
      </c>
      <c r="N8" s="3">
        <v>1268863.515943791</v>
      </c>
      <c r="O8" s="3">
        <v>280541.91959991748</v>
      </c>
      <c r="P8" s="3">
        <v>988321.59634387295</v>
      </c>
      <c r="Q8" s="3">
        <v>1034788.31207714</v>
      </c>
      <c r="R8" s="3">
        <v>666390.1139280512</v>
      </c>
      <c r="S8" s="3">
        <v>368398.19814908889</v>
      </c>
      <c r="T8" s="3">
        <v>18446.917783526591</v>
      </c>
      <c r="U8" s="3">
        <v>6884.146123207558</v>
      </c>
      <c r="V8" s="3">
        <v>1099.106045</v>
      </c>
      <c r="W8" s="3">
        <v>149.7655</v>
      </c>
      <c r="X8" s="3">
        <v>95.825114999999997</v>
      </c>
      <c r="Y8" s="3">
        <v>0.1</v>
      </c>
      <c r="Z8" s="3">
        <v>13.104338</v>
      </c>
      <c r="AA8" s="3">
        <v>2.3389739999999999</v>
      </c>
      <c r="AB8" s="3">
        <v>38.497073</v>
      </c>
      <c r="AC8" s="3">
        <v>557.02051299999994</v>
      </c>
      <c r="AD8" s="3">
        <v>0.11494799999999999</v>
      </c>
      <c r="AE8" s="3">
        <v>21.528499</v>
      </c>
      <c r="AF8" s="3">
        <v>535.37706600000001</v>
      </c>
      <c r="AG8" s="3">
        <v>313.58518900000001</v>
      </c>
      <c r="AH8" s="3">
        <v>77.813709000000003</v>
      </c>
      <c r="AI8" s="3">
        <v>58.349884999999993</v>
      </c>
      <c r="AJ8" s="3">
        <v>88.292535999999998</v>
      </c>
      <c r="AK8" s="3">
        <v>89.129058999999998</v>
      </c>
      <c r="AL8" s="3">
        <v>78.734842999999984</v>
      </c>
      <c r="AM8" s="3">
        <v>267.9623217371734</v>
      </c>
      <c r="AN8" s="3">
        <v>53.055043290043287</v>
      </c>
      <c r="AO8" s="3">
        <v>6019.6142776499992</v>
      </c>
      <c r="AP8" s="3">
        <v>16172.139794403331</v>
      </c>
      <c r="AQ8" s="3">
        <v>188.10900000000001</v>
      </c>
      <c r="AR8" s="3">
        <v>50.629856203777173</v>
      </c>
      <c r="AS8" s="3">
        <v>5595.3515993999999</v>
      </c>
      <c r="AT8" s="3">
        <v>3111.3939529999998</v>
      </c>
      <c r="AU8" s="3">
        <v>5888.9886986800002</v>
      </c>
      <c r="AV8" s="3">
        <v>4300.0268286800001</v>
      </c>
      <c r="AW8" s="3">
        <v>1588.9618700000001</v>
      </c>
      <c r="AX8" s="3">
        <v>-35527.205491468201</v>
      </c>
      <c r="AY8" s="3">
        <v>837171.50194413553</v>
      </c>
      <c r="AZ8" s="3">
        <v>-10109.60218502954</v>
      </c>
      <c r="BA8" s="3">
        <v>827061.89975910599</v>
      </c>
      <c r="BB8" s="3">
        <v>-58246.602650036228</v>
      </c>
      <c r="BC8" s="3">
        <v>398334.8301624406</v>
      </c>
      <c r="BD8" s="3">
        <v>-7482.4715829899069</v>
      </c>
      <c r="BE8" s="3">
        <v>390852.35857945069</v>
      </c>
      <c r="BF8" s="3">
        <v>22719.397158567968</v>
      </c>
      <c r="BG8" s="3">
        <v>438836.67178169498</v>
      </c>
      <c r="BH8" s="3">
        <v>-2627.1306020395709</v>
      </c>
      <c r="BI8" s="3">
        <v>436209.54117965541</v>
      </c>
      <c r="BJ8" s="3">
        <v>21430.76040967221</v>
      </c>
      <c r="BK8" s="3">
        <v>393318.31922431057</v>
      </c>
      <c r="BL8" s="3">
        <v>-12478.84580141201</v>
      </c>
      <c r="BM8" s="3">
        <v>380839.47342289862</v>
      </c>
      <c r="BN8" s="3">
        <v>-19657.823756333331</v>
      </c>
      <c r="BO8" s="3">
        <v>91385.201647455862</v>
      </c>
      <c r="BP8" s="3">
        <v>-1484.223872311733</v>
      </c>
      <c r="BQ8" s="3">
        <v>89900.977775144129</v>
      </c>
      <c r="BR8" s="3">
        <v>41088.584166005567</v>
      </c>
      <c r="BS8" s="3">
        <v>301933.11757685471</v>
      </c>
      <c r="BT8" s="3">
        <v>-10994.621929100311</v>
      </c>
      <c r="BU8" s="3">
        <v>290938.4956477544</v>
      </c>
      <c r="BV8" s="3">
        <v>-56957.965900928502</v>
      </c>
      <c r="BW8" s="3">
        <v>443853.18271975347</v>
      </c>
      <c r="BX8" s="3">
        <v>2369.2436162420781</v>
      </c>
      <c r="BY8" s="3">
        <v>446222.42633599561</v>
      </c>
      <c r="BZ8" s="3">
        <v>-38588.778893702882</v>
      </c>
      <c r="CA8" s="3">
        <v>306949.62851498468</v>
      </c>
      <c r="CB8" s="3">
        <v>-5998.2477106781444</v>
      </c>
      <c r="CC8" s="3">
        <v>300951.38080430659</v>
      </c>
      <c r="CD8" s="3">
        <v>-18369.18700743758</v>
      </c>
      <c r="CE8" s="3">
        <v>136903.55420484021</v>
      </c>
      <c r="CF8" s="3">
        <v>8367.4913270607358</v>
      </c>
      <c r="CG8" s="3">
        <v>145271.04553190089</v>
      </c>
      <c r="CH8" s="3">
        <v>11663.9491380334</v>
      </c>
      <c r="CI8" s="3">
        <v>2344642.856608327</v>
      </c>
      <c r="CJ8" s="3">
        <v>-52654.97772542946</v>
      </c>
      <c r="CK8" s="3">
        <v>2291987.8788828971</v>
      </c>
      <c r="CL8" s="3">
        <v>-49358.64776712998</v>
      </c>
      <c r="CM8" s="3">
        <v>1063240.3806423231</v>
      </c>
      <c r="CN8" s="3">
        <v>-66949.699347224436</v>
      </c>
      <c r="CO8" s="3">
        <v>996290.68129509862</v>
      </c>
      <c r="CP8" s="3">
        <v>61022.596905163256</v>
      </c>
      <c r="CQ8" s="3">
        <v>1281402.475966004</v>
      </c>
      <c r="CR8" s="3">
        <v>14294.72162179463</v>
      </c>
      <c r="CS8" s="3">
        <v>1295697.197587799</v>
      </c>
      <c r="CT8" s="3">
        <v>-28360.001536999462</v>
      </c>
      <c r="CU8" s="3">
        <v>1252237.8119597691</v>
      </c>
      <c r="CV8" s="3">
        <v>44985.705521021038</v>
      </c>
      <c r="CW8" s="3">
        <v>1297223.5174807899</v>
      </c>
      <c r="CX8" s="3">
        <v>-41281.780412506632</v>
      </c>
      <c r="CY8" s="3">
        <v>314818.15716778091</v>
      </c>
      <c r="CZ8" s="3">
        <v>7005.5428446432916</v>
      </c>
      <c r="DA8" s="3">
        <v>321823.70001242409</v>
      </c>
      <c r="DB8" s="3">
        <v>12921.778875507171</v>
      </c>
      <c r="DC8" s="3">
        <v>937419.65479198762</v>
      </c>
      <c r="DD8" s="3">
        <v>37980.162676378153</v>
      </c>
      <c r="DE8" s="3">
        <v>975399.81746836577</v>
      </c>
      <c r="DF8" s="3">
        <v>40023.950675032793</v>
      </c>
      <c r="DG8" s="3">
        <v>1092405.0446485579</v>
      </c>
      <c r="DH8" s="3">
        <v>-97640.683246451081</v>
      </c>
      <c r="DI8" s="3">
        <v>994764.36140210729</v>
      </c>
      <c r="DJ8" s="3">
        <v>-8076.8673546234349</v>
      </c>
      <c r="DK8" s="3">
        <v>748422.22347454203</v>
      </c>
      <c r="DL8" s="3">
        <v>-73955.242191867437</v>
      </c>
      <c r="DM8" s="3">
        <v>674466.98128267459</v>
      </c>
      <c r="DN8" s="3">
        <v>48100.818029656228</v>
      </c>
      <c r="DO8" s="3">
        <v>343982.82117401628</v>
      </c>
      <c r="DP8" s="3">
        <v>-23685.44105458364</v>
      </c>
      <c r="DQ8" s="3">
        <v>320297.38011943258</v>
      </c>
      <c r="DR8" s="3">
        <v>-513.44887356188417</v>
      </c>
      <c r="DS8" s="3">
        <v>18803.570925522399</v>
      </c>
      <c r="DT8" s="3">
        <v>156.79573156607151</v>
      </c>
      <c r="DU8" s="3">
        <v>18960.366657088471</v>
      </c>
      <c r="DV8" s="3">
        <v>409.52943053247128</v>
      </c>
      <c r="DW8" s="3">
        <v>6460.5110570736624</v>
      </c>
      <c r="DX8" s="3">
        <v>14.105635601425091</v>
      </c>
      <c r="DY8" s="3">
        <v>6474.6166926750866</v>
      </c>
      <c r="DZ8" s="3">
        <v>-314.39375347634513</v>
      </c>
      <c r="EA8" s="3">
        <v>1251.3694115827291</v>
      </c>
      <c r="EB8" s="3">
        <v>162.13038689361591</v>
      </c>
      <c r="EC8" s="3">
        <v>1413.4997984763449</v>
      </c>
      <c r="ED8" s="3">
        <v>-54.905421426321453</v>
      </c>
      <c r="EE8" s="3">
        <v>181.98835139392909</v>
      </c>
      <c r="EF8" s="3">
        <v>22.682570032392309</v>
      </c>
      <c r="EG8" s="3">
        <v>204.6709214263214</v>
      </c>
      <c r="EH8" s="3">
        <v>-35.087931502063661</v>
      </c>
      <c r="EI8" s="3">
        <v>121.3818817345981</v>
      </c>
      <c r="EJ8" s="3">
        <v>9.5311647674655546</v>
      </c>
      <c r="EK8" s="3">
        <v>130.91304650206371</v>
      </c>
      <c r="EL8" s="3">
        <v>0.84127158212597331</v>
      </c>
      <c r="EM8" s="3">
        <v>4.2248227218343946</v>
      </c>
      <c r="EN8" s="3">
        <v>-4.966094303960368</v>
      </c>
      <c r="EO8" s="3">
        <v>-0.74127158212597344</v>
      </c>
      <c r="EP8" s="3">
        <v>-5.0551116735853006</v>
      </c>
      <c r="EQ8" s="3">
        <v>15.224837719200639</v>
      </c>
      <c r="ER8" s="3">
        <v>2.9346119543846569</v>
      </c>
      <c r="ES8" s="3">
        <v>18.1594496735853</v>
      </c>
      <c r="ET8" s="3">
        <v>-6.536279489458463E-2</v>
      </c>
      <c r="EU8" s="3">
        <v>1.5559219519659879</v>
      </c>
      <c r="EV8" s="3">
        <v>0.84841484292859715</v>
      </c>
      <c r="EW8" s="3">
        <v>2.4043367948945851</v>
      </c>
      <c r="EX8" s="3">
        <v>-15.50936875789732</v>
      </c>
      <c r="EY8" s="3">
        <v>39.662273600989288</v>
      </c>
      <c r="EZ8" s="3">
        <v>14.344168156908029</v>
      </c>
      <c r="FA8" s="3">
        <v>54.006441757897321</v>
      </c>
      <c r="FB8" s="3">
        <v>-146.96138511765341</v>
      </c>
      <c r="FC8" s="3">
        <v>623.32859432606551</v>
      </c>
      <c r="FD8" s="3">
        <v>80.653303791587746</v>
      </c>
      <c r="FE8" s="3">
        <v>703.98189811765326</v>
      </c>
      <c r="FF8" s="3">
        <v>14.82087346756062</v>
      </c>
      <c r="FG8" s="3">
        <v>-8.7119125544682934</v>
      </c>
      <c r="FH8" s="3">
        <v>-5.9940129130923232</v>
      </c>
      <c r="FI8" s="3">
        <v>-14.70592546756062</v>
      </c>
      <c r="FJ8" s="3">
        <v>-9.3236767577917306</v>
      </c>
      <c r="FK8" s="3">
        <v>33.125552615375128</v>
      </c>
      <c r="FL8" s="3">
        <v>-2.273376857583401</v>
      </c>
      <c r="FM8" s="3">
        <v>30.852175757791731</v>
      </c>
      <c r="FN8" s="3">
        <v>-152.45858182659151</v>
      </c>
      <c r="FO8" s="3">
        <v>598.91495426436632</v>
      </c>
      <c r="FP8" s="3">
        <v>88.92069356222521</v>
      </c>
      <c r="FQ8" s="3">
        <v>687.83564782659153</v>
      </c>
      <c r="FR8" s="3">
        <v>-113.0421604407607</v>
      </c>
      <c r="FS8" s="3">
        <v>381.64492792828662</v>
      </c>
      <c r="FT8" s="3">
        <v>44.982421512474048</v>
      </c>
      <c r="FU8" s="3">
        <v>426.62734944076072</v>
      </c>
      <c r="FV8" s="3">
        <v>-28.279181154224698</v>
      </c>
      <c r="FW8" s="3">
        <v>81.823058077081512</v>
      </c>
      <c r="FX8" s="3">
        <v>24.269832077143189</v>
      </c>
      <c r="FY8" s="3">
        <v>106.0928901542247</v>
      </c>
      <c r="FZ8" s="3">
        <v>-34.635268950930808</v>
      </c>
      <c r="GA8" s="3">
        <v>77.131836829647497</v>
      </c>
      <c r="GB8" s="3">
        <v>15.853317121283309</v>
      </c>
      <c r="GC8" s="3">
        <v>92.985153950930808</v>
      </c>
      <c r="GD8" s="3">
        <v>-34.411484756117957</v>
      </c>
      <c r="GE8" s="3">
        <v>109.8519621261289</v>
      </c>
      <c r="GF8" s="3">
        <v>12.85205862998906</v>
      </c>
      <c r="GG8" s="3">
        <v>122.704020756118</v>
      </c>
      <c r="GH8" s="3">
        <v>-15.71622557948726</v>
      </c>
      <c r="GI8" s="3">
        <v>112.8380708954287</v>
      </c>
      <c r="GJ8" s="3">
        <v>-7.9927863159414576</v>
      </c>
      <c r="GK8" s="3">
        <v>104.8452845794873</v>
      </c>
      <c r="GL8" s="3">
        <v>0.51521350839051094</v>
      </c>
      <c r="GM8" s="3">
        <v>64.407537934448001</v>
      </c>
      <c r="GN8" s="3">
        <v>13.81209155716147</v>
      </c>
      <c r="GO8" s="3">
        <v>78.219629491609467</v>
      </c>
      <c r="GP8" s="3">
        <v>-25.767124033465301</v>
      </c>
      <c r="GQ8" s="3">
        <v>291.94854481580978</v>
      </c>
      <c r="GR8" s="3">
        <v>1.780900954828837</v>
      </c>
      <c r="GS8" s="3">
        <v>293.72944577063868</v>
      </c>
      <c r="GT8" s="3">
        <v>-0.55394149592191888</v>
      </c>
      <c r="GU8" s="3">
        <v>54.651515818087589</v>
      </c>
      <c r="GV8" s="3">
        <v>-1.042531032122376</v>
      </c>
      <c r="GW8" s="3">
        <v>53.608984785965212</v>
      </c>
      <c r="GX8" s="3">
        <v>-189.2140951009539</v>
      </c>
      <c r="GY8" s="3">
        <v>6279.5949708706758</v>
      </c>
      <c r="GZ8" s="3">
        <v>-70.766598119722403</v>
      </c>
      <c r="HA8" s="3">
        <v>6208.8283727509533</v>
      </c>
      <c r="HB8" s="3">
        <v>-318.27405087932959</v>
      </c>
      <c r="HC8" s="3">
        <v>16465.710582749849</v>
      </c>
      <c r="HD8" s="3">
        <v>24.70326253281382</v>
      </c>
      <c r="HE8" s="3">
        <v>16490.413845282659</v>
      </c>
      <c r="HF8" s="3">
        <v>-95.784384148928481</v>
      </c>
      <c r="HG8" s="3">
        <v>468.89605840647721</v>
      </c>
      <c r="HH8" s="3">
        <v>-185.0026742575487</v>
      </c>
      <c r="HI8" s="3">
        <v>283.89338414892848</v>
      </c>
      <c r="HJ8" s="3">
        <v>-7.0666335256596227E-2</v>
      </c>
      <c r="HK8" s="3">
        <v>50.643636403097609</v>
      </c>
      <c r="HL8" s="3">
        <v>5.6886135936160542E-2</v>
      </c>
      <c r="HM8" s="3">
        <v>50.70052253903377</v>
      </c>
      <c r="HN8" s="3">
        <v>-455.70826871282992</v>
      </c>
      <c r="HO8" s="3">
        <v>5771.8712030490678</v>
      </c>
      <c r="HP8" s="3">
        <v>279.18866506376162</v>
      </c>
      <c r="HQ8" s="3">
        <v>6051.0598681128286</v>
      </c>
      <c r="HR8" s="3">
        <v>253.91715215935719</v>
      </c>
      <c r="HS8" s="3">
        <v>2974.1504391556309</v>
      </c>
      <c r="HT8" s="3">
        <v>-116.6736383149882</v>
      </c>
      <c r="HU8" s="3">
        <v>2857.4768008406431</v>
      </c>
      <c r="HV8" s="3">
        <v>-670.36664889807719</v>
      </c>
      <c r="HW8" s="3">
        <v>6347.9921282738323</v>
      </c>
      <c r="HX8" s="3">
        <v>211.36321930424489</v>
      </c>
      <c r="HY8" s="3">
        <v>6559.3553475780773</v>
      </c>
      <c r="HZ8" s="3">
        <v>-353.12799886253521</v>
      </c>
      <c r="IA8" s="3">
        <v>4445.8526664034534</v>
      </c>
      <c r="IB8" s="3">
        <v>207.30216113908321</v>
      </c>
      <c r="IC8" s="3">
        <v>4653.1548275425357</v>
      </c>
      <c r="ID8" s="3">
        <v>-317.23865003554221</v>
      </c>
      <c r="IE8" s="3">
        <v>1902.13946187038</v>
      </c>
      <c r="IF8" s="3">
        <v>4.0610581651626489</v>
      </c>
      <c r="IG8" s="3">
        <v>1906.200520035542</v>
      </c>
    </row>
    <row r="9" spans="1:241" x14ac:dyDescent="0.25">
      <c r="A9" s="5" t="s">
        <v>243</v>
      </c>
      <c r="B9" s="3">
        <v>820297.54923371738</v>
      </c>
      <c r="C9" s="3">
        <v>324821.18056816579</v>
      </c>
      <c r="D9" s="3">
        <v>495476.36866555171</v>
      </c>
      <c r="E9" s="3">
        <v>439552.33964131749</v>
      </c>
      <c r="F9" s="3">
        <v>98899.787211600502</v>
      </c>
      <c r="G9" s="3">
        <v>340652.55242971698</v>
      </c>
      <c r="H9" s="3">
        <v>380745.20959239989</v>
      </c>
      <c r="I9" s="3">
        <v>225921.3933565653</v>
      </c>
      <c r="J9" s="3">
        <v>154823.8162358347</v>
      </c>
      <c r="K9" s="3">
        <v>2771396.8947684239</v>
      </c>
      <c r="L9" s="3">
        <v>1311659.086190006</v>
      </c>
      <c r="M9" s="3">
        <v>1459737.8085784181</v>
      </c>
      <c r="N9" s="3">
        <v>1444518.5816320919</v>
      </c>
      <c r="O9" s="3">
        <v>350937.73593798158</v>
      </c>
      <c r="P9" s="3">
        <v>1093580.84569411</v>
      </c>
      <c r="Q9" s="3">
        <v>1326878.3131363329</v>
      </c>
      <c r="R9" s="3">
        <v>960721.35025202483</v>
      </c>
      <c r="S9" s="3">
        <v>366156.96288430807</v>
      </c>
      <c r="T9" s="3">
        <v>19881.417896021489</v>
      </c>
      <c r="U9" s="3">
        <v>6438.3602256735639</v>
      </c>
      <c r="V9" s="3">
        <v>1057.1949549999999</v>
      </c>
      <c r="W9" s="3">
        <v>155.44749999999999</v>
      </c>
      <c r="X9" s="3">
        <v>106.68488499999999</v>
      </c>
      <c r="Y9" s="3">
        <v>5.1999999999999998E-2</v>
      </c>
      <c r="Z9" s="3">
        <v>11.800662000000001</v>
      </c>
      <c r="AA9" s="3">
        <v>9.8220259999999993</v>
      </c>
      <c r="AB9" s="3">
        <v>27.087927000000011</v>
      </c>
      <c r="AC9" s="3">
        <v>488.73748699999999</v>
      </c>
      <c r="AD9" s="3">
        <v>2.0390519999999999</v>
      </c>
      <c r="AE9" s="3">
        <v>26.827501000000002</v>
      </c>
      <c r="AF9" s="3">
        <v>459.87093399999998</v>
      </c>
      <c r="AG9" s="3">
        <v>360.83481100000012</v>
      </c>
      <c r="AH9" s="3">
        <v>100.55129100000001</v>
      </c>
      <c r="AI9" s="3">
        <v>68.580115000000021</v>
      </c>
      <c r="AJ9" s="3">
        <v>77.004464000000013</v>
      </c>
      <c r="AK9" s="3">
        <v>114.698941</v>
      </c>
      <c r="AL9" s="3">
        <v>52.175156999999999</v>
      </c>
      <c r="AM9" s="3">
        <v>308.79629593793891</v>
      </c>
      <c r="AN9" s="3">
        <v>63.189128019323682</v>
      </c>
      <c r="AO9" s="3">
        <v>6895.540988026667</v>
      </c>
      <c r="AP9" s="3">
        <v>17064.926025366669</v>
      </c>
      <c r="AQ9" s="3">
        <v>627.81086214163554</v>
      </c>
      <c r="AR9" s="3">
        <v>51.167408585868323</v>
      </c>
      <c r="AS9" s="3">
        <v>6967.03385205</v>
      </c>
      <c r="AT9" s="3">
        <v>3547.400776</v>
      </c>
      <c r="AU9" s="3">
        <v>6495.8053907510002</v>
      </c>
      <c r="AV9" s="3">
        <v>4516.5473767510002</v>
      </c>
      <c r="AW9" s="3">
        <v>1979.258014</v>
      </c>
      <c r="AX9" s="3">
        <v>-42543.303024639114</v>
      </c>
      <c r="AY9" s="3">
        <v>857406.47617327143</v>
      </c>
      <c r="AZ9" s="3">
        <v>5434.3760850850958</v>
      </c>
      <c r="BA9" s="3">
        <v>862840.85225835652</v>
      </c>
      <c r="BB9" s="3">
        <v>-83210.574498688133</v>
      </c>
      <c r="BC9" s="3">
        <v>404857.8237072606</v>
      </c>
      <c r="BD9" s="3">
        <v>3173.931359593349</v>
      </c>
      <c r="BE9" s="3">
        <v>408031.75506685389</v>
      </c>
      <c r="BF9" s="3">
        <v>40667.271474049121</v>
      </c>
      <c r="BG9" s="3">
        <v>452548.652466011</v>
      </c>
      <c r="BH9" s="3">
        <v>2260.444725491514</v>
      </c>
      <c r="BI9" s="3">
        <v>454809.09719150251</v>
      </c>
      <c r="BJ9" s="3">
        <v>15668.69664264379</v>
      </c>
      <c r="BK9" s="3">
        <v>407445.27503326151</v>
      </c>
      <c r="BL9" s="3">
        <v>16438.36796541221</v>
      </c>
      <c r="BM9" s="3">
        <v>423883.64299867372</v>
      </c>
      <c r="BN9" s="3">
        <v>-6470.7430271904896</v>
      </c>
      <c r="BO9" s="3">
        <v>95990.619171015205</v>
      </c>
      <c r="BP9" s="3">
        <v>9379.9110677757853</v>
      </c>
      <c r="BQ9" s="3">
        <v>105370.53023879101</v>
      </c>
      <c r="BR9" s="3">
        <v>22139.439669834239</v>
      </c>
      <c r="BS9" s="3">
        <v>311454.65586224629</v>
      </c>
      <c r="BT9" s="3">
        <v>7058.4568976364681</v>
      </c>
      <c r="BU9" s="3">
        <v>318513.11275988282</v>
      </c>
      <c r="BV9" s="3">
        <v>-58211.999667352131</v>
      </c>
      <c r="BW9" s="3">
        <v>449961.20113996568</v>
      </c>
      <c r="BX9" s="3">
        <v>-11003.991880213611</v>
      </c>
      <c r="BY9" s="3">
        <v>438957.20925975213</v>
      </c>
      <c r="BZ9" s="3">
        <v>-76739.831471497644</v>
      </c>
      <c r="CA9" s="3">
        <v>308867.20453624532</v>
      </c>
      <c r="CB9" s="3">
        <v>-6205.9797081823926</v>
      </c>
      <c r="CC9" s="3">
        <v>302661.22482806293</v>
      </c>
      <c r="CD9" s="3">
        <v>18527.831804214871</v>
      </c>
      <c r="CE9" s="3">
        <v>141093.99660376471</v>
      </c>
      <c r="CF9" s="3">
        <v>-4798.0121721448959</v>
      </c>
      <c r="CG9" s="3">
        <v>136295.98443161981</v>
      </c>
      <c r="CH9" s="3">
        <v>228567.5177060157</v>
      </c>
      <c r="CI9" s="3">
        <v>2549690.881558008</v>
      </c>
      <c r="CJ9" s="3">
        <v>-6861.5044955997728</v>
      </c>
      <c r="CK9" s="3">
        <v>2542829.3770624092</v>
      </c>
      <c r="CL9" s="3">
        <v>132601.28314137581</v>
      </c>
      <c r="CM9" s="3">
        <v>1185182.1279114729</v>
      </c>
      <c r="CN9" s="3">
        <v>-6124.3248628419824</v>
      </c>
      <c r="CO9" s="3">
        <v>1179057.8030486309</v>
      </c>
      <c r="CP9" s="3">
        <v>95966.234564639875</v>
      </c>
      <c r="CQ9" s="3">
        <v>1364508.753646536</v>
      </c>
      <c r="CR9" s="3">
        <v>-737.17963275755756</v>
      </c>
      <c r="CS9" s="3">
        <v>1363771.574013778</v>
      </c>
      <c r="CT9" s="3">
        <v>130673.18655713341</v>
      </c>
      <c r="CU9" s="3">
        <v>1358809.214960899</v>
      </c>
      <c r="CV9" s="3">
        <v>-44963.819885940757</v>
      </c>
      <c r="CW9" s="3">
        <v>1313845.395074958</v>
      </c>
      <c r="CX9" s="3">
        <v>-16233.76316645917</v>
      </c>
      <c r="CY9" s="3">
        <v>360382.99367877498</v>
      </c>
      <c r="CZ9" s="3">
        <v>6788.5054256657604</v>
      </c>
      <c r="DA9" s="3">
        <v>367171.49910444068</v>
      </c>
      <c r="DB9" s="3">
        <v>146906.94972359241</v>
      </c>
      <c r="DC9" s="3">
        <v>998426.22128212394</v>
      </c>
      <c r="DD9" s="3">
        <v>-51752.325311606401</v>
      </c>
      <c r="DE9" s="3">
        <v>946673.89597051754</v>
      </c>
      <c r="DF9" s="3">
        <v>97894.331148882164</v>
      </c>
      <c r="DG9" s="3">
        <v>1190881.66659711</v>
      </c>
      <c r="DH9" s="3">
        <v>38102.315390341217</v>
      </c>
      <c r="DI9" s="3">
        <v>1228983.981987451</v>
      </c>
      <c r="DJ9" s="3">
        <v>148835.0463078348</v>
      </c>
      <c r="DK9" s="3">
        <v>824799.13423269778</v>
      </c>
      <c r="DL9" s="3">
        <v>-12912.830288507739</v>
      </c>
      <c r="DM9" s="3">
        <v>811886.30394419003</v>
      </c>
      <c r="DN9" s="3">
        <v>-50940.715158952582</v>
      </c>
      <c r="DO9" s="3">
        <v>366082.53236441198</v>
      </c>
      <c r="DP9" s="3">
        <v>51015.145678848668</v>
      </c>
      <c r="DQ9" s="3">
        <v>417097.67804326059</v>
      </c>
      <c r="DR9" s="3">
        <v>471.28805589158799</v>
      </c>
      <c r="DS9" s="3">
        <v>19718.949027857911</v>
      </c>
      <c r="DT9" s="3">
        <v>-308.81918772800782</v>
      </c>
      <c r="DU9" s="3">
        <v>19410.129840129899</v>
      </c>
      <c r="DV9" s="3">
        <v>-90.96855450423007</v>
      </c>
      <c r="DW9" s="3">
        <v>6537.3445869927054</v>
      </c>
      <c r="DX9" s="3">
        <v>-8.0158068149112296</v>
      </c>
      <c r="DY9" s="3">
        <v>6529.3287801777942</v>
      </c>
      <c r="DZ9" s="3">
        <v>-119.2227328045913</v>
      </c>
      <c r="EA9" s="3">
        <v>1317.8354233832899</v>
      </c>
      <c r="EB9" s="3">
        <v>-141.41773557869851</v>
      </c>
      <c r="EC9" s="3">
        <v>1176.417687804591</v>
      </c>
      <c r="ED9" s="3">
        <v>-25.792046529974439</v>
      </c>
      <c r="EE9" s="3">
        <v>194.0308235621651</v>
      </c>
      <c r="EF9" s="3">
        <v>-12.79127703219069</v>
      </c>
      <c r="EG9" s="3">
        <v>181.2395465299744</v>
      </c>
      <c r="EH9" s="3">
        <v>-24.996114727670971</v>
      </c>
      <c r="EI9" s="3">
        <v>123.0334198518371</v>
      </c>
      <c r="EJ9" s="3">
        <v>8.6475798758338556</v>
      </c>
      <c r="EK9" s="3">
        <v>131.68099972767101</v>
      </c>
      <c r="EL9" s="3">
        <v>-4.8261088507040348</v>
      </c>
      <c r="EM9" s="3">
        <v>7.047897588371189</v>
      </c>
      <c r="EN9" s="3">
        <v>-2.169788737667155</v>
      </c>
      <c r="EO9" s="3">
        <v>4.8781088507040344</v>
      </c>
      <c r="EP9" s="3">
        <v>1.4404324245380651</v>
      </c>
      <c r="EQ9" s="3">
        <v>15.66780257880693</v>
      </c>
      <c r="ER9" s="3">
        <v>-5.3075730033449879</v>
      </c>
      <c r="ES9" s="3">
        <v>10.36022957546194</v>
      </c>
      <c r="ET9" s="3">
        <v>9.2985036496667863</v>
      </c>
      <c r="EU9" s="3">
        <v>3.9468954812663148</v>
      </c>
      <c r="EV9" s="3">
        <v>-3.4233731309331019</v>
      </c>
      <c r="EW9" s="3">
        <v>0.52352235033321293</v>
      </c>
      <c r="EX9" s="3">
        <v>-6.7296049128733229</v>
      </c>
      <c r="EY9" s="3">
        <v>44.376378587720218</v>
      </c>
      <c r="EZ9" s="3">
        <v>-10.55884667484689</v>
      </c>
      <c r="FA9" s="3">
        <v>33.817531912873328</v>
      </c>
      <c r="FB9" s="3">
        <v>-56.754711672971943</v>
      </c>
      <c r="FC9" s="3">
        <v>649.48856335675509</v>
      </c>
      <c r="FD9" s="3">
        <v>-103.9963646837832</v>
      </c>
      <c r="FE9" s="3">
        <v>545.49219867297188</v>
      </c>
      <c r="FF9" s="3">
        <v>0.73494238791119393</v>
      </c>
      <c r="FG9" s="3">
        <v>-4.7960885833488787</v>
      </c>
      <c r="FH9" s="3">
        <v>6.1001981954376836</v>
      </c>
      <c r="FI9" s="3">
        <v>1.304109612088806</v>
      </c>
      <c r="FJ9" s="3">
        <v>-11.079037011774179</v>
      </c>
      <c r="FK9" s="3">
        <v>36.41403459541921</v>
      </c>
      <c r="FL9" s="3">
        <v>1.492503416354964</v>
      </c>
      <c r="FM9" s="3">
        <v>37.906538011774167</v>
      </c>
      <c r="FN9" s="3">
        <v>-46.410617049810902</v>
      </c>
      <c r="FO9" s="3">
        <v>617.87061734423196</v>
      </c>
      <c r="FP9" s="3">
        <v>-111.589066294421</v>
      </c>
      <c r="FQ9" s="3">
        <v>506.28155104981101</v>
      </c>
      <c r="FR9" s="3">
        <v>-44.146865555679661</v>
      </c>
      <c r="FS9" s="3">
        <v>404.44015901720343</v>
      </c>
      <c r="FT9" s="3">
        <v>0.54151753847639839</v>
      </c>
      <c r="FU9" s="3">
        <v>404.98167655567983</v>
      </c>
      <c r="FV9" s="3">
        <v>2.4823719321438782</v>
      </c>
      <c r="FW9" s="3">
        <v>89.433761828682009</v>
      </c>
      <c r="FX9" s="3">
        <v>8.63515723917412</v>
      </c>
      <c r="FY9" s="3">
        <v>98.068919067856129</v>
      </c>
      <c r="FZ9" s="3">
        <v>3.6392549765398292</v>
      </c>
      <c r="GA9" s="3">
        <v>85.880678836283764</v>
      </c>
      <c r="GB9" s="3">
        <v>-20.939818812823571</v>
      </c>
      <c r="GC9" s="3">
        <v>64.940860023460189</v>
      </c>
      <c r="GD9" s="3">
        <v>-20.288459322752381</v>
      </c>
      <c r="GE9" s="3">
        <v>110.73480691399899</v>
      </c>
      <c r="GF9" s="3">
        <v>-13.44188359124661</v>
      </c>
      <c r="GG9" s="3">
        <v>97.292923322752401</v>
      </c>
      <c r="GH9" s="3">
        <v>-29.980033141611049</v>
      </c>
      <c r="GI9" s="3">
        <v>118.3909114382385</v>
      </c>
      <c r="GJ9" s="3">
        <v>26.288062703372528</v>
      </c>
      <c r="GK9" s="3">
        <v>144.67897414161109</v>
      </c>
      <c r="GL9" s="3">
        <v>7.4708909540344681</v>
      </c>
      <c r="GM9" s="3">
        <v>69.875877447166431</v>
      </c>
      <c r="GN9" s="3">
        <v>-25.171611401200899</v>
      </c>
      <c r="GO9" s="3">
        <v>44.704266045965532</v>
      </c>
      <c r="GP9" s="3">
        <v>10.673887901729531</v>
      </c>
      <c r="GQ9" s="3">
        <v>302.17152575853572</v>
      </c>
      <c r="GR9" s="3">
        <v>-4.0491177223262866</v>
      </c>
      <c r="GS9" s="3">
        <v>298.12240803620938</v>
      </c>
      <c r="GT9" s="3">
        <v>3.4272559533640332</v>
      </c>
      <c r="GU9" s="3">
        <v>58.020878236996857</v>
      </c>
      <c r="GV9" s="3">
        <v>1.740993828962786</v>
      </c>
      <c r="GW9" s="3">
        <v>59.761872065959643</v>
      </c>
      <c r="GX9" s="3">
        <v>-179.17672999790179</v>
      </c>
      <c r="GY9" s="3">
        <v>7178.2956058505588</v>
      </c>
      <c r="GZ9" s="3">
        <v>-103.57788782598981</v>
      </c>
      <c r="HA9" s="3">
        <v>7074.717718024569</v>
      </c>
      <c r="HB9" s="3">
        <v>-323.21829160601862</v>
      </c>
      <c r="HC9" s="3">
        <v>17335.59426221851</v>
      </c>
      <c r="HD9" s="3">
        <v>52.550054754174198</v>
      </c>
      <c r="HE9" s="3">
        <v>17388.144316972692</v>
      </c>
      <c r="HF9" s="3">
        <v>103.4849985668593</v>
      </c>
      <c r="HG9" s="3">
        <v>552.60889056584676</v>
      </c>
      <c r="HH9" s="3">
        <v>-28.283026991070528</v>
      </c>
      <c r="HI9" s="3">
        <v>524.32586357477624</v>
      </c>
      <c r="HJ9" s="3">
        <v>3.7757370144311332E-2</v>
      </c>
      <c r="HK9" s="3">
        <v>51.179655486701101</v>
      </c>
      <c r="HL9" s="3">
        <v>-5.0004270977098031E-2</v>
      </c>
      <c r="HM9" s="3">
        <v>51.129651215724003</v>
      </c>
      <c r="HN9" s="3">
        <v>765.11884051557217</v>
      </c>
      <c r="HO9" s="3">
        <v>6427.2949587082221</v>
      </c>
      <c r="HP9" s="3">
        <v>-225.37994717379479</v>
      </c>
      <c r="HQ9" s="3">
        <v>6201.9150115344273</v>
      </c>
      <c r="HR9" s="3">
        <v>319.1558094284747</v>
      </c>
      <c r="HS9" s="3">
        <v>3159.1843549755908</v>
      </c>
      <c r="HT9" s="3">
        <v>69.060611595934461</v>
      </c>
      <c r="HU9" s="3">
        <v>3228.2449665715249</v>
      </c>
      <c r="HV9" s="3">
        <v>77.731094228591303</v>
      </c>
      <c r="HW9" s="3">
        <v>6570.9514759208823</v>
      </c>
      <c r="HX9" s="3">
        <v>-152.87717939847329</v>
      </c>
      <c r="HY9" s="3">
        <v>6418.074296522409</v>
      </c>
      <c r="HZ9" s="3">
        <v>60.962992705336937</v>
      </c>
      <c r="IA9" s="3">
        <v>4589.8445736041986</v>
      </c>
      <c r="IB9" s="3">
        <v>-134.26018955853581</v>
      </c>
      <c r="IC9" s="3">
        <v>4455.5843840456637</v>
      </c>
      <c r="ID9" s="3">
        <v>16.768101523254209</v>
      </c>
      <c r="IE9" s="3">
        <v>1981.1069023166831</v>
      </c>
      <c r="IF9" s="3">
        <v>-18.616989839937101</v>
      </c>
      <c r="IG9" s="3">
        <v>1962.489912476746</v>
      </c>
    </row>
    <row r="10" spans="1:241" x14ac:dyDescent="0.25">
      <c r="A10" s="5" t="s">
        <v>244</v>
      </c>
      <c r="B10" s="3">
        <v>1145055.8305889671</v>
      </c>
      <c r="C10" s="3">
        <v>615932.65692062944</v>
      </c>
      <c r="D10" s="3">
        <v>529123.17366833717</v>
      </c>
      <c r="E10" s="3">
        <v>539611.950129312</v>
      </c>
      <c r="F10" s="3">
        <v>150568.540979115</v>
      </c>
      <c r="G10" s="3">
        <v>389043.409150197</v>
      </c>
      <c r="H10" s="3">
        <v>605443.88045965461</v>
      </c>
      <c r="I10" s="3">
        <v>465364.11594151438</v>
      </c>
      <c r="J10" s="3">
        <v>140079.7645181402</v>
      </c>
      <c r="K10" s="3">
        <v>3118032.3469476621</v>
      </c>
      <c r="L10" s="3">
        <v>1550630.901647042</v>
      </c>
      <c r="M10" s="3">
        <v>1567401.44530062</v>
      </c>
      <c r="N10" s="3">
        <v>1767450.035503716</v>
      </c>
      <c r="O10" s="3">
        <v>539705.00622711598</v>
      </c>
      <c r="P10" s="3">
        <v>1227745.0292766001</v>
      </c>
      <c r="Q10" s="3">
        <v>1350582.3114439461</v>
      </c>
      <c r="R10" s="3">
        <v>1010925.895419926</v>
      </c>
      <c r="S10" s="3">
        <v>339656.41602401971</v>
      </c>
      <c r="T10" s="3">
        <v>20381.125119963919</v>
      </c>
      <c r="U10" s="3">
        <v>6712.9358063883847</v>
      </c>
      <c r="V10" s="3">
        <v>2734.6750000000002</v>
      </c>
      <c r="W10" s="3">
        <v>381.24600000000009</v>
      </c>
      <c r="X10" s="3">
        <v>221.96900000000011</v>
      </c>
      <c r="Y10" s="3">
        <v>33.174999999999997</v>
      </c>
      <c r="Z10" s="3">
        <v>24.65499999999999</v>
      </c>
      <c r="AA10" s="3">
        <v>14.896000000000001</v>
      </c>
      <c r="AB10" s="3">
        <v>86.550999999999988</v>
      </c>
      <c r="AC10" s="3">
        <v>1324.8610000000001</v>
      </c>
      <c r="AD10" s="3">
        <v>0.23600000000000021</v>
      </c>
      <c r="AE10" s="3">
        <v>83.915999999999997</v>
      </c>
      <c r="AF10" s="3">
        <v>1240.7090000000001</v>
      </c>
      <c r="AG10" s="3">
        <v>859.98400000000004</v>
      </c>
      <c r="AH10" s="3">
        <v>167.83600000000001</v>
      </c>
      <c r="AI10" s="3">
        <v>185.59800000000001</v>
      </c>
      <c r="AJ10" s="3">
        <v>242.10499999999999</v>
      </c>
      <c r="AK10" s="3">
        <v>264.44500000000011</v>
      </c>
      <c r="AL10" s="3">
        <v>168.584</v>
      </c>
      <c r="AM10" s="3">
        <v>303.6097127663304</v>
      </c>
      <c r="AN10" s="3">
        <v>59.998134920634897</v>
      </c>
      <c r="AO10" s="3">
        <v>8574.3334941099984</v>
      </c>
      <c r="AP10" s="3">
        <v>19184.377487823331</v>
      </c>
      <c r="AQ10" s="3">
        <v>936.84799999999996</v>
      </c>
      <c r="AR10" s="3">
        <v>51.715133162611039</v>
      </c>
      <c r="AS10" s="3">
        <v>6930.8786524500001</v>
      </c>
      <c r="AT10" s="3">
        <v>3103.6292870000002</v>
      </c>
      <c r="AU10" s="3">
        <v>8650.5139901304992</v>
      </c>
      <c r="AV10" s="3">
        <v>5554.8781891305007</v>
      </c>
      <c r="AW10" s="3">
        <v>3095.6358009999999</v>
      </c>
      <c r="AX10" s="3">
        <v>244064.0489006057</v>
      </c>
      <c r="AY10" s="3">
        <v>877784.10434926639</v>
      </c>
      <c r="AZ10" s="3">
        <v>23207.677339094571</v>
      </c>
      <c r="BA10" s="3">
        <v>900991.78168836096</v>
      </c>
      <c r="BB10" s="3">
        <v>187273.01278101161</v>
      </c>
      <c r="BC10" s="3">
        <v>411755.74298995308</v>
      </c>
      <c r="BD10" s="3">
        <v>16903.901149664711</v>
      </c>
      <c r="BE10" s="3">
        <v>428659.6441396178</v>
      </c>
      <c r="BF10" s="3">
        <v>56791.03611959402</v>
      </c>
      <c r="BG10" s="3">
        <v>466028.36135931307</v>
      </c>
      <c r="BH10" s="3">
        <v>6303.7761894300347</v>
      </c>
      <c r="BI10" s="3">
        <v>472332.13754874322</v>
      </c>
      <c r="BJ10" s="3">
        <v>131480.7906933944</v>
      </c>
      <c r="BK10" s="3">
        <v>421758.9786194709</v>
      </c>
      <c r="BL10" s="3">
        <v>-13627.81918355328</v>
      </c>
      <c r="BM10" s="3">
        <v>408131.15943591762</v>
      </c>
      <c r="BN10" s="3">
        <v>63228.769250894176</v>
      </c>
      <c r="BO10" s="3">
        <v>100827.08887263019</v>
      </c>
      <c r="BP10" s="3">
        <v>-13487.31714440938</v>
      </c>
      <c r="BQ10" s="3">
        <v>87339.771728220818</v>
      </c>
      <c r="BR10" s="3">
        <v>68252.021442500249</v>
      </c>
      <c r="BS10" s="3">
        <v>320931.88974684058</v>
      </c>
      <c r="BT10" s="3">
        <v>-140.50203914387379</v>
      </c>
      <c r="BU10" s="3">
        <v>320791.38770769682</v>
      </c>
      <c r="BV10" s="3">
        <v>112583.25820706791</v>
      </c>
      <c r="BW10" s="3">
        <v>456025.12572977581</v>
      </c>
      <c r="BX10" s="3">
        <v>36835.496522810892</v>
      </c>
      <c r="BY10" s="3">
        <v>492860.62225258659</v>
      </c>
      <c r="BZ10" s="3">
        <v>124044.2435301174</v>
      </c>
      <c r="CA10" s="3">
        <v>310928.65411732288</v>
      </c>
      <c r="CB10" s="3">
        <v>30391.218294074119</v>
      </c>
      <c r="CC10" s="3">
        <v>341319.87241139711</v>
      </c>
      <c r="CD10" s="3">
        <v>-11460.985322906219</v>
      </c>
      <c r="CE10" s="3">
        <v>145096.47161247249</v>
      </c>
      <c r="CF10" s="3">
        <v>6444.2782285739377</v>
      </c>
      <c r="CG10" s="3">
        <v>151540.7498410464</v>
      </c>
      <c r="CH10" s="3">
        <v>296155.07747408398</v>
      </c>
      <c r="CI10" s="3">
        <v>2752159.0585476328</v>
      </c>
      <c r="CJ10" s="3">
        <v>69718.210925944149</v>
      </c>
      <c r="CK10" s="3">
        <v>2821877.2694735769</v>
      </c>
      <c r="CL10" s="3">
        <v>90183.113862065395</v>
      </c>
      <c r="CM10" s="3">
        <v>1303980.620513458</v>
      </c>
      <c r="CN10" s="3">
        <v>156467.16727151861</v>
      </c>
      <c r="CO10" s="3">
        <v>1460447.7877849769</v>
      </c>
      <c r="CP10" s="3">
        <v>205971.96361201871</v>
      </c>
      <c r="CQ10" s="3">
        <v>1448178.4380341759</v>
      </c>
      <c r="CR10" s="3">
        <v>-86748.956345574697</v>
      </c>
      <c r="CS10" s="3">
        <v>1361429.481688601</v>
      </c>
      <c r="CT10" s="3">
        <v>420338.58102324483</v>
      </c>
      <c r="CU10" s="3">
        <v>1467899.468757146</v>
      </c>
      <c r="CV10" s="3">
        <v>-120788.0142766747</v>
      </c>
      <c r="CW10" s="3">
        <v>1347111.454480472</v>
      </c>
      <c r="CX10" s="3">
        <v>185373.3144467794</v>
      </c>
      <c r="CY10" s="3">
        <v>407366.10148329468</v>
      </c>
      <c r="CZ10" s="3">
        <v>-53034.40970295819</v>
      </c>
      <c r="DA10" s="3">
        <v>354331.69178033661</v>
      </c>
      <c r="DB10" s="3">
        <v>234965.26657646551</v>
      </c>
      <c r="DC10" s="3">
        <v>1060533.367273852</v>
      </c>
      <c r="DD10" s="3">
        <v>-67753.604573716875</v>
      </c>
      <c r="DE10" s="3">
        <v>992779.76270013466</v>
      </c>
      <c r="DF10" s="3">
        <v>-124183.5035491609</v>
      </c>
      <c r="DG10" s="3">
        <v>1284259.589790487</v>
      </c>
      <c r="DH10" s="3">
        <v>190506.22520261959</v>
      </c>
      <c r="DI10" s="3">
        <v>1474765.814993107</v>
      </c>
      <c r="DJ10" s="3">
        <v>-95190.200584713923</v>
      </c>
      <c r="DK10" s="3">
        <v>896614.51903016306</v>
      </c>
      <c r="DL10" s="3">
        <v>209501.57697447689</v>
      </c>
      <c r="DM10" s="3">
        <v>1106116.09600464</v>
      </c>
      <c r="DN10" s="3">
        <v>-28993.302964446881</v>
      </c>
      <c r="DO10" s="3">
        <v>387645.07076032402</v>
      </c>
      <c r="DP10" s="3">
        <v>-18995.35177185736</v>
      </c>
      <c r="DQ10" s="3">
        <v>368649.7189884666</v>
      </c>
      <c r="DR10" s="3">
        <v>-318.55544931265138</v>
      </c>
      <c r="DS10" s="3">
        <v>20630.641868973242</v>
      </c>
      <c r="DT10" s="3">
        <v>69.038700303332007</v>
      </c>
      <c r="DU10" s="3">
        <v>20699.68056927657</v>
      </c>
      <c r="DV10" s="3">
        <v>110.1547149406975</v>
      </c>
      <c r="DW10" s="3">
        <v>6614.003333594439</v>
      </c>
      <c r="DX10" s="3">
        <v>-11.222242146752251</v>
      </c>
      <c r="DY10" s="3">
        <v>6602.7810914476868</v>
      </c>
      <c r="DZ10" s="3">
        <v>1448.70594926482</v>
      </c>
      <c r="EA10" s="3">
        <v>1389.67671709193</v>
      </c>
      <c r="EB10" s="3">
        <v>-103.7076663567493</v>
      </c>
      <c r="EC10" s="3">
        <v>1285.9690507351811</v>
      </c>
      <c r="ED10" s="3">
        <v>219.41484524430939</v>
      </c>
      <c r="EE10" s="3">
        <v>207.3285373049595</v>
      </c>
      <c r="EF10" s="3">
        <v>-45.497382549268792</v>
      </c>
      <c r="EG10" s="3">
        <v>161.8311547556907</v>
      </c>
      <c r="EH10" s="3">
        <v>135.57176764241061</v>
      </c>
      <c r="EI10" s="3">
        <v>125.5360223431876</v>
      </c>
      <c r="EJ10" s="3">
        <v>-39.138789985598223</v>
      </c>
      <c r="EK10" s="3">
        <v>86.397232357589417</v>
      </c>
      <c r="EL10" s="3">
        <v>11.511033441538711</v>
      </c>
      <c r="EM10" s="3">
        <v>9.7077984270535271</v>
      </c>
      <c r="EN10" s="3">
        <v>11.956168131407759</v>
      </c>
      <c r="EO10" s="3">
        <v>21.663966558461279</v>
      </c>
      <c r="EP10" s="3">
        <v>17.562156468124119</v>
      </c>
      <c r="EQ10" s="3">
        <v>16.466783150856639</v>
      </c>
      <c r="ER10" s="3">
        <v>-9.3739396189807707</v>
      </c>
      <c r="ES10" s="3">
        <v>7.0928435318758716</v>
      </c>
      <c r="ET10" s="3">
        <v>-5.8339259562114023</v>
      </c>
      <c r="EU10" s="3">
        <v>5.906953411390309</v>
      </c>
      <c r="EV10" s="3">
        <v>14.82297254482109</v>
      </c>
      <c r="EW10" s="3">
        <v>20.7299259562114</v>
      </c>
      <c r="EX10" s="3">
        <v>60.59365007127149</v>
      </c>
      <c r="EY10" s="3">
        <v>49.733759722122123</v>
      </c>
      <c r="EZ10" s="3">
        <v>-23.776409793393618</v>
      </c>
      <c r="FA10" s="3">
        <v>25.957349928728501</v>
      </c>
      <c r="FB10" s="3">
        <v>708.60294655672249</v>
      </c>
      <c r="FC10" s="3">
        <v>679.35846279045109</v>
      </c>
      <c r="FD10" s="3">
        <v>-63.100409347173922</v>
      </c>
      <c r="FE10" s="3">
        <v>616.25805344327716</v>
      </c>
      <c r="FF10" s="3">
        <v>-11.907375633501189</v>
      </c>
      <c r="FG10" s="3">
        <v>-1.1433763591522059</v>
      </c>
      <c r="FH10" s="3">
        <v>13.2867519926534</v>
      </c>
      <c r="FI10" s="3">
        <v>12.14337563350119</v>
      </c>
      <c r="FJ10" s="3">
        <v>50.698840869846222</v>
      </c>
      <c r="FK10" s="3">
        <v>39.924767991584247</v>
      </c>
      <c r="FL10" s="3">
        <v>-6.7076088614304723</v>
      </c>
      <c r="FM10" s="3">
        <v>33.217159130153767</v>
      </c>
      <c r="FN10" s="3">
        <v>669.81148131844463</v>
      </c>
      <c r="FO10" s="3">
        <v>640.57707115790174</v>
      </c>
      <c r="FP10" s="3">
        <v>-69.679552476346544</v>
      </c>
      <c r="FQ10" s="3">
        <v>570.8975186815552</v>
      </c>
      <c r="FR10" s="3">
        <v>461.21647630618332</v>
      </c>
      <c r="FS10" s="3">
        <v>428.32084021044739</v>
      </c>
      <c r="FT10" s="3">
        <v>-29.55331651663073</v>
      </c>
      <c r="FU10" s="3">
        <v>398.76752369381671</v>
      </c>
      <c r="FV10" s="3">
        <v>104.8430390871641</v>
      </c>
      <c r="FW10" s="3">
        <v>97.976206739259965</v>
      </c>
      <c r="FX10" s="3">
        <v>-34.983245826424039</v>
      </c>
      <c r="FY10" s="3">
        <v>62.992960912835933</v>
      </c>
      <c r="FZ10" s="3">
        <v>93.503188789481456</v>
      </c>
      <c r="GA10" s="3">
        <v>94.82803132685352</v>
      </c>
      <c r="GB10" s="3">
        <v>-2.7332201163349912</v>
      </c>
      <c r="GC10" s="3">
        <v>92.094811210518529</v>
      </c>
      <c r="GD10" s="3">
        <v>126.90380170034869</v>
      </c>
      <c r="GE10" s="3">
        <v>111.6326471490095</v>
      </c>
      <c r="GF10" s="3">
        <v>3.5685511506417669</v>
      </c>
      <c r="GG10" s="3">
        <v>115.2011982996513</v>
      </c>
      <c r="GH10" s="3">
        <v>135.9664467291891</v>
      </c>
      <c r="GI10" s="3">
        <v>123.8839549953243</v>
      </c>
      <c r="GJ10" s="3">
        <v>4.5945982754866321</v>
      </c>
      <c r="GK10" s="3">
        <v>128.47855327081101</v>
      </c>
      <c r="GL10" s="3">
        <v>59.471681157604337</v>
      </c>
      <c r="GM10" s="3">
        <v>74.668876786071891</v>
      </c>
      <c r="GN10" s="3">
        <v>34.443442056323782</v>
      </c>
      <c r="GO10" s="3">
        <v>109.11231884239569</v>
      </c>
      <c r="GP10" s="3">
        <v>-10.388387981176519</v>
      </c>
      <c r="GQ10" s="3">
        <v>312.33282738371258</v>
      </c>
      <c r="GR10" s="3">
        <v>1.6652733637942561</v>
      </c>
      <c r="GS10" s="3">
        <v>313.9981007475069</v>
      </c>
      <c r="GT10" s="3">
        <v>-2.4184860852427859</v>
      </c>
      <c r="GU10" s="3">
        <v>61.247287581449541</v>
      </c>
      <c r="GV10" s="3">
        <v>1.1693334244281459</v>
      </c>
      <c r="GW10" s="3">
        <v>62.416621005877687</v>
      </c>
      <c r="GX10" s="3">
        <v>280.62610556865252</v>
      </c>
      <c r="GY10" s="3">
        <v>8081.2605778449188</v>
      </c>
      <c r="GZ10" s="3">
        <v>212.44681069642769</v>
      </c>
      <c r="HA10" s="3">
        <v>8293.7073885413465</v>
      </c>
      <c r="HB10" s="3">
        <v>563.8444267127777</v>
      </c>
      <c r="HC10" s="3">
        <v>18211.473078835359</v>
      </c>
      <c r="HD10" s="3">
        <v>409.05998227519382</v>
      </c>
      <c r="HE10" s="3">
        <v>18620.53306111056</v>
      </c>
      <c r="HF10" s="3">
        <v>194.89124034073589</v>
      </c>
      <c r="HG10" s="3">
        <v>629.06499135659396</v>
      </c>
      <c r="HH10" s="3">
        <v>112.8917683026701</v>
      </c>
      <c r="HI10" s="3">
        <v>741.95675965926409</v>
      </c>
      <c r="HJ10" s="3">
        <v>-0.12055040191425009</v>
      </c>
      <c r="HK10" s="3">
        <v>51.718461497449397</v>
      </c>
      <c r="HL10" s="3">
        <v>0.11722206707589319</v>
      </c>
      <c r="HM10" s="3">
        <v>51.83568356452529</v>
      </c>
      <c r="HN10" s="3">
        <v>-18.030703074038819</v>
      </c>
      <c r="HO10" s="3">
        <v>7095.4755643294138</v>
      </c>
      <c r="HP10" s="3">
        <v>-146.566208805375</v>
      </c>
      <c r="HQ10" s="3">
        <v>6948.9093555240388</v>
      </c>
      <c r="HR10" s="3">
        <v>-390.44061168832729</v>
      </c>
      <c r="HS10" s="3">
        <v>3341.076885449831</v>
      </c>
      <c r="HT10" s="3">
        <v>152.99301323849659</v>
      </c>
      <c r="HU10" s="3">
        <v>3494.0698986883272</v>
      </c>
      <c r="HV10" s="3">
        <v>2091.1619498922382</v>
      </c>
      <c r="HW10" s="3">
        <v>6814.873381343441</v>
      </c>
      <c r="HX10" s="3">
        <v>-255.52134110517909</v>
      </c>
      <c r="HY10" s="3">
        <v>6559.3520402382619</v>
      </c>
      <c r="HZ10" s="3">
        <v>1025.7279419373981</v>
      </c>
      <c r="IA10" s="3">
        <v>4752.2237698413683</v>
      </c>
      <c r="IB10" s="3">
        <v>-223.07352264826571</v>
      </c>
      <c r="IC10" s="3">
        <v>4529.1502471931026</v>
      </c>
      <c r="ID10" s="3">
        <v>1065.434007954839</v>
      </c>
      <c r="IE10" s="3">
        <v>2062.6496115020718</v>
      </c>
      <c r="IF10" s="3">
        <v>-32.447818456911818</v>
      </c>
      <c r="IG10" s="3">
        <v>2030.20179304516</v>
      </c>
    </row>
    <row r="11" spans="1:241" x14ac:dyDescent="0.25">
      <c r="A11" s="5" t="s">
        <v>245</v>
      </c>
      <c r="B11" s="3">
        <v>718256.2393669677</v>
      </c>
      <c r="C11" s="3">
        <v>359135.30789778288</v>
      </c>
      <c r="D11" s="3">
        <v>359120.93146918481</v>
      </c>
      <c r="E11" s="3">
        <v>276499.80162927433</v>
      </c>
      <c r="F11" s="3">
        <v>69251.337469313323</v>
      </c>
      <c r="G11" s="3">
        <v>207248.464159961</v>
      </c>
      <c r="H11" s="3">
        <v>441756.43773769343</v>
      </c>
      <c r="I11" s="3">
        <v>289883.97042846959</v>
      </c>
      <c r="J11" s="3">
        <v>151872.46730922381</v>
      </c>
      <c r="K11" s="3">
        <v>2462224.8616521512</v>
      </c>
      <c r="L11" s="3">
        <v>1276676.6928737659</v>
      </c>
      <c r="M11" s="3">
        <v>1185548.168778385</v>
      </c>
      <c r="N11" s="3">
        <v>1130707.810476813</v>
      </c>
      <c r="O11" s="3">
        <v>337674.42905746988</v>
      </c>
      <c r="P11" s="3">
        <v>793033.38141934294</v>
      </c>
      <c r="Q11" s="3">
        <v>1331517.051175338</v>
      </c>
      <c r="R11" s="3">
        <v>939002.26381629636</v>
      </c>
      <c r="S11" s="3">
        <v>392514.78735904209</v>
      </c>
      <c r="T11" s="3">
        <v>21683.18996347244</v>
      </c>
      <c r="U11" s="3">
        <v>6259.4003715618237</v>
      </c>
      <c r="V11" s="3">
        <v>438.24400000000003</v>
      </c>
      <c r="W11" s="3">
        <v>90.855999999999995</v>
      </c>
      <c r="X11" s="3">
        <v>57.915999999999997</v>
      </c>
      <c r="Y11" s="3">
        <v>2.48</v>
      </c>
      <c r="Z11" s="3">
        <v>3.2320000000000002</v>
      </c>
      <c r="AA11" s="3">
        <v>3.4670000000000001</v>
      </c>
      <c r="AB11" s="3">
        <v>23.760999999999999</v>
      </c>
      <c r="AC11" s="3">
        <v>190.64</v>
      </c>
      <c r="AD11" s="3">
        <v>4.3999999999999997E-2</v>
      </c>
      <c r="AE11" s="3">
        <v>8.2850000000000001</v>
      </c>
      <c r="AF11" s="3">
        <v>182.31100000000001</v>
      </c>
      <c r="AG11" s="3">
        <v>137.727</v>
      </c>
      <c r="AH11" s="3">
        <v>36.631</v>
      </c>
      <c r="AI11" s="3">
        <v>44.009</v>
      </c>
      <c r="AJ11" s="3">
        <v>30.488</v>
      </c>
      <c r="AK11" s="3">
        <v>26.599</v>
      </c>
      <c r="AL11" s="3">
        <v>19.021000000000001</v>
      </c>
      <c r="AM11" s="3">
        <v>346.41001815421703</v>
      </c>
      <c r="AN11" s="3">
        <v>63.556687324540498</v>
      </c>
      <c r="AO11" s="3">
        <v>8794.1054768199992</v>
      </c>
      <c r="AP11" s="3">
        <v>18877.23144235666</v>
      </c>
      <c r="AQ11" s="3">
        <v>683.89399999999989</v>
      </c>
      <c r="AR11" s="3">
        <v>52.251497891940822</v>
      </c>
      <c r="AS11" s="3">
        <v>7054.15042447</v>
      </c>
      <c r="AT11" s="3">
        <v>3161.1723579999998</v>
      </c>
      <c r="AU11" s="3">
        <v>5235.7064367601997</v>
      </c>
      <c r="AV11" s="3">
        <v>3826.8134227602</v>
      </c>
      <c r="AW11" s="3">
        <v>1408.893014</v>
      </c>
      <c r="AX11" s="3">
        <v>-160671.6695883637</v>
      </c>
      <c r="AY11" s="3">
        <v>899073.65564447374</v>
      </c>
      <c r="AZ11" s="3">
        <v>-20145.74668914231</v>
      </c>
      <c r="BA11" s="3">
        <v>878927.90895533143</v>
      </c>
      <c r="BB11" s="3">
        <v>-39656.804073299478</v>
      </c>
      <c r="BC11" s="3">
        <v>419740.06307988288</v>
      </c>
      <c r="BD11" s="3">
        <v>-20947.951108800538</v>
      </c>
      <c r="BE11" s="3">
        <v>398792.11197108228</v>
      </c>
      <c r="BF11" s="3">
        <v>-121014.8655150642</v>
      </c>
      <c r="BG11" s="3">
        <v>479333.5925645908</v>
      </c>
      <c r="BH11" s="3">
        <v>802.20441965822829</v>
      </c>
      <c r="BI11" s="3">
        <v>480135.79698424903</v>
      </c>
      <c r="BJ11" s="3">
        <v>-160035.31322106929</v>
      </c>
      <c r="BK11" s="3">
        <v>436387.03550486051</v>
      </c>
      <c r="BL11" s="3">
        <v>148.07934548304181</v>
      </c>
      <c r="BM11" s="3">
        <v>436535.11485034361</v>
      </c>
      <c r="BN11" s="3">
        <v>-37595.31942247504</v>
      </c>
      <c r="BO11" s="3">
        <v>105523.2950820181</v>
      </c>
      <c r="BP11" s="3">
        <v>1323.3618097702861</v>
      </c>
      <c r="BQ11" s="3">
        <v>106846.6568917884</v>
      </c>
      <c r="BR11" s="3">
        <v>-122439.9937985943</v>
      </c>
      <c r="BS11" s="3">
        <v>330863.7404228425</v>
      </c>
      <c r="BT11" s="3">
        <v>-1175.282464287244</v>
      </c>
      <c r="BU11" s="3">
        <v>329688.45795855531</v>
      </c>
      <c r="BV11" s="3">
        <v>-636.35636725579525</v>
      </c>
      <c r="BW11" s="3">
        <v>462686.62013962207</v>
      </c>
      <c r="BX11" s="3">
        <v>-20293.826034672849</v>
      </c>
      <c r="BY11" s="3">
        <v>442392.79410494922</v>
      </c>
      <c r="BZ11" s="3">
        <v>-2061.484650824405</v>
      </c>
      <c r="CA11" s="3">
        <v>314216.76799786481</v>
      </c>
      <c r="CB11" s="3">
        <v>-22271.31291857082</v>
      </c>
      <c r="CC11" s="3">
        <v>291945.45507929398</v>
      </c>
      <c r="CD11" s="3">
        <v>1425.128283529976</v>
      </c>
      <c r="CE11" s="3">
        <v>148469.85214174839</v>
      </c>
      <c r="CF11" s="3">
        <v>1977.4868839454721</v>
      </c>
      <c r="CG11" s="3">
        <v>150447.3390256938</v>
      </c>
      <c r="CH11" s="3">
        <v>-531629.20351295371</v>
      </c>
      <c r="CI11" s="3">
        <v>2956683.070094754</v>
      </c>
      <c r="CJ11" s="3">
        <v>37170.995070351288</v>
      </c>
      <c r="CK11" s="3">
        <v>2993854.0651651048</v>
      </c>
      <c r="CL11" s="3">
        <v>-152329.07478797279</v>
      </c>
      <c r="CM11" s="3">
        <v>1426000.8585226641</v>
      </c>
      <c r="CN11" s="3">
        <v>3004.909139075316</v>
      </c>
      <c r="CO11" s="3">
        <v>1429005.7676617389</v>
      </c>
      <c r="CP11" s="3">
        <v>-379300.12872498081</v>
      </c>
      <c r="CQ11" s="3">
        <v>1530682.2115720899</v>
      </c>
      <c r="CR11" s="3">
        <v>34166.085931275513</v>
      </c>
      <c r="CS11" s="3">
        <v>1564848.2975033659</v>
      </c>
      <c r="CT11" s="3">
        <v>-506947.36396618042</v>
      </c>
      <c r="CU11" s="3">
        <v>1578580.054988574</v>
      </c>
      <c r="CV11" s="3">
        <v>59075.119454419713</v>
      </c>
      <c r="CW11" s="3">
        <v>1637655.174442993</v>
      </c>
      <c r="CX11" s="3">
        <v>-142846.7222076357</v>
      </c>
      <c r="CY11" s="3">
        <v>455329.88805035601</v>
      </c>
      <c r="CZ11" s="3">
        <v>25191.263214749579</v>
      </c>
      <c r="DA11" s="3">
        <v>480521.15126510558</v>
      </c>
      <c r="DB11" s="3">
        <v>-364100.64175854472</v>
      </c>
      <c r="DC11" s="3">
        <v>1123250.1669382181</v>
      </c>
      <c r="DD11" s="3">
        <v>33883.856239670189</v>
      </c>
      <c r="DE11" s="3">
        <v>1157134.023177888</v>
      </c>
      <c r="DF11" s="3">
        <v>-24681.83954677299</v>
      </c>
      <c r="DG11" s="3">
        <v>1378103.01510618</v>
      </c>
      <c r="DH11" s="3">
        <v>-21904.124384068651</v>
      </c>
      <c r="DI11" s="3">
        <v>1356198.8907221111</v>
      </c>
      <c r="DJ11" s="3">
        <v>-9482.3525803370558</v>
      </c>
      <c r="DK11" s="3">
        <v>970670.97047230718</v>
      </c>
      <c r="DL11" s="3">
        <v>-22186.354075673731</v>
      </c>
      <c r="DM11" s="3">
        <v>948484.61639663344</v>
      </c>
      <c r="DN11" s="3">
        <v>-15199.48696643605</v>
      </c>
      <c r="DO11" s="3">
        <v>407432.04463387257</v>
      </c>
      <c r="DP11" s="3">
        <v>282.22969160554931</v>
      </c>
      <c r="DQ11" s="3">
        <v>407714.27432547812</v>
      </c>
      <c r="DR11" s="3">
        <v>36.292357655682487</v>
      </c>
      <c r="DS11" s="3">
        <v>21541.40092054163</v>
      </c>
      <c r="DT11" s="3">
        <v>105.4966852751277</v>
      </c>
      <c r="DU11" s="3">
        <v>21646.897605816761</v>
      </c>
      <c r="DV11" s="3">
        <v>-455.91172971848067</v>
      </c>
      <c r="DW11" s="3">
        <v>6689.8064036516898</v>
      </c>
      <c r="DX11" s="3">
        <v>25.50569762861414</v>
      </c>
      <c r="DY11" s="3">
        <v>6715.312101280304</v>
      </c>
      <c r="DZ11" s="3">
        <v>-1064.3240241361329</v>
      </c>
      <c r="EA11" s="3">
        <v>1463.197615257478</v>
      </c>
      <c r="EB11" s="3">
        <v>39.370408878654871</v>
      </c>
      <c r="EC11" s="3">
        <v>1502.5680241361331</v>
      </c>
      <c r="ED11" s="3">
        <v>-146.2480261147951</v>
      </c>
      <c r="EE11" s="3">
        <v>220.99319960862579</v>
      </c>
      <c r="EF11" s="3">
        <v>16.110826506169332</v>
      </c>
      <c r="EG11" s="3">
        <v>237.10402611479509</v>
      </c>
      <c r="EH11" s="3">
        <v>-80.435355066049098</v>
      </c>
      <c r="EI11" s="3">
        <v>127.7703775832432</v>
      </c>
      <c r="EJ11" s="3">
        <v>10.58097748280591</v>
      </c>
      <c r="EK11" s="3">
        <v>138.35135506604911</v>
      </c>
      <c r="EL11" s="3">
        <v>-7.0137245979830327</v>
      </c>
      <c r="EM11" s="3">
        <v>12.75391971522364</v>
      </c>
      <c r="EN11" s="3">
        <v>-3.2601951172406038</v>
      </c>
      <c r="EO11" s="3">
        <v>9.4937245979830323</v>
      </c>
      <c r="EP11" s="3">
        <v>-9.698587774242176</v>
      </c>
      <c r="EQ11" s="3">
        <v>17.622143780142139</v>
      </c>
      <c r="ER11" s="3">
        <v>-4.6915560058999581</v>
      </c>
      <c r="ES11" s="3">
        <v>12.930587774242181</v>
      </c>
      <c r="ET11" s="3">
        <v>-5.4412434646712802</v>
      </c>
      <c r="EU11" s="3">
        <v>7.5375415408801842</v>
      </c>
      <c r="EV11" s="3">
        <v>1.370701923791096</v>
      </c>
      <c r="EW11" s="3">
        <v>8.9082434646712798</v>
      </c>
      <c r="EX11" s="3">
        <v>-43.651122174425758</v>
      </c>
      <c r="EY11" s="3">
        <v>55.314706569652543</v>
      </c>
      <c r="EZ11" s="3">
        <v>12.09741560477322</v>
      </c>
      <c r="FA11" s="3">
        <v>67.412122174425761</v>
      </c>
      <c r="FB11" s="3">
        <v>-539.99313386347308</v>
      </c>
      <c r="FC11" s="3">
        <v>713.17470165289978</v>
      </c>
      <c r="FD11" s="3">
        <v>17.458432210573282</v>
      </c>
      <c r="FE11" s="3">
        <v>730.63313386347306</v>
      </c>
      <c r="FF11" s="3">
        <v>1.394973314856256</v>
      </c>
      <c r="FG11" s="3">
        <v>2.405476865489133</v>
      </c>
      <c r="FH11" s="3">
        <v>-3.756450180345388</v>
      </c>
      <c r="FI11" s="3">
        <v>-1.350973314856255</v>
      </c>
      <c r="FJ11" s="3">
        <v>-31.777949706373661</v>
      </c>
      <c r="FK11" s="3">
        <v>43.748806819572863</v>
      </c>
      <c r="FL11" s="3">
        <v>-3.6858571131992051</v>
      </c>
      <c r="FM11" s="3">
        <v>40.062949706373658</v>
      </c>
      <c r="FN11" s="3">
        <v>-509.61015747067609</v>
      </c>
      <c r="FO11" s="3">
        <v>667.0204179680095</v>
      </c>
      <c r="FP11" s="3">
        <v>24.900739502666621</v>
      </c>
      <c r="FQ11" s="3">
        <v>691.92115747067612</v>
      </c>
      <c r="FR11" s="3">
        <v>-321.34753935118738</v>
      </c>
      <c r="FS11" s="3">
        <v>450.09519434345577</v>
      </c>
      <c r="FT11" s="3">
        <v>8.9793450077316947</v>
      </c>
      <c r="FU11" s="3">
        <v>459.07453935118752</v>
      </c>
      <c r="FV11" s="3">
        <v>-80.921158145250203</v>
      </c>
      <c r="FW11" s="3">
        <v>105.3552615416726</v>
      </c>
      <c r="FX11" s="3">
        <v>12.196896603577571</v>
      </c>
      <c r="FY11" s="3">
        <v>117.5521581452502</v>
      </c>
      <c r="FZ11" s="3">
        <v>-62.109701626830393</v>
      </c>
      <c r="GA11" s="3">
        <v>103.785047213032</v>
      </c>
      <c r="GB11" s="3">
        <v>2.333654413798385</v>
      </c>
      <c r="GC11" s="3">
        <v>106.1187016268304</v>
      </c>
      <c r="GD11" s="3">
        <v>-83.204226871518415</v>
      </c>
      <c r="GE11" s="3">
        <v>112.26917045414891</v>
      </c>
      <c r="GF11" s="3">
        <v>1.423056417369523</v>
      </c>
      <c r="GG11" s="3">
        <v>113.6922268715184</v>
      </c>
      <c r="GH11" s="3">
        <v>-95.112452707588346</v>
      </c>
      <c r="GI11" s="3">
        <v>128.68571513460219</v>
      </c>
      <c r="GJ11" s="3">
        <v>-6.9742624270138407</v>
      </c>
      <c r="GK11" s="3">
        <v>121.71145270758841</v>
      </c>
      <c r="GL11" s="3">
        <v>-56.735324806677298</v>
      </c>
      <c r="GM11" s="3">
        <v>78.934519652496505</v>
      </c>
      <c r="GN11" s="3">
        <v>-3.1781948458192062</v>
      </c>
      <c r="GO11" s="3">
        <v>75.756324806677299</v>
      </c>
      <c r="GP11" s="3">
        <v>23.248842524980471</v>
      </c>
      <c r="GQ11" s="3">
        <v>322.48352592268571</v>
      </c>
      <c r="GR11" s="3">
        <v>0.67764970655082379</v>
      </c>
      <c r="GS11" s="3">
        <v>323.16117562923648</v>
      </c>
      <c r="GT11" s="3">
        <v>-2.8639334859486989</v>
      </c>
      <c r="GU11" s="3">
        <v>64.287095995084371</v>
      </c>
      <c r="GV11" s="3">
        <v>2.1335248154048259</v>
      </c>
      <c r="GW11" s="3">
        <v>66.420620810489197</v>
      </c>
      <c r="GX11" s="3">
        <v>57.961722921702552</v>
      </c>
      <c r="GY11" s="3">
        <v>9001.9398802990654</v>
      </c>
      <c r="GZ11" s="3">
        <v>-265.79612640076812</v>
      </c>
      <c r="HA11" s="3">
        <v>8736.1437538982973</v>
      </c>
      <c r="HB11" s="3">
        <v>35.021724350143131</v>
      </c>
      <c r="HC11" s="3">
        <v>19096.49907372192</v>
      </c>
      <c r="HD11" s="3">
        <v>-254.28935571539481</v>
      </c>
      <c r="HE11" s="3">
        <v>18842.209718006521</v>
      </c>
      <c r="HF11" s="3">
        <v>-99.473948167744069</v>
      </c>
      <c r="HG11" s="3">
        <v>712.65599936444744</v>
      </c>
      <c r="HH11" s="3">
        <v>70.711948803296536</v>
      </c>
      <c r="HI11" s="3">
        <v>783.36794816774398</v>
      </c>
      <c r="HJ11" s="3">
        <v>0.16191820133750071</v>
      </c>
      <c r="HK11" s="3">
        <v>52.259490645333898</v>
      </c>
      <c r="HL11" s="3">
        <v>-0.1699109547305753</v>
      </c>
      <c r="HM11" s="3">
        <v>52.089579690603323</v>
      </c>
      <c r="HN11" s="3">
        <v>-451.32305155582782</v>
      </c>
      <c r="HO11" s="3">
        <v>7766.6561545862814</v>
      </c>
      <c r="HP11" s="3">
        <v>-261.1826785604535</v>
      </c>
      <c r="HQ11" s="3">
        <v>7505.4734760258279</v>
      </c>
      <c r="HR11" s="3">
        <v>-250.35735072576429</v>
      </c>
      <c r="HS11" s="3">
        <v>3524.6900724383659</v>
      </c>
      <c r="HT11" s="3">
        <v>-113.16036371260179</v>
      </c>
      <c r="HU11" s="3">
        <v>3411.529708725765</v>
      </c>
      <c r="HV11" s="3">
        <v>-1619.977856548149</v>
      </c>
      <c r="HW11" s="3">
        <v>7076.18790812926</v>
      </c>
      <c r="HX11" s="3">
        <v>-220.503614820911</v>
      </c>
      <c r="HY11" s="3">
        <v>6855.684293308349</v>
      </c>
      <c r="HZ11" s="3">
        <v>-833.71079412668018</v>
      </c>
      <c r="IA11" s="3">
        <v>4926.8972062658286</v>
      </c>
      <c r="IB11" s="3">
        <v>-266.37298937894963</v>
      </c>
      <c r="IC11" s="3">
        <v>4660.5242168868799</v>
      </c>
      <c r="ID11" s="3">
        <v>-786.26706242146849</v>
      </c>
      <c r="IE11" s="3">
        <v>2149.290701863431</v>
      </c>
      <c r="IF11" s="3">
        <v>45.869374558038089</v>
      </c>
      <c r="IG11" s="3">
        <v>2195.1600764214691</v>
      </c>
    </row>
    <row r="12" spans="1:241" x14ac:dyDescent="0.25">
      <c r="A12" s="5" t="s">
        <v>246</v>
      </c>
      <c r="B12" s="3">
        <v>869397.41028122907</v>
      </c>
      <c r="C12" s="3">
        <v>370160.28173944837</v>
      </c>
      <c r="D12" s="3">
        <v>499237.12854178058</v>
      </c>
      <c r="E12" s="3">
        <v>454868.57118764572</v>
      </c>
      <c r="F12" s="3">
        <v>94494.225295308701</v>
      </c>
      <c r="G12" s="3">
        <v>360374.34589233698</v>
      </c>
      <c r="H12" s="3">
        <v>414528.8390935834</v>
      </c>
      <c r="I12" s="3">
        <v>275666.05644413969</v>
      </c>
      <c r="J12" s="3">
        <v>138862.78264944369</v>
      </c>
      <c r="K12" s="3">
        <v>3074960.8675416531</v>
      </c>
      <c r="L12" s="3">
        <v>1398592.0781485599</v>
      </c>
      <c r="M12" s="3">
        <v>1676368.7893930939</v>
      </c>
      <c r="N12" s="3">
        <v>1545283.538772366</v>
      </c>
      <c r="O12" s="3">
        <v>424190.00746241561</v>
      </c>
      <c r="P12" s="3">
        <v>1121093.5313099499</v>
      </c>
      <c r="Q12" s="3">
        <v>1529677.328769288</v>
      </c>
      <c r="R12" s="3">
        <v>974402.07068614406</v>
      </c>
      <c r="S12" s="3">
        <v>555275.25808314374</v>
      </c>
      <c r="T12" s="3">
        <v>22293.939465054918</v>
      </c>
      <c r="U12" s="3">
        <v>7150.2889112610883</v>
      </c>
      <c r="V12" s="3">
        <v>1076.2819999999999</v>
      </c>
      <c r="W12" s="3">
        <v>151.52799999999999</v>
      </c>
      <c r="X12" s="3">
        <v>91.878000000000014</v>
      </c>
      <c r="Y12" s="3">
        <v>9.7509999999999994</v>
      </c>
      <c r="Z12" s="3">
        <v>13.042</v>
      </c>
      <c r="AA12" s="3">
        <v>5.8310000000000004</v>
      </c>
      <c r="AB12" s="3">
        <v>31.026</v>
      </c>
      <c r="AC12" s="3">
        <v>525.06899999999996</v>
      </c>
      <c r="AD12" s="3">
        <v>3.1E-2</v>
      </c>
      <c r="AE12" s="3">
        <v>41.757000000000012</v>
      </c>
      <c r="AF12" s="3">
        <v>483.28099999999989</v>
      </c>
      <c r="AG12" s="3">
        <v>344.08900000000011</v>
      </c>
      <c r="AH12" s="3">
        <v>65.540999999999997</v>
      </c>
      <c r="AI12" s="3">
        <v>66.391000000000005</v>
      </c>
      <c r="AJ12" s="3">
        <v>94.197000000000003</v>
      </c>
      <c r="AK12" s="3">
        <v>117.96</v>
      </c>
      <c r="AL12" s="3">
        <v>55.595999999999997</v>
      </c>
      <c r="AM12" s="3">
        <v>311.79075057993663</v>
      </c>
      <c r="AN12" s="3">
        <v>70.59387096774195</v>
      </c>
      <c r="AO12" s="3">
        <v>9618.9647036966671</v>
      </c>
      <c r="AP12" s="3">
        <v>19202.8110227</v>
      </c>
      <c r="AQ12" s="3">
        <v>754.63633333333325</v>
      </c>
      <c r="AR12" s="3">
        <v>52.683093878750412</v>
      </c>
      <c r="AS12" s="3">
        <v>8270.8572518100009</v>
      </c>
      <c r="AT12" s="3">
        <v>4083.5614850000002</v>
      </c>
      <c r="AU12" s="3">
        <v>6440.2224948251014</v>
      </c>
      <c r="AV12" s="3">
        <v>4657.8473758251002</v>
      </c>
      <c r="AW12" s="3">
        <v>1782.375119</v>
      </c>
      <c r="AX12" s="3">
        <v>-45364.816537747247</v>
      </c>
      <c r="AY12" s="3">
        <v>924015.91745335876</v>
      </c>
      <c r="AZ12" s="3">
        <v>-9253.690634382423</v>
      </c>
      <c r="BA12" s="3">
        <v>914762.22681897634</v>
      </c>
      <c r="BB12" s="3">
        <v>-52629.664638756461</v>
      </c>
      <c r="BC12" s="3">
        <v>433843.67456053232</v>
      </c>
      <c r="BD12" s="3">
        <v>-11053.72818232741</v>
      </c>
      <c r="BE12" s="3">
        <v>422789.94637820491</v>
      </c>
      <c r="BF12" s="3">
        <v>7264.8481010092046</v>
      </c>
      <c r="BG12" s="3">
        <v>490172.24289282638</v>
      </c>
      <c r="BH12" s="3">
        <v>1800.037547944987</v>
      </c>
      <c r="BI12" s="3">
        <v>491972.28044077143</v>
      </c>
      <c r="BJ12" s="3">
        <v>-6219.4281507983687</v>
      </c>
      <c r="BK12" s="3">
        <v>452297.03898173268</v>
      </c>
      <c r="BL12" s="3">
        <v>8790.9603567113518</v>
      </c>
      <c r="BM12" s="3">
        <v>461087.99933844397</v>
      </c>
      <c r="BN12" s="3">
        <v>-21356.496729924991</v>
      </c>
      <c r="BO12" s="3">
        <v>112529.67215064089</v>
      </c>
      <c r="BP12" s="3">
        <v>3321.0498745928339</v>
      </c>
      <c r="BQ12" s="3">
        <v>115850.7220252337</v>
      </c>
      <c r="BR12" s="3">
        <v>15137.068579126641</v>
      </c>
      <c r="BS12" s="3">
        <v>339767.36683109187</v>
      </c>
      <c r="BT12" s="3">
        <v>5469.9104821184883</v>
      </c>
      <c r="BU12" s="3">
        <v>345237.27731321042</v>
      </c>
      <c r="BV12" s="3">
        <v>-39145.388386918217</v>
      </c>
      <c r="BW12" s="3">
        <v>471718.8784716251</v>
      </c>
      <c r="BX12" s="3">
        <v>-18044.650991123461</v>
      </c>
      <c r="BY12" s="3">
        <v>453674.22748050158</v>
      </c>
      <c r="BZ12" s="3">
        <v>-31273.167908831459</v>
      </c>
      <c r="CA12" s="3">
        <v>321314.00240989152</v>
      </c>
      <c r="CB12" s="3">
        <v>-14374.77805692033</v>
      </c>
      <c r="CC12" s="3">
        <v>306939.22435297118</v>
      </c>
      <c r="CD12" s="3">
        <v>-7872.220478117415</v>
      </c>
      <c r="CE12" s="3">
        <v>150404.8760617346</v>
      </c>
      <c r="CF12" s="3">
        <v>-3669.8729341735602</v>
      </c>
      <c r="CG12" s="3">
        <v>146735.0031275611</v>
      </c>
      <c r="CH12" s="3">
        <v>-63123.118876178378</v>
      </c>
      <c r="CI12" s="3">
        <v>3144627.1758383312</v>
      </c>
      <c r="CJ12" s="3">
        <v>-6543.1894204993732</v>
      </c>
      <c r="CK12" s="3">
        <v>3138083.9864178309</v>
      </c>
      <c r="CL12" s="3">
        <v>-84544.790984405074</v>
      </c>
      <c r="CM12" s="3">
        <v>1530695.1479922719</v>
      </c>
      <c r="CN12" s="3">
        <v>-47558.278859307517</v>
      </c>
      <c r="CO12" s="3">
        <v>1483136.8691329651</v>
      </c>
      <c r="CP12" s="3">
        <v>21421.672108226561</v>
      </c>
      <c r="CQ12" s="3">
        <v>1613932.0278460591</v>
      </c>
      <c r="CR12" s="3">
        <v>41015.089438808383</v>
      </c>
      <c r="CS12" s="3">
        <v>1654947.117284867</v>
      </c>
      <c r="CT12" s="3">
        <v>-113409.0729129774</v>
      </c>
      <c r="CU12" s="3">
        <v>1727652.030751517</v>
      </c>
      <c r="CV12" s="3">
        <v>-68959.419066174189</v>
      </c>
      <c r="CW12" s="3">
        <v>1658692.6116853431</v>
      </c>
      <c r="CX12" s="3">
        <v>-47473.126739800689</v>
      </c>
      <c r="CY12" s="3">
        <v>528314.18505167775</v>
      </c>
      <c r="CZ12" s="3">
        <v>-56651.050849461521</v>
      </c>
      <c r="DA12" s="3">
        <v>471663.13420221623</v>
      </c>
      <c r="DB12" s="3">
        <v>-65935.946173176795</v>
      </c>
      <c r="DC12" s="3">
        <v>1199337.84569984</v>
      </c>
      <c r="DD12" s="3">
        <v>-12308.36821671273</v>
      </c>
      <c r="DE12" s="3">
        <v>1187029.477483127</v>
      </c>
      <c r="DF12" s="3">
        <v>50285.954036798998</v>
      </c>
      <c r="DG12" s="3">
        <v>1416975.145086814</v>
      </c>
      <c r="DH12" s="3">
        <v>62416.229645674823</v>
      </c>
      <c r="DI12" s="3">
        <v>1479391.374732489</v>
      </c>
      <c r="DJ12" s="3">
        <v>-37071.664244604493</v>
      </c>
      <c r="DK12" s="3">
        <v>1002380.9629405939</v>
      </c>
      <c r="DL12" s="3">
        <v>9092.7719901541714</v>
      </c>
      <c r="DM12" s="3">
        <v>1011473.7349307491</v>
      </c>
      <c r="DN12" s="3">
        <v>87357.618281403396</v>
      </c>
      <c r="DO12" s="3">
        <v>414594.18214621948</v>
      </c>
      <c r="DP12" s="3">
        <v>53323.457655520819</v>
      </c>
      <c r="DQ12" s="3">
        <v>467917.63980174041</v>
      </c>
      <c r="DR12" s="3">
        <v>-155.97445076289421</v>
      </c>
      <c r="DS12" s="3">
        <v>22433.5794079761</v>
      </c>
      <c r="DT12" s="3">
        <v>16.334507841715091</v>
      </c>
      <c r="DU12" s="3">
        <v>22449.913915817811</v>
      </c>
      <c r="DV12" s="3">
        <v>402.10903580466038</v>
      </c>
      <c r="DW12" s="3">
        <v>6765.1342039989622</v>
      </c>
      <c r="DX12" s="3">
        <v>-16.954328542534309</v>
      </c>
      <c r="DY12" s="3">
        <v>6748.1798754564279</v>
      </c>
      <c r="DZ12" s="3">
        <v>-318.28409896552938</v>
      </c>
      <c r="EA12" s="3">
        <v>1625.6805025948399</v>
      </c>
      <c r="EB12" s="3">
        <v>-231.1144036293108</v>
      </c>
      <c r="EC12" s="3">
        <v>1394.56609896553</v>
      </c>
      <c r="ED12" s="3">
        <v>-65.25821473208498</v>
      </c>
      <c r="EE12" s="3">
        <v>251.3916039711396</v>
      </c>
      <c r="EF12" s="3">
        <v>-34.605389239054603</v>
      </c>
      <c r="EG12" s="3">
        <v>216.786214732085</v>
      </c>
      <c r="EH12" s="3">
        <v>-33.556264294825709</v>
      </c>
      <c r="EI12" s="3">
        <v>138.83255506757371</v>
      </c>
      <c r="EJ12" s="3">
        <v>-13.398290772747931</v>
      </c>
      <c r="EK12" s="3">
        <v>125.4342642948257</v>
      </c>
      <c r="EL12" s="3">
        <v>-3.0455854644657898</v>
      </c>
      <c r="EM12" s="3">
        <v>14.096661303041399</v>
      </c>
      <c r="EN12" s="3">
        <v>-1.3000758385756159</v>
      </c>
      <c r="EO12" s="3">
        <v>12.796585464465791</v>
      </c>
      <c r="EP12" s="3">
        <v>-8.7308273860615753</v>
      </c>
      <c r="EQ12" s="3">
        <v>20.16019403579369</v>
      </c>
      <c r="ER12" s="3">
        <v>1.6126333502678849</v>
      </c>
      <c r="ES12" s="3">
        <v>21.772827386061579</v>
      </c>
      <c r="ET12" s="3">
        <v>-2.810543212858819</v>
      </c>
      <c r="EU12" s="3">
        <v>6.8103354223730292</v>
      </c>
      <c r="EV12" s="3">
        <v>1.83120779048579</v>
      </c>
      <c r="EW12" s="3">
        <v>8.641543212858819</v>
      </c>
      <c r="EX12" s="3">
        <v>-17.098601863228261</v>
      </c>
      <c r="EY12" s="3">
        <v>71.492789612815997</v>
      </c>
      <c r="EZ12" s="3">
        <v>-23.368187749587729</v>
      </c>
      <c r="FA12" s="3">
        <v>48.124601863228257</v>
      </c>
      <c r="FB12" s="3">
        <v>-131.9675002968616</v>
      </c>
      <c r="FC12" s="3">
        <v>805.87980251265401</v>
      </c>
      <c r="FD12" s="3">
        <v>-148.84330221579251</v>
      </c>
      <c r="FE12" s="3">
        <v>657.0365002968615</v>
      </c>
      <c r="FF12" s="3">
        <v>-1.605148468325843</v>
      </c>
      <c r="FG12" s="3">
        <v>1.4419715531609989</v>
      </c>
      <c r="FH12" s="3">
        <v>0.19417691516484381</v>
      </c>
      <c r="FI12" s="3">
        <v>1.636148468325842</v>
      </c>
      <c r="FJ12" s="3">
        <v>-11.219435920704131</v>
      </c>
      <c r="FK12" s="3">
        <v>48.992105973748792</v>
      </c>
      <c r="FL12" s="3">
        <v>3.984329946955349</v>
      </c>
      <c r="FM12" s="3">
        <v>52.976435920704127</v>
      </c>
      <c r="FN12" s="3">
        <v>-119.1429159073673</v>
      </c>
      <c r="FO12" s="3">
        <v>755.44572498587047</v>
      </c>
      <c r="FP12" s="3">
        <v>-153.0218090785032</v>
      </c>
      <c r="FQ12" s="3">
        <v>602.42391590736725</v>
      </c>
      <c r="FR12" s="3">
        <v>-105.3792430948241</v>
      </c>
      <c r="FS12" s="3">
        <v>490.97078147524502</v>
      </c>
      <c r="FT12" s="3">
        <v>-41.502538380420837</v>
      </c>
      <c r="FU12" s="3">
        <v>449.46824309482417</v>
      </c>
      <c r="FV12" s="3">
        <v>-33.048324100010532</v>
      </c>
      <c r="FW12" s="3">
        <v>126.6602627870511</v>
      </c>
      <c r="FX12" s="3">
        <v>-28.07093868704057</v>
      </c>
      <c r="FY12" s="3">
        <v>98.589324100010529</v>
      </c>
      <c r="FZ12" s="3">
        <v>-36.609718062534057</v>
      </c>
      <c r="GA12" s="3">
        <v>114.2141390415203</v>
      </c>
      <c r="GB12" s="3">
        <v>-11.213420978986241</v>
      </c>
      <c r="GC12" s="3">
        <v>103.00071806253411</v>
      </c>
      <c r="GD12" s="3">
        <v>-14.223835898682109</v>
      </c>
      <c r="GE12" s="3">
        <v>115.90680189831861</v>
      </c>
      <c r="GF12" s="3">
        <v>-7.4859659996365053</v>
      </c>
      <c r="GG12" s="3">
        <v>108.4208358986821</v>
      </c>
      <c r="GH12" s="3">
        <v>-21.497365033597379</v>
      </c>
      <c r="GI12" s="3">
        <v>134.18957774835499</v>
      </c>
      <c r="GJ12" s="3">
        <v>5.2677872852423766</v>
      </c>
      <c r="GK12" s="3">
        <v>139.4573650335974</v>
      </c>
      <c r="GL12" s="3">
        <v>-15.67914084175866</v>
      </c>
      <c r="GM12" s="3">
        <v>77.438314635801348</v>
      </c>
      <c r="GN12" s="3">
        <v>-6.1631737940426774</v>
      </c>
      <c r="GO12" s="3">
        <v>71.27514084175867</v>
      </c>
      <c r="GP12" s="3">
        <v>-21.48584249081452</v>
      </c>
      <c r="GQ12" s="3">
        <v>332.11038509972792</v>
      </c>
      <c r="GR12" s="3">
        <v>1.166207971023141</v>
      </c>
      <c r="GS12" s="3">
        <v>333.27659307075112</v>
      </c>
      <c r="GT12" s="3">
        <v>1.972067595721072</v>
      </c>
      <c r="GU12" s="3">
        <v>65.338116230995169</v>
      </c>
      <c r="GV12" s="3">
        <v>3.2836871410257089</v>
      </c>
      <c r="GW12" s="3">
        <v>68.621803372020878</v>
      </c>
      <c r="GX12" s="3">
        <v>-293.09927379957372</v>
      </c>
      <c r="GY12" s="3">
        <v>10027.29543495189</v>
      </c>
      <c r="GZ12" s="3">
        <v>-115.2314574556513</v>
      </c>
      <c r="HA12" s="3">
        <v>9912.0639774962401</v>
      </c>
      <c r="HB12" s="3">
        <v>-317.09824925141157</v>
      </c>
      <c r="HC12" s="3">
        <v>20189.016010797</v>
      </c>
      <c r="HD12" s="3">
        <v>-669.10673884558855</v>
      </c>
      <c r="HE12" s="3">
        <v>19519.909271951408</v>
      </c>
      <c r="HF12" s="3">
        <v>-156.25191335639539</v>
      </c>
      <c r="HG12" s="3">
        <v>712.29484886903322</v>
      </c>
      <c r="HH12" s="3">
        <v>198.59339782069549</v>
      </c>
      <c r="HI12" s="3">
        <v>910.8882466897287</v>
      </c>
      <c r="HJ12" s="3">
        <v>-0.1217371111073907</v>
      </c>
      <c r="HK12" s="3">
        <v>52.879199041587228</v>
      </c>
      <c r="HL12" s="3">
        <v>-7.4368051729422291E-2</v>
      </c>
      <c r="HM12" s="3">
        <v>52.804830989857813</v>
      </c>
      <c r="HN12" s="3">
        <v>-193.31595517964129</v>
      </c>
      <c r="HO12" s="3">
        <v>8547.680236009508</v>
      </c>
      <c r="HP12" s="3">
        <v>-83.507029019865513</v>
      </c>
      <c r="HQ12" s="3">
        <v>8464.1732069896425</v>
      </c>
      <c r="HR12" s="3">
        <v>266.99884803805833</v>
      </c>
      <c r="HS12" s="3">
        <v>3651.2972956844278</v>
      </c>
      <c r="HT12" s="3">
        <v>165.2653412775135</v>
      </c>
      <c r="HU12" s="3">
        <v>3816.5626369619422</v>
      </c>
      <c r="HV12" s="3">
        <v>-605.14905258819522</v>
      </c>
      <c r="HW12" s="3">
        <v>7602.4226087115221</v>
      </c>
      <c r="HX12" s="3">
        <v>-557.05106129822616</v>
      </c>
      <c r="HY12" s="3">
        <v>7045.371547413296</v>
      </c>
      <c r="HZ12" s="3">
        <v>-289.24683790336462</v>
      </c>
      <c r="IA12" s="3">
        <v>5305.0666437607788</v>
      </c>
      <c r="IB12" s="3">
        <v>-357.97243003231421</v>
      </c>
      <c r="IC12" s="3">
        <v>4947.0942137284646</v>
      </c>
      <c r="ID12" s="3">
        <v>-315.90221468483043</v>
      </c>
      <c r="IE12" s="3">
        <v>2297.3559649507429</v>
      </c>
      <c r="IF12" s="3">
        <v>-199.07863126591289</v>
      </c>
      <c r="IG12" s="3">
        <v>2098.27733368483</v>
      </c>
    </row>
    <row r="13" spans="1:241" x14ac:dyDescent="0.25">
      <c r="A13" s="5" t="s">
        <v>247</v>
      </c>
      <c r="B13" s="3">
        <v>861328.37069454836</v>
      </c>
      <c r="C13" s="3">
        <v>324398.40247803321</v>
      </c>
      <c r="D13" s="3">
        <v>536929.96821651526</v>
      </c>
      <c r="E13" s="3">
        <v>465330.08623348741</v>
      </c>
      <c r="F13" s="3">
        <v>102781.76180742</v>
      </c>
      <c r="G13" s="3">
        <v>362548.32442606741</v>
      </c>
      <c r="H13" s="3">
        <v>395998.28446106112</v>
      </c>
      <c r="I13" s="3">
        <v>221616.64067061321</v>
      </c>
      <c r="J13" s="3">
        <v>174381.64379044791</v>
      </c>
      <c r="K13" s="3">
        <v>3448947.299690153</v>
      </c>
      <c r="L13" s="3">
        <v>1641030.593944228</v>
      </c>
      <c r="M13" s="3">
        <v>1807916.7057459259</v>
      </c>
      <c r="N13" s="3">
        <v>2012634.3905266819</v>
      </c>
      <c r="O13" s="3">
        <v>571874.18184845196</v>
      </c>
      <c r="P13" s="3">
        <v>1440760.2086782299</v>
      </c>
      <c r="Q13" s="3">
        <v>1436312.909163472</v>
      </c>
      <c r="R13" s="3">
        <v>1069156.4120957761</v>
      </c>
      <c r="S13" s="3">
        <v>367156.49706769589</v>
      </c>
      <c r="T13" s="3">
        <v>24076.113307215979</v>
      </c>
      <c r="U13" s="3">
        <v>6807.8970342026851</v>
      </c>
      <c r="V13" s="3">
        <v>1690.7719999999999</v>
      </c>
      <c r="W13" s="3">
        <v>267.11399999999998</v>
      </c>
      <c r="X13" s="3">
        <v>129.03899999999999</v>
      </c>
      <c r="Y13" s="3">
        <v>11.430999999999999</v>
      </c>
      <c r="Z13" s="3">
        <v>37.780999999999999</v>
      </c>
      <c r="AA13" s="3">
        <v>5.452</v>
      </c>
      <c r="AB13" s="3">
        <v>83.411000000000001</v>
      </c>
      <c r="AC13" s="3">
        <v>908.62199999999996</v>
      </c>
      <c r="AD13" s="3">
        <v>5.9249999999999998</v>
      </c>
      <c r="AE13" s="3">
        <v>48.161000000000001</v>
      </c>
      <c r="AF13" s="3">
        <v>854.53599999999994</v>
      </c>
      <c r="AG13" s="3">
        <v>436.50700000000012</v>
      </c>
      <c r="AH13" s="3">
        <v>116.92100000000001</v>
      </c>
      <c r="AI13" s="3">
        <v>147.631</v>
      </c>
      <c r="AJ13" s="3">
        <v>102.03400000000001</v>
      </c>
      <c r="AK13" s="3">
        <v>69.920999999999992</v>
      </c>
      <c r="AL13" s="3">
        <v>78.528999999999982</v>
      </c>
      <c r="AM13" s="3">
        <v>353.64978621530639</v>
      </c>
      <c r="AN13" s="3">
        <v>70.573999999999998</v>
      </c>
      <c r="AO13" s="3">
        <v>10920.16024562333</v>
      </c>
      <c r="AP13" s="3">
        <v>20733.078676343332</v>
      </c>
      <c r="AQ13" s="3">
        <v>637.95133333333342</v>
      </c>
      <c r="AR13" s="3">
        <v>53.427789152508787</v>
      </c>
      <c r="AS13" s="3">
        <v>10414.78397447</v>
      </c>
      <c r="AT13" s="3">
        <v>4167.6206569999986</v>
      </c>
      <c r="AU13" s="3">
        <v>8425.9107257943997</v>
      </c>
      <c r="AV13" s="3">
        <v>6040.3059017943988</v>
      </c>
      <c r="AW13" s="3">
        <v>2385.604824</v>
      </c>
      <c r="AX13" s="3">
        <v>-71407.521950969473</v>
      </c>
      <c r="AY13" s="3">
        <v>952641.63801751623</v>
      </c>
      <c r="AZ13" s="3">
        <v>-19905.745371998401</v>
      </c>
      <c r="BA13" s="3">
        <v>932735.89264551783</v>
      </c>
      <c r="BB13" s="3">
        <v>-106973.3723811706</v>
      </c>
      <c r="BC13" s="3">
        <v>449893.09880191361</v>
      </c>
      <c r="BD13" s="3">
        <v>-18521.323942709769</v>
      </c>
      <c r="BE13" s="3">
        <v>431371.77485920378</v>
      </c>
      <c r="BF13" s="3">
        <v>35565.850430201222</v>
      </c>
      <c r="BG13" s="3">
        <v>502748.53921560268</v>
      </c>
      <c r="BH13" s="3">
        <v>-1384.42142928869</v>
      </c>
      <c r="BI13" s="3">
        <v>501364.11778631399</v>
      </c>
      <c r="BJ13" s="3">
        <v>14663.267925087081</v>
      </c>
      <c r="BK13" s="3">
        <v>471300.18482922373</v>
      </c>
      <c r="BL13" s="3">
        <v>-20633.366520823391</v>
      </c>
      <c r="BM13" s="3">
        <v>450666.81830840028</v>
      </c>
      <c r="BN13" s="3">
        <v>-5962.4055689446204</v>
      </c>
      <c r="BO13" s="3">
        <v>120919.3244599818</v>
      </c>
      <c r="BP13" s="3">
        <v>-12175.15708361716</v>
      </c>
      <c r="BQ13" s="3">
        <v>108744.1673763646</v>
      </c>
      <c r="BR13" s="3">
        <v>20625.673494031689</v>
      </c>
      <c r="BS13" s="3">
        <v>350380.86036924191</v>
      </c>
      <c r="BT13" s="3">
        <v>-8458.2094372062129</v>
      </c>
      <c r="BU13" s="3">
        <v>341922.65093203558</v>
      </c>
      <c r="BV13" s="3">
        <v>-86070.789876011448</v>
      </c>
      <c r="BW13" s="3">
        <v>481341.45318828692</v>
      </c>
      <c r="BX13" s="3">
        <v>727.62114878557622</v>
      </c>
      <c r="BY13" s="3">
        <v>482069.0743370725</v>
      </c>
      <c r="BZ13" s="3">
        <v>-101010.966812226</v>
      </c>
      <c r="CA13" s="3">
        <v>328973.7743419318</v>
      </c>
      <c r="CB13" s="3">
        <v>-6346.1668590926574</v>
      </c>
      <c r="CC13" s="3">
        <v>322627.60748283908</v>
      </c>
      <c r="CD13" s="3">
        <v>14940.17693616953</v>
      </c>
      <c r="CE13" s="3">
        <v>152367.6788463608</v>
      </c>
      <c r="CF13" s="3">
        <v>7073.788007917552</v>
      </c>
      <c r="CG13" s="3">
        <v>159441.46685427841</v>
      </c>
      <c r="CH13" s="3">
        <v>165020.68036281259</v>
      </c>
      <c r="CI13" s="3">
        <v>3331514.4018950178</v>
      </c>
      <c r="CJ13" s="3">
        <v>-47587.782567677088</v>
      </c>
      <c r="CK13" s="3">
        <v>3283926.6193273412</v>
      </c>
      <c r="CL13" s="3">
        <v>69668.173534524307</v>
      </c>
      <c r="CM13" s="3">
        <v>1642572.138671353</v>
      </c>
      <c r="CN13" s="3">
        <v>-71209.718261649832</v>
      </c>
      <c r="CO13" s="3">
        <v>1571362.4204097029</v>
      </c>
      <c r="CP13" s="3">
        <v>95352.506828288082</v>
      </c>
      <c r="CQ13" s="3">
        <v>1688942.2632236639</v>
      </c>
      <c r="CR13" s="3">
        <v>23621.935693973439</v>
      </c>
      <c r="CS13" s="3">
        <v>1712564.198917638</v>
      </c>
      <c r="CT13" s="3">
        <v>116711.2392701018</v>
      </c>
      <c r="CU13" s="3">
        <v>1877456.188295797</v>
      </c>
      <c r="CV13" s="3">
        <v>18466.962960783389</v>
      </c>
      <c r="CW13" s="3">
        <v>1895923.1512565799</v>
      </c>
      <c r="CX13" s="3">
        <v>-7616.408093467734</v>
      </c>
      <c r="CY13" s="3">
        <v>617052.27798402065</v>
      </c>
      <c r="CZ13" s="3">
        <v>-37561.688042100977</v>
      </c>
      <c r="DA13" s="3">
        <v>579490.58994191966</v>
      </c>
      <c r="DB13" s="3">
        <v>124327.6473635695</v>
      </c>
      <c r="DC13" s="3">
        <v>1260403.910311776</v>
      </c>
      <c r="DD13" s="3">
        <v>56028.651002884137</v>
      </c>
      <c r="DE13" s="3">
        <v>1316432.5613146599</v>
      </c>
      <c r="DF13" s="3">
        <v>48309.441092710491</v>
      </c>
      <c r="DG13" s="3">
        <v>1454058.2135992211</v>
      </c>
      <c r="DH13" s="3">
        <v>-66054.745528459782</v>
      </c>
      <c r="DI13" s="3">
        <v>1388003.4680707611</v>
      </c>
      <c r="DJ13" s="3">
        <v>77284.581627992069</v>
      </c>
      <c r="DK13" s="3">
        <v>1025519.860687333</v>
      </c>
      <c r="DL13" s="3">
        <v>-33648.03021954908</v>
      </c>
      <c r="DM13" s="3">
        <v>991871.83046778373</v>
      </c>
      <c r="DN13" s="3">
        <v>-28975.140535281491</v>
      </c>
      <c r="DO13" s="3">
        <v>428538.35291188839</v>
      </c>
      <c r="DP13" s="3">
        <v>-32406.715308910989</v>
      </c>
      <c r="DQ13" s="3">
        <v>396131.63760297751</v>
      </c>
      <c r="DR13" s="3">
        <v>674.71377398551681</v>
      </c>
      <c r="DS13" s="3">
        <v>23198.457226436269</v>
      </c>
      <c r="DT13" s="3">
        <v>202.94230679418979</v>
      </c>
      <c r="DU13" s="3">
        <v>23401.399533230458</v>
      </c>
      <c r="DV13" s="3">
        <v>-40.32438688294588</v>
      </c>
      <c r="DW13" s="3">
        <v>6835.6285853052832</v>
      </c>
      <c r="DX13" s="3">
        <v>12.592835780347739</v>
      </c>
      <c r="DY13" s="3">
        <v>6848.2214210856309</v>
      </c>
      <c r="DZ13" s="3">
        <v>-145.63468279596131</v>
      </c>
      <c r="EA13" s="3">
        <v>1781.3910705697151</v>
      </c>
      <c r="EB13" s="3">
        <v>55.015612226246503</v>
      </c>
      <c r="EC13" s="3">
        <v>1836.4066827959609</v>
      </c>
      <c r="ED13" s="3">
        <v>-21.63772121639532</v>
      </c>
      <c r="EE13" s="3">
        <v>281.06016378224319</v>
      </c>
      <c r="EF13" s="3">
        <v>7.6915574341521733</v>
      </c>
      <c r="EG13" s="3">
        <v>288.75172121639542</v>
      </c>
      <c r="EH13" s="3">
        <v>-20.76892996121035</v>
      </c>
      <c r="EI13" s="3">
        <v>150.54050617834869</v>
      </c>
      <c r="EJ13" s="3">
        <v>-0.73257621713838716</v>
      </c>
      <c r="EK13" s="3">
        <v>149.80792996121039</v>
      </c>
      <c r="EL13" s="3">
        <v>-4.5468707351194944</v>
      </c>
      <c r="EM13" s="3">
        <v>14.436003515736379</v>
      </c>
      <c r="EN13" s="3">
        <v>1.541867219383112</v>
      </c>
      <c r="EO13" s="3">
        <v>15.97787073511949</v>
      </c>
      <c r="EP13" s="3">
        <v>-3.1340158742042998</v>
      </c>
      <c r="EQ13" s="3">
        <v>21.835718367016561</v>
      </c>
      <c r="ER13" s="3">
        <v>19.079297507187739</v>
      </c>
      <c r="ES13" s="3">
        <v>40.9150158742043</v>
      </c>
      <c r="ET13" s="3">
        <v>9.9655643555274835</v>
      </c>
      <c r="EU13" s="3">
        <v>6.7199610162246826</v>
      </c>
      <c r="EV13" s="3">
        <v>-11.233525371752171</v>
      </c>
      <c r="EW13" s="3">
        <v>-4.5135643555274827</v>
      </c>
      <c r="EX13" s="3">
        <v>-3.1683900876501871</v>
      </c>
      <c r="EY13" s="3">
        <v>87.526793618092015</v>
      </c>
      <c r="EZ13" s="3">
        <v>-0.94740353044183223</v>
      </c>
      <c r="FA13" s="3">
        <v>86.579390087650182</v>
      </c>
      <c r="FB13" s="3">
        <v>-37.22990221978889</v>
      </c>
      <c r="FC13" s="3">
        <v>889.96164350962067</v>
      </c>
      <c r="FD13" s="3">
        <v>55.890258710168148</v>
      </c>
      <c r="FE13" s="3">
        <v>945.85190221978883</v>
      </c>
      <c r="FF13" s="3">
        <v>-1.049338019346316</v>
      </c>
      <c r="FG13" s="3">
        <v>1.5787830546204671</v>
      </c>
      <c r="FH13" s="3">
        <v>5.3955549647258483</v>
      </c>
      <c r="FI13" s="3">
        <v>6.974338019346316</v>
      </c>
      <c r="FJ13" s="3">
        <v>-6.5000132101239201</v>
      </c>
      <c r="FK13" s="3">
        <v>53.76498383273983</v>
      </c>
      <c r="FL13" s="3">
        <v>0.89602937738408883</v>
      </c>
      <c r="FM13" s="3">
        <v>54.661013210123919</v>
      </c>
      <c r="FN13" s="3">
        <v>-29.680550990613209</v>
      </c>
      <c r="FO13" s="3">
        <v>834.61787662228198</v>
      </c>
      <c r="FP13" s="3">
        <v>49.598674368331217</v>
      </c>
      <c r="FQ13" s="3">
        <v>884.2165509906132</v>
      </c>
      <c r="FR13" s="3">
        <v>-63.017050517255953</v>
      </c>
      <c r="FS13" s="3">
        <v>533.97794249212211</v>
      </c>
      <c r="FT13" s="3">
        <v>-34.45389197486611</v>
      </c>
      <c r="FU13" s="3">
        <v>499.524050517256</v>
      </c>
      <c r="FV13" s="3">
        <v>-6.8031168105677544</v>
      </c>
      <c r="FW13" s="3">
        <v>148.42371356631699</v>
      </c>
      <c r="FX13" s="3">
        <v>-24.699596755749269</v>
      </c>
      <c r="FY13" s="3">
        <v>123.72411681056781</v>
      </c>
      <c r="FZ13" s="3">
        <v>-9.1892234845758534</v>
      </c>
      <c r="GA13" s="3">
        <v>121.1992524810092</v>
      </c>
      <c r="GB13" s="3">
        <v>35.620971003566609</v>
      </c>
      <c r="GC13" s="3">
        <v>156.82022348457579</v>
      </c>
      <c r="GD13" s="3">
        <v>-16.258144706805801</v>
      </c>
      <c r="GE13" s="3">
        <v>118.96441619225369</v>
      </c>
      <c r="GF13" s="3">
        <v>-0.67227148544793636</v>
      </c>
      <c r="GG13" s="3">
        <v>118.2921447068058</v>
      </c>
      <c r="GH13" s="3">
        <v>-30.766565515306599</v>
      </c>
      <c r="GI13" s="3">
        <v>145.390560252542</v>
      </c>
      <c r="GJ13" s="3">
        <v>-44.702994737235407</v>
      </c>
      <c r="GK13" s="3">
        <v>100.6875655153066</v>
      </c>
      <c r="GL13" s="3">
        <v>-23.750008842521119</v>
      </c>
      <c r="GM13" s="3">
        <v>76.391320785728766</v>
      </c>
      <c r="GN13" s="3">
        <v>25.887688056792332</v>
      </c>
      <c r="GO13" s="3">
        <v>102.27900884252109</v>
      </c>
      <c r="GP13" s="3">
        <v>10.660223438100649</v>
      </c>
      <c r="GQ13" s="3">
        <v>339.97637463022119</v>
      </c>
      <c r="GR13" s="3">
        <v>3.0131881469844761</v>
      </c>
      <c r="GS13" s="3">
        <v>342.98956277720572</v>
      </c>
      <c r="GT13" s="3">
        <v>5.271084879232002</v>
      </c>
      <c r="GU13" s="3">
        <v>65.336564426354059</v>
      </c>
      <c r="GV13" s="3">
        <v>-3.3649305586067157E-2</v>
      </c>
      <c r="GW13" s="3">
        <v>65.302915120767992</v>
      </c>
      <c r="GX13" s="3">
        <v>3.4233701827008791</v>
      </c>
      <c r="GY13" s="3">
        <v>11192.396257701301</v>
      </c>
      <c r="GZ13" s="3">
        <v>-275.65938226066459</v>
      </c>
      <c r="HA13" s="3">
        <v>10916.736875440631</v>
      </c>
      <c r="HB13" s="3">
        <v>-182.83289229448201</v>
      </c>
      <c r="HC13" s="3">
        <v>21607.91631253163</v>
      </c>
      <c r="HD13" s="3">
        <v>-692.0047438938127</v>
      </c>
      <c r="HE13" s="3">
        <v>20915.91156863781</v>
      </c>
      <c r="HF13" s="3">
        <v>-20.558341187717922</v>
      </c>
      <c r="HG13" s="3">
        <v>667.04820952093291</v>
      </c>
      <c r="HH13" s="3">
        <v>-8.5385349998815627</v>
      </c>
      <c r="HI13" s="3">
        <v>658.50967452105135</v>
      </c>
      <c r="HJ13" s="3">
        <v>7.0934799905693915E-2</v>
      </c>
      <c r="HK13" s="3">
        <v>53.613624576536509</v>
      </c>
      <c r="HL13" s="3">
        <v>-0.25677022393341531</v>
      </c>
      <c r="HM13" s="3">
        <v>53.356854352603087</v>
      </c>
      <c r="HN13" s="3">
        <v>723.80238612870096</v>
      </c>
      <c r="HO13" s="3">
        <v>9275.0748625498072</v>
      </c>
      <c r="HP13" s="3">
        <v>415.90672579149208</v>
      </c>
      <c r="HQ13" s="3">
        <v>9690.9815883412994</v>
      </c>
      <c r="HR13" s="3">
        <v>425.86073873605358</v>
      </c>
      <c r="HS13" s="3">
        <v>3768.179043361371</v>
      </c>
      <c r="HT13" s="3">
        <v>-26.419125097424509</v>
      </c>
      <c r="HU13" s="3">
        <v>3741.759918263946</v>
      </c>
      <c r="HV13" s="3">
        <v>25.4288922980903</v>
      </c>
      <c r="HW13" s="3">
        <v>8251.6869432868243</v>
      </c>
      <c r="HX13" s="3">
        <v>148.79489020948489</v>
      </c>
      <c r="HY13" s="3">
        <v>8400.4818334963093</v>
      </c>
      <c r="HZ13" s="3">
        <v>31.22720934500332</v>
      </c>
      <c r="IA13" s="3">
        <v>5765.5371212470172</v>
      </c>
      <c r="IB13" s="3">
        <v>243.54157120237781</v>
      </c>
      <c r="IC13" s="3">
        <v>6009.078692449395</v>
      </c>
      <c r="ID13" s="3">
        <v>-5.7983170469130503</v>
      </c>
      <c r="IE13" s="3">
        <v>2486.1498220398071</v>
      </c>
      <c r="IF13" s="3">
        <v>-94.746680992894198</v>
      </c>
      <c r="IG13" s="3">
        <v>2391.4031410469129</v>
      </c>
    </row>
    <row r="14" spans="1:241" x14ac:dyDescent="0.25">
      <c r="A14" s="5" t="s">
        <v>248</v>
      </c>
      <c r="B14" s="3">
        <v>1308100.4204455069</v>
      </c>
      <c r="C14" s="3">
        <v>692390.57837908983</v>
      </c>
      <c r="D14" s="3">
        <v>615709.84206641698</v>
      </c>
      <c r="E14" s="3">
        <v>684839.85944597598</v>
      </c>
      <c r="F14" s="3">
        <v>212010.829492449</v>
      </c>
      <c r="G14" s="3">
        <v>472829.02995352697</v>
      </c>
      <c r="H14" s="3">
        <v>623260.56099953083</v>
      </c>
      <c r="I14" s="3">
        <v>480379.74888664082</v>
      </c>
      <c r="J14" s="3">
        <v>142880.81211289001</v>
      </c>
      <c r="K14" s="3">
        <v>4130755.410839851</v>
      </c>
      <c r="L14" s="3">
        <v>1980632.7926836871</v>
      </c>
      <c r="M14" s="3">
        <v>2150122.618156164</v>
      </c>
      <c r="N14" s="3">
        <v>2759746.7254776512</v>
      </c>
      <c r="O14" s="3">
        <v>999647.33287840104</v>
      </c>
      <c r="P14" s="3">
        <v>1760099.39259925</v>
      </c>
      <c r="Q14" s="3">
        <v>1371008.6853622</v>
      </c>
      <c r="R14" s="3">
        <v>980985.45980528602</v>
      </c>
      <c r="S14" s="3">
        <v>390023.225556914</v>
      </c>
      <c r="T14" s="3">
        <v>23694.552589444851</v>
      </c>
      <c r="U14" s="3">
        <v>7061.3263489866094</v>
      </c>
      <c r="V14" s="3">
        <v>3935.987000000001</v>
      </c>
      <c r="W14" s="3">
        <v>642.77099999999996</v>
      </c>
      <c r="X14" s="3">
        <v>338.20299999999992</v>
      </c>
      <c r="Y14" s="3">
        <v>35.926000000000002</v>
      </c>
      <c r="Z14" s="3">
        <v>38.484000000000002</v>
      </c>
      <c r="AA14" s="3">
        <v>10.114000000000001</v>
      </c>
      <c r="AB14" s="3">
        <v>220.04400000000001</v>
      </c>
      <c r="AC14" s="3">
        <v>1926.95</v>
      </c>
      <c r="AD14" s="3">
        <v>4.4239999999999986</v>
      </c>
      <c r="AE14" s="3">
        <v>117.717</v>
      </c>
      <c r="AF14" s="3">
        <v>1804.809</v>
      </c>
      <c r="AG14" s="3">
        <v>1215.04</v>
      </c>
      <c r="AH14" s="3">
        <v>391.46100000000001</v>
      </c>
      <c r="AI14" s="3">
        <v>238.512</v>
      </c>
      <c r="AJ14" s="3">
        <v>231.672</v>
      </c>
      <c r="AK14" s="3">
        <v>353.39499999999998</v>
      </c>
      <c r="AL14" s="3">
        <v>151.226</v>
      </c>
      <c r="AM14" s="3">
        <v>335.55385232754918</v>
      </c>
      <c r="AN14" s="3">
        <v>60.118082437275973</v>
      </c>
      <c r="AO14" s="3">
        <v>12564.77172248667</v>
      </c>
      <c r="AP14" s="3">
        <v>23350.117775463339</v>
      </c>
      <c r="AQ14" s="3">
        <v>674.43299999999999</v>
      </c>
      <c r="AR14" s="3">
        <v>54.145529509301703</v>
      </c>
      <c r="AS14" s="3">
        <v>10119.93420978</v>
      </c>
      <c r="AT14" s="3">
        <v>3399.8070090000001</v>
      </c>
      <c r="AU14" s="3">
        <v>11625.9455251573</v>
      </c>
      <c r="AV14" s="3">
        <v>7633.5040471572993</v>
      </c>
      <c r="AW14" s="3">
        <v>3992.4414780000002</v>
      </c>
      <c r="AX14" s="3">
        <v>310757.58315622772</v>
      </c>
      <c r="AY14" s="3">
        <v>984215.78562555963</v>
      </c>
      <c r="AZ14" s="3">
        <v>13127.05166371958</v>
      </c>
      <c r="BA14" s="3">
        <v>997342.83728927921</v>
      </c>
      <c r="BB14" s="3">
        <v>194172.41012546371</v>
      </c>
      <c r="BC14" s="3">
        <v>466303.42675138719</v>
      </c>
      <c r="BD14" s="3">
        <v>31914.7415022389</v>
      </c>
      <c r="BE14" s="3">
        <v>498218.16825362609</v>
      </c>
      <c r="BF14" s="3">
        <v>116585.17303076389</v>
      </c>
      <c r="BG14" s="3">
        <v>517912.3588741725</v>
      </c>
      <c r="BH14" s="3">
        <v>-18787.68983851944</v>
      </c>
      <c r="BI14" s="3">
        <v>499124.66903565312</v>
      </c>
      <c r="BJ14" s="3">
        <v>182281.71598205451</v>
      </c>
      <c r="BK14" s="3">
        <v>493140.46245275711</v>
      </c>
      <c r="BL14" s="3">
        <v>9417.6810111643863</v>
      </c>
      <c r="BM14" s="3">
        <v>502558.14346392138</v>
      </c>
      <c r="BN14" s="3">
        <v>69569.869882652114</v>
      </c>
      <c r="BO14" s="3">
        <v>128589.0362610419</v>
      </c>
      <c r="BP14" s="3">
        <v>13851.92334875501</v>
      </c>
      <c r="BQ14" s="3">
        <v>142440.9596097969</v>
      </c>
      <c r="BR14" s="3">
        <v>112711.84609940249</v>
      </c>
      <c r="BS14" s="3">
        <v>364551.42619171517</v>
      </c>
      <c r="BT14" s="3">
        <v>-4434.2423375906656</v>
      </c>
      <c r="BU14" s="3">
        <v>360117.18385412451</v>
      </c>
      <c r="BV14" s="3">
        <v>128475.8671741907</v>
      </c>
      <c r="BW14" s="3">
        <v>491075.32317281119</v>
      </c>
      <c r="BX14" s="3">
        <v>3709.3706525288871</v>
      </c>
      <c r="BY14" s="3">
        <v>494784.69382534007</v>
      </c>
      <c r="BZ14" s="3">
        <v>124602.5402428115</v>
      </c>
      <c r="CA14" s="3">
        <v>337714.39049034531</v>
      </c>
      <c r="CB14" s="3">
        <v>18062.818153483971</v>
      </c>
      <c r="CC14" s="3">
        <v>355777.20864382928</v>
      </c>
      <c r="CD14" s="3">
        <v>3873.326931361501</v>
      </c>
      <c r="CE14" s="3">
        <v>153360.93268245721</v>
      </c>
      <c r="CF14" s="3">
        <v>-14353.44750092868</v>
      </c>
      <c r="CG14" s="3">
        <v>139007.48518152849</v>
      </c>
      <c r="CH14" s="3">
        <v>631482.3597695108</v>
      </c>
      <c r="CI14" s="3">
        <v>3536762.5365493381</v>
      </c>
      <c r="CJ14" s="3">
        <v>-37489.485478998162</v>
      </c>
      <c r="CK14" s="3">
        <v>3499273.05107034</v>
      </c>
      <c r="CL14" s="3">
        <v>240382.29609023471</v>
      </c>
      <c r="CM14" s="3">
        <v>1787601.900707911</v>
      </c>
      <c r="CN14" s="3">
        <v>-47351.404114458477</v>
      </c>
      <c r="CO14" s="3">
        <v>1740250.4965934521</v>
      </c>
      <c r="CP14" s="3">
        <v>391100.06367927638</v>
      </c>
      <c r="CQ14" s="3">
        <v>1749160.6358414281</v>
      </c>
      <c r="CR14" s="3">
        <v>9861.9186354598496</v>
      </c>
      <c r="CS14" s="3">
        <v>1759022.554476887</v>
      </c>
      <c r="CT14" s="3">
        <v>640772.10139737721</v>
      </c>
      <c r="CU14" s="3">
        <v>2026011.63169005</v>
      </c>
      <c r="CV14" s="3">
        <v>92962.992390223779</v>
      </c>
      <c r="CW14" s="3">
        <v>2118974.6240802729</v>
      </c>
      <c r="CX14" s="3">
        <v>248058.88106182221</v>
      </c>
      <c r="CY14" s="3">
        <v>716927.39997066907</v>
      </c>
      <c r="CZ14" s="3">
        <v>34661.051845909788</v>
      </c>
      <c r="DA14" s="3">
        <v>751588.45181657886</v>
      </c>
      <c r="DB14" s="3">
        <v>392713.22033555497</v>
      </c>
      <c r="DC14" s="3">
        <v>1309084.23171938</v>
      </c>
      <c r="DD14" s="3">
        <v>58301.94054431445</v>
      </c>
      <c r="DE14" s="3">
        <v>1367386.1722636949</v>
      </c>
      <c r="DF14" s="3">
        <v>-9289.7416278662749</v>
      </c>
      <c r="DG14" s="3">
        <v>1510750.9048592891</v>
      </c>
      <c r="DH14" s="3">
        <v>-130452.4778692226</v>
      </c>
      <c r="DI14" s="3">
        <v>1380298.426990066</v>
      </c>
      <c r="DJ14" s="3">
        <v>-7676.5849715874137</v>
      </c>
      <c r="DK14" s="3">
        <v>1070674.5007372419</v>
      </c>
      <c r="DL14" s="3">
        <v>-82012.455960368505</v>
      </c>
      <c r="DM14" s="3">
        <v>988662.04477687343</v>
      </c>
      <c r="DN14" s="3">
        <v>-1613.156656278748</v>
      </c>
      <c r="DO14" s="3">
        <v>440076.40412204718</v>
      </c>
      <c r="DP14" s="3">
        <v>-48440.021908854433</v>
      </c>
      <c r="DQ14" s="3">
        <v>391636.38221319282</v>
      </c>
      <c r="DR14" s="3">
        <v>-492.69933531184643</v>
      </c>
      <c r="DS14" s="3">
        <v>23862.38386057963</v>
      </c>
      <c r="DT14" s="3">
        <v>324.86806417706248</v>
      </c>
      <c r="DU14" s="3">
        <v>24187.2519247567</v>
      </c>
      <c r="DV14" s="3">
        <v>139.73955346137399</v>
      </c>
      <c r="DW14" s="3">
        <v>6906.0556006670959</v>
      </c>
      <c r="DX14" s="3">
        <v>15.531194858139321</v>
      </c>
      <c r="DY14" s="3">
        <v>6921.5867955252352</v>
      </c>
      <c r="DZ14" s="3">
        <v>1712.8173631363741</v>
      </c>
      <c r="EA14" s="3">
        <v>1923.495217315738</v>
      </c>
      <c r="EB14" s="3">
        <v>299.67441954788802</v>
      </c>
      <c r="EC14" s="3">
        <v>2223.1696368636258</v>
      </c>
      <c r="ED14" s="3">
        <v>273.10844935013972</v>
      </c>
      <c r="EE14" s="3">
        <v>310.36696805575468</v>
      </c>
      <c r="EF14" s="3">
        <v>59.29558259410561</v>
      </c>
      <c r="EG14" s="3">
        <v>369.66255064986029</v>
      </c>
      <c r="EH14" s="3">
        <v>142.52886594141651</v>
      </c>
      <c r="EI14" s="3">
        <v>157.98457181790539</v>
      </c>
      <c r="EJ14" s="3">
        <v>37.689562240677994</v>
      </c>
      <c r="EK14" s="3">
        <v>195.67413405858341</v>
      </c>
      <c r="EL14" s="3">
        <v>20.8710397450212</v>
      </c>
      <c r="EM14" s="3">
        <v>15.93284274313741</v>
      </c>
      <c r="EN14" s="3">
        <v>-0.87788248815861181</v>
      </c>
      <c r="EO14" s="3">
        <v>15.0549602549788</v>
      </c>
      <c r="EP14" s="3">
        <v>21.211127594559141</v>
      </c>
      <c r="EQ14" s="3">
        <v>23.691601601289921</v>
      </c>
      <c r="ER14" s="3">
        <v>-6.418729195849064</v>
      </c>
      <c r="ES14" s="3">
        <v>17.272872405440861</v>
      </c>
      <c r="ET14" s="3">
        <v>9.0111515634734527</v>
      </c>
      <c r="EU14" s="3">
        <v>8.7375778677576239</v>
      </c>
      <c r="EV14" s="3">
        <v>-7.6347294312310758</v>
      </c>
      <c r="EW14" s="3">
        <v>1.1028484365265481</v>
      </c>
      <c r="EX14" s="3">
        <v>79.477583708103325</v>
      </c>
      <c r="EY14" s="3">
        <v>104.019708164443</v>
      </c>
      <c r="EZ14" s="3">
        <v>36.54670812745367</v>
      </c>
      <c r="FA14" s="3">
        <v>140.5664162918967</v>
      </c>
      <c r="FB14" s="3">
        <v>764.72357422463142</v>
      </c>
      <c r="FC14" s="3">
        <v>964.30146223712654</v>
      </c>
      <c r="FD14" s="3">
        <v>197.92496353824211</v>
      </c>
      <c r="FE14" s="3">
        <v>1162.2264257753691</v>
      </c>
      <c r="FF14" s="3">
        <v>21.7614166628275</v>
      </c>
      <c r="FG14" s="3">
        <v>3.823431819276307</v>
      </c>
      <c r="FH14" s="3">
        <v>-21.160848482103809</v>
      </c>
      <c r="FI14" s="3">
        <v>-17.337416662827501</v>
      </c>
      <c r="FJ14" s="3">
        <v>53.136610496916589</v>
      </c>
      <c r="FK14" s="3">
        <v>56.799528617234422</v>
      </c>
      <c r="FL14" s="3">
        <v>7.7808608858489734</v>
      </c>
      <c r="FM14" s="3">
        <v>64.580389503083396</v>
      </c>
      <c r="FN14" s="3">
        <v>689.82554706402266</v>
      </c>
      <c r="FO14" s="3">
        <v>903.67850180069706</v>
      </c>
      <c r="FP14" s="3">
        <v>211.30495113528019</v>
      </c>
      <c r="FQ14" s="3">
        <v>1114.9834529359771</v>
      </c>
      <c r="FR14" s="3">
        <v>546.43671717321138</v>
      </c>
      <c r="FS14" s="3">
        <v>568.02891277948163</v>
      </c>
      <c r="FT14" s="3">
        <v>100.5743700473072</v>
      </c>
      <c r="FU14" s="3">
        <v>668.60328282678881</v>
      </c>
      <c r="FV14" s="3">
        <v>145.86931391420069</v>
      </c>
      <c r="FW14" s="3">
        <v>164.06575630031821</v>
      </c>
      <c r="FX14" s="3">
        <v>81.525929785481196</v>
      </c>
      <c r="FY14" s="3">
        <v>245.59168608579941</v>
      </c>
      <c r="FZ14" s="3">
        <v>123.62481974549181</v>
      </c>
      <c r="GA14" s="3">
        <v>125.17351662150089</v>
      </c>
      <c r="GB14" s="3">
        <v>-10.2863363669927</v>
      </c>
      <c r="GC14" s="3">
        <v>114.88718025450819</v>
      </c>
      <c r="GD14" s="3">
        <v>101.63773093454191</v>
      </c>
      <c r="GE14" s="3">
        <v>121.0810831798817</v>
      </c>
      <c r="GF14" s="3">
        <v>8.9531858855764455</v>
      </c>
      <c r="GG14" s="3">
        <v>130.03426906545809</v>
      </c>
      <c r="GH14" s="3">
        <v>175.30485257897709</v>
      </c>
      <c r="GI14" s="3">
        <v>157.7085566777809</v>
      </c>
      <c r="GJ14" s="3">
        <v>20.381590743242011</v>
      </c>
      <c r="GK14" s="3">
        <v>178.09014742102289</v>
      </c>
      <c r="GL14" s="3">
        <v>128.54862238839149</v>
      </c>
      <c r="GM14" s="3">
        <v>80.79787424337529</v>
      </c>
      <c r="GN14" s="3">
        <v>-58.120496631766777</v>
      </c>
      <c r="GO14" s="3">
        <v>22.67737761160851</v>
      </c>
      <c r="GP14" s="3">
        <v>-14.150836712449021</v>
      </c>
      <c r="GQ14" s="3">
        <v>346.2446297296367</v>
      </c>
      <c r="GR14" s="3">
        <v>3.4600593103615438</v>
      </c>
      <c r="GS14" s="3">
        <v>349.70468903999819</v>
      </c>
      <c r="GT14" s="3">
        <v>-3.8081535094886738</v>
      </c>
      <c r="GU14" s="3">
        <v>64.703286494214993</v>
      </c>
      <c r="GV14" s="3">
        <v>-0.77705054745034374</v>
      </c>
      <c r="GW14" s="3">
        <v>63.926235946764649</v>
      </c>
      <c r="GX14" s="3">
        <v>347.70134968102809</v>
      </c>
      <c r="GY14" s="3">
        <v>12573.014200390629</v>
      </c>
      <c r="GZ14" s="3">
        <v>-355.94382758498978</v>
      </c>
      <c r="HA14" s="3">
        <v>12217.07037280564</v>
      </c>
      <c r="HB14" s="3">
        <v>457.11361983798912</v>
      </c>
      <c r="HC14" s="3">
        <v>23435.34484443337</v>
      </c>
      <c r="HD14" s="3">
        <v>-542.34068880802806</v>
      </c>
      <c r="HE14" s="3">
        <v>22893.004155625349</v>
      </c>
      <c r="HF14" s="3">
        <v>181.50337823264431</v>
      </c>
      <c r="HG14" s="3">
        <v>620.97982319581354</v>
      </c>
      <c r="HH14" s="3">
        <v>-128.05020142845791</v>
      </c>
      <c r="HI14" s="3">
        <v>492.92962176735568</v>
      </c>
      <c r="HJ14" s="3">
        <v>-6.491719525233676E-2</v>
      </c>
      <c r="HK14" s="3">
        <v>54.509029180528657</v>
      </c>
      <c r="HL14" s="3">
        <v>-0.2985824759746265</v>
      </c>
      <c r="HM14" s="3">
        <v>54.21044670455403</v>
      </c>
      <c r="HN14" s="3">
        <v>-60.831739961121443</v>
      </c>
      <c r="HO14" s="3">
        <v>9873.8052885707439</v>
      </c>
      <c r="HP14" s="3">
        <v>306.96066117037662</v>
      </c>
      <c r="HQ14" s="3">
        <v>10180.76594974112</v>
      </c>
      <c r="HR14" s="3">
        <v>-363.26683819942127</v>
      </c>
      <c r="HS14" s="3">
        <v>3874.407687067227</v>
      </c>
      <c r="HT14" s="3">
        <v>-111.3338398678052</v>
      </c>
      <c r="HU14" s="3">
        <v>3763.0738471994209</v>
      </c>
      <c r="HV14" s="3">
        <v>2497.9602088116048</v>
      </c>
      <c r="HW14" s="3">
        <v>8980.6994546237493</v>
      </c>
      <c r="HX14" s="3">
        <v>147.2858617219463</v>
      </c>
      <c r="HY14" s="3">
        <v>9127.9853163456955</v>
      </c>
      <c r="HZ14" s="3">
        <v>1308.4492767416789</v>
      </c>
      <c r="IA14" s="3">
        <v>6258.5758579518424</v>
      </c>
      <c r="IB14" s="3">
        <v>66.478912463778215</v>
      </c>
      <c r="IC14" s="3">
        <v>6325.0547704156206</v>
      </c>
      <c r="ID14" s="3">
        <v>1189.510932069926</v>
      </c>
      <c r="IE14" s="3">
        <v>2722.1235966719059</v>
      </c>
      <c r="IF14" s="3">
        <v>80.806949258166696</v>
      </c>
      <c r="IG14" s="3">
        <v>2802.9305459300731</v>
      </c>
    </row>
    <row r="15" spans="1:241" x14ac:dyDescent="0.25">
      <c r="A15" s="5" t="s">
        <v>249</v>
      </c>
      <c r="B15" s="3">
        <v>851769.0262331448</v>
      </c>
      <c r="C15" s="3">
        <v>470429.85076737532</v>
      </c>
      <c r="D15" s="3">
        <v>381339.17546576948</v>
      </c>
      <c r="E15" s="3">
        <v>318133.35997739289</v>
      </c>
      <c r="F15" s="3">
        <v>89958.847289369878</v>
      </c>
      <c r="G15" s="3">
        <v>228174.51268802301</v>
      </c>
      <c r="H15" s="3">
        <v>533635.66625575186</v>
      </c>
      <c r="I15" s="3">
        <v>380471.00347800541</v>
      </c>
      <c r="J15" s="3">
        <v>153164.6627777465</v>
      </c>
      <c r="K15" s="3">
        <v>3010352.3701936621</v>
      </c>
      <c r="L15" s="3">
        <v>1757023.9925057541</v>
      </c>
      <c r="M15" s="3">
        <v>1253328.377687908</v>
      </c>
      <c r="N15" s="3">
        <v>1450873.773587472</v>
      </c>
      <c r="O15" s="3">
        <v>591987.62896792917</v>
      </c>
      <c r="P15" s="3">
        <v>858886.14461954299</v>
      </c>
      <c r="Q15" s="3">
        <v>1559478.5966061901</v>
      </c>
      <c r="R15" s="3">
        <v>1165036.3635378249</v>
      </c>
      <c r="S15" s="3">
        <v>394442.23306836502</v>
      </c>
      <c r="T15" s="3">
        <v>24083.59489768284</v>
      </c>
      <c r="U15" s="3">
        <v>6417.3024225382978</v>
      </c>
      <c r="V15" s="3">
        <v>647.41999999999996</v>
      </c>
      <c r="W15" s="3">
        <v>93.553999999999988</v>
      </c>
      <c r="X15" s="3">
        <v>54.87</v>
      </c>
      <c r="Y15" s="3">
        <v>1.5369999999999999</v>
      </c>
      <c r="Z15" s="3">
        <v>4.0069999999999997</v>
      </c>
      <c r="AA15" s="3">
        <v>2.8639999999999999</v>
      </c>
      <c r="AB15" s="3">
        <v>30.276</v>
      </c>
      <c r="AC15" s="3">
        <v>312.65800000000002</v>
      </c>
      <c r="AD15" s="3">
        <v>0.66400000000000003</v>
      </c>
      <c r="AE15" s="3">
        <v>19.263000000000002</v>
      </c>
      <c r="AF15" s="3">
        <v>292.73099999999999</v>
      </c>
      <c r="AG15" s="3">
        <v>213.42500000000001</v>
      </c>
      <c r="AH15" s="3">
        <v>59.515000000000001</v>
      </c>
      <c r="AI15" s="3">
        <v>47.203000000000003</v>
      </c>
      <c r="AJ15" s="3">
        <v>43.680999999999997</v>
      </c>
      <c r="AK15" s="3">
        <v>63.026000000000003</v>
      </c>
      <c r="AL15" s="3">
        <v>27.783000000000001</v>
      </c>
      <c r="AM15" s="3">
        <v>375.29156820003527</v>
      </c>
      <c r="AN15" s="3">
        <v>58.212214756258241</v>
      </c>
      <c r="AO15" s="3">
        <v>13936.14117359</v>
      </c>
      <c r="AP15" s="3">
        <v>25625.050477600002</v>
      </c>
      <c r="AQ15" s="3">
        <v>558.88066666666657</v>
      </c>
      <c r="AR15" s="3">
        <v>55.697714088067727</v>
      </c>
      <c r="AS15" s="3">
        <v>10068.732896740001</v>
      </c>
      <c r="AT15" s="3">
        <v>3719.3671180000001</v>
      </c>
      <c r="AU15" s="3">
        <v>7719.1381746200004</v>
      </c>
      <c r="AV15" s="3">
        <v>5717.8735436200004</v>
      </c>
      <c r="AW15" s="3">
        <v>2001.264631</v>
      </c>
      <c r="AX15" s="3">
        <v>-186440.40298882339</v>
      </c>
      <c r="AY15" s="3">
        <v>1014871.237484517</v>
      </c>
      <c r="AZ15" s="3">
        <v>23338.191737451121</v>
      </c>
      <c r="BA15" s="3">
        <v>1038209.4292219681</v>
      </c>
      <c r="BB15" s="3">
        <v>-26449.704316652391</v>
      </c>
      <c r="BC15" s="3">
        <v>478399.4711683612</v>
      </c>
      <c r="BD15" s="3">
        <v>18480.083915666499</v>
      </c>
      <c r="BE15" s="3">
        <v>496879.5550840277</v>
      </c>
      <c r="BF15" s="3">
        <v>-159990.6986721711</v>
      </c>
      <c r="BG15" s="3">
        <v>536471.76631615579</v>
      </c>
      <c r="BH15" s="3">
        <v>4858.1078217847971</v>
      </c>
      <c r="BI15" s="3">
        <v>541329.87413794058</v>
      </c>
      <c r="BJ15" s="3">
        <v>-181804.70410729889</v>
      </c>
      <c r="BK15" s="3">
        <v>517869.64015751221</v>
      </c>
      <c r="BL15" s="3">
        <v>-17931.5760728204</v>
      </c>
      <c r="BM15" s="3">
        <v>499938.06408469181</v>
      </c>
      <c r="BN15" s="3">
        <v>-42914.390687894687</v>
      </c>
      <c r="BO15" s="3">
        <v>136142.18179315139</v>
      </c>
      <c r="BP15" s="3">
        <v>-3268.9438158868002</v>
      </c>
      <c r="BQ15" s="3">
        <v>132873.23797726459</v>
      </c>
      <c r="BR15" s="3">
        <v>-138890.31341940421</v>
      </c>
      <c r="BS15" s="3">
        <v>381727.45836436067</v>
      </c>
      <c r="BT15" s="3">
        <v>-14662.63225693349</v>
      </c>
      <c r="BU15" s="3">
        <v>367064.82610742719</v>
      </c>
      <c r="BV15" s="3">
        <v>-4635.6988815669038</v>
      </c>
      <c r="BW15" s="3">
        <v>497001.59732700739</v>
      </c>
      <c r="BX15" s="3">
        <v>41269.767810311278</v>
      </c>
      <c r="BY15" s="3">
        <v>538271.36513731873</v>
      </c>
      <c r="BZ15" s="3">
        <v>16464.686371242329</v>
      </c>
      <c r="CA15" s="3">
        <v>342257.28937520989</v>
      </c>
      <c r="CB15" s="3">
        <v>21749.027731553189</v>
      </c>
      <c r="CC15" s="3">
        <v>364006.31710676308</v>
      </c>
      <c r="CD15" s="3">
        <v>-21100.38525276685</v>
      </c>
      <c r="CE15" s="3">
        <v>154744.307951795</v>
      </c>
      <c r="CF15" s="3">
        <v>19520.740078718369</v>
      </c>
      <c r="CG15" s="3">
        <v>174265.04803051331</v>
      </c>
      <c r="CH15" s="3">
        <v>-715990.30795773712</v>
      </c>
      <c r="CI15" s="3">
        <v>3761804.6942824181</v>
      </c>
      <c r="CJ15" s="3">
        <v>-35462.016131018747</v>
      </c>
      <c r="CK15" s="3">
        <v>3726342.6781513989</v>
      </c>
      <c r="CL15" s="3">
        <v>-189683.7749619988</v>
      </c>
      <c r="CM15" s="3">
        <v>1947749.7823581861</v>
      </c>
      <c r="CN15" s="3">
        <v>-1042.014890432823</v>
      </c>
      <c r="CO15" s="3">
        <v>1946707.767467753</v>
      </c>
      <c r="CP15" s="3">
        <v>-526306.53299573821</v>
      </c>
      <c r="CQ15" s="3">
        <v>1814054.911924233</v>
      </c>
      <c r="CR15" s="3">
        <v>-34420.001240586404</v>
      </c>
      <c r="CS15" s="3">
        <v>1779634.9106836461</v>
      </c>
      <c r="CT15" s="3">
        <v>-623689.7100187419</v>
      </c>
      <c r="CU15" s="3">
        <v>2182123.4812703342</v>
      </c>
      <c r="CV15" s="3">
        <v>-107559.9976641196</v>
      </c>
      <c r="CW15" s="3">
        <v>2074563.4836062139</v>
      </c>
      <c r="CX15" s="3">
        <v>-203056.41723634151</v>
      </c>
      <c r="CY15" s="3">
        <v>819997.77976282174</v>
      </c>
      <c r="CZ15" s="3">
        <v>-24953.733558551179</v>
      </c>
      <c r="DA15" s="3">
        <v>795044.04620427056</v>
      </c>
      <c r="DB15" s="3">
        <v>-420633.29278240033</v>
      </c>
      <c r="DC15" s="3">
        <v>1362125.701507512</v>
      </c>
      <c r="DD15" s="3">
        <v>-82606.264105568873</v>
      </c>
      <c r="DE15" s="3">
        <v>1279519.4374019429</v>
      </c>
      <c r="DF15" s="3">
        <v>-92300.597938995037</v>
      </c>
      <c r="DG15" s="3">
        <v>1579681.2130120851</v>
      </c>
      <c r="DH15" s="3">
        <v>72097.981533100829</v>
      </c>
      <c r="DI15" s="3">
        <v>1651779.194545185</v>
      </c>
      <c r="DJ15" s="3">
        <v>13372.64227434263</v>
      </c>
      <c r="DK15" s="3">
        <v>1127752.0025953641</v>
      </c>
      <c r="DL15" s="3">
        <v>23911.718668118581</v>
      </c>
      <c r="DM15" s="3">
        <v>1151663.721263482</v>
      </c>
      <c r="DN15" s="3">
        <v>-105673.24021333781</v>
      </c>
      <c r="DO15" s="3">
        <v>451929.21041672048</v>
      </c>
      <c r="DP15" s="3">
        <v>48186.262864982302</v>
      </c>
      <c r="DQ15" s="3">
        <v>500115.47328170278</v>
      </c>
      <c r="DR15" s="3">
        <v>-326.15826528573922</v>
      </c>
      <c r="DS15" s="3">
        <v>24575.146411461508</v>
      </c>
      <c r="DT15" s="3">
        <v>-165.39324849293189</v>
      </c>
      <c r="DU15" s="3">
        <v>24409.75316296858</v>
      </c>
      <c r="DV15" s="3">
        <v>-527.62589991795312</v>
      </c>
      <c r="DW15" s="3">
        <v>6986.4232909311477</v>
      </c>
      <c r="DX15" s="3">
        <v>-41.494968474896268</v>
      </c>
      <c r="DY15" s="3">
        <v>6944.9283224562514</v>
      </c>
      <c r="DZ15" s="3">
        <v>-1297.3795050038971</v>
      </c>
      <c r="EA15" s="3">
        <v>2028.5672523650719</v>
      </c>
      <c r="EB15" s="3">
        <v>-83.767747361174997</v>
      </c>
      <c r="EC15" s="3">
        <v>1944.7995050038969</v>
      </c>
      <c r="ED15" s="3">
        <v>-193.6452628099257</v>
      </c>
      <c r="EE15" s="3">
        <v>342.30077526411333</v>
      </c>
      <c r="EF15" s="3">
        <v>-55.101512454187677</v>
      </c>
      <c r="EG15" s="3">
        <v>287.19926280992559</v>
      </c>
      <c r="EH15" s="3">
        <v>-93.373314877787323</v>
      </c>
      <c r="EI15" s="3">
        <v>162.8868325817387</v>
      </c>
      <c r="EJ15" s="3">
        <v>-14.64351770395135</v>
      </c>
      <c r="EK15" s="3">
        <v>148.2433148777873</v>
      </c>
      <c r="EL15" s="3">
        <v>-12.38359372448646</v>
      </c>
      <c r="EM15" s="3">
        <v>16.69300538670117</v>
      </c>
      <c r="EN15" s="3">
        <v>-2.7724116622147039</v>
      </c>
      <c r="EO15" s="3">
        <v>13.920593724486469</v>
      </c>
      <c r="EP15" s="3">
        <v>-6.1559888361362471</v>
      </c>
      <c r="EQ15" s="3">
        <v>27.03035971004503</v>
      </c>
      <c r="ER15" s="3">
        <v>-16.867370873908779</v>
      </c>
      <c r="ES15" s="3">
        <v>10.16298883613625</v>
      </c>
      <c r="ET15" s="3">
        <v>-17.828249353175181</v>
      </c>
      <c r="EU15" s="3">
        <v>13.07239279919941</v>
      </c>
      <c r="EV15" s="3">
        <v>7.6198565539757741</v>
      </c>
      <c r="EW15" s="3">
        <v>20.692249353175178</v>
      </c>
      <c r="EX15" s="3">
        <v>-63.890910640725629</v>
      </c>
      <c r="EY15" s="3">
        <v>122.6194751717541</v>
      </c>
      <c r="EZ15" s="3">
        <v>-28.452564531028489</v>
      </c>
      <c r="FA15" s="3">
        <v>94.166910640725632</v>
      </c>
      <c r="FB15" s="3">
        <v>-626.35975183969879</v>
      </c>
      <c r="FC15" s="3">
        <v>1013.941302697073</v>
      </c>
      <c r="FD15" s="3">
        <v>-74.923550857374607</v>
      </c>
      <c r="FE15" s="3">
        <v>939.0177518396988</v>
      </c>
      <c r="FF15" s="3">
        <v>-14.39453754650868</v>
      </c>
      <c r="FG15" s="3">
        <v>3.076420325362565</v>
      </c>
      <c r="FH15" s="3">
        <v>11.982117221146121</v>
      </c>
      <c r="FI15" s="3">
        <v>15.058537546508679</v>
      </c>
      <c r="FJ15" s="3">
        <v>-36.935898037690777</v>
      </c>
      <c r="FK15" s="3">
        <v>58.163556133463914</v>
      </c>
      <c r="FL15" s="3">
        <v>-1.9646580957731321</v>
      </c>
      <c r="FM15" s="3">
        <v>56.198898037690782</v>
      </c>
      <c r="FN15" s="3">
        <v>-575.0293162553919</v>
      </c>
      <c r="FO15" s="3">
        <v>952.70132623836753</v>
      </c>
      <c r="FP15" s="3">
        <v>-84.941009982975629</v>
      </c>
      <c r="FQ15" s="3">
        <v>867.7603162553919</v>
      </c>
      <c r="FR15" s="3">
        <v>-397.36782368646561</v>
      </c>
      <c r="FS15" s="3">
        <v>587.0044194926387</v>
      </c>
      <c r="FT15" s="3">
        <v>23.788404193826981</v>
      </c>
      <c r="FU15" s="3">
        <v>610.79282368646568</v>
      </c>
      <c r="FV15" s="3">
        <v>-108.8650083271627</v>
      </c>
      <c r="FW15" s="3">
        <v>173.16810782465021</v>
      </c>
      <c r="FX15" s="3">
        <v>-4.788099497487508</v>
      </c>
      <c r="FY15" s="3">
        <v>168.3800083271627</v>
      </c>
      <c r="FZ15" s="3">
        <v>-78.31151107130205</v>
      </c>
      <c r="GA15" s="3">
        <v>125.5640635929207</v>
      </c>
      <c r="GB15" s="3">
        <v>-4.9552521618679179E-2</v>
      </c>
      <c r="GC15" s="3">
        <v>125.5145110713021</v>
      </c>
      <c r="GD15" s="3">
        <v>-82.20459680777239</v>
      </c>
      <c r="GE15" s="3">
        <v>123.3611901817406</v>
      </c>
      <c r="GF15" s="3">
        <v>2.5244066260317908</v>
      </c>
      <c r="GG15" s="3">
        <v>125.8855968077724</v>
      </c>
      <c r="GH15" s="3">
        <v>-127.9867074802284</v>
      </c>
      <c r="GI15" s="3">
        <v>164.91105789332721</v>
      </c>
      <c r="GJ15" s="3">
        <v>26.10164958690126</v>
      </c>
      <c r="GK15" s="3">
        <v>191.01270748022841</v>
      </c>
      <c r="GL15" s="3">
        <v>-80.006666667807025</v>
      </c>
      <c r="GM15" s="3">
        <v>85.320754911246837</v>
      </c>
      <c r="GN15" s="3">
        <v>22.468911756560189</v>
      </c>
      <c r="GO15" s="3">
        <v>107.789666667807</v>
      </c>
      <c r="GP15" s="3">
        <v>22.960041852694349</v>
      </c>
      <c r="GQ15" s="3">
        <v>352.47528174976202</v>
      </c>
      <c r="GR15" s="3">
        <v>-0.14375540242104989</v>
      </c>
      <c r="GS15" s="3">
        <v>352.33152634734103</v>
      </c>
      <c r="GT15" s="3">
        <v>-5.5621164405709642</v>
      </c>
      <c r="GU15" s="3">
        <v>65.618028223185405</v>
      </c>
      <c r="GV15" s="3">
        <v>-1.843697026356196</v>
      </c>
      <c r="GW15" s="3">
        <v>63.774331196829209</v>
      </c>
      <c r="GX15" s="3">
        <v>-41.500295626475413</v>
      </c>
      <c r="GY15" s="3">
        <v>14245.81475627446</v>
      </c>
      <c r="GZ15" s="3">
        <v>-268.17328705798349</v>
      </c>
      <c r="HA15" s="3">
        <v>13977.641469216471</v>
      </c>
      <c r="HB15" s="3">
        <v>49.01276923042203</v>
      </c>
      <c r="HC15" s="3">
        <v>25628.923205972362</v>
      </c>
      <c r="HD15" s="3">
        <v>-52.885497602783289</v>
      </c>
      <c r="HE15" s="3">
        <v>25576.037708369571</v>
      </c>
      <c r="HF15" s="3">
        <v>114.02764432325159</v>
      </c>
      <c r="HG15" s="3">
        <v>592.44333083437857</v>
      </c>
      <c r="HH15" s="3">
        <v>-147.59030849096359</v>
      </c>
      <c r="HI15" s="3">
        <v>444.85302234341498</v>
      </c>
      <c r="HJ15" s="3">
        <v>0.14166902910679341</v>
      </c>
      <c r="HK15" s="3">
        <v>55.652520369406318</v>
      </c>
      <c r="HL15" s="3">
        <v>-9.6475310445377715E-2</v>
      </c>
      <c r="HM15" s="3">
        <v>55.55604505896094</v>
      </c>
      <c r="HN15" s="3">
        <v>-638.86440721208305</v>
      </c>
      <c r="HO15" s="3">
        <v>10421.39678208152</v>
      </c>
      <c r="HP15" s="3">
        <v>286.20052187056348</v>
      </c>
      <c r="HQ15" s="3">
        <v>10707.59730395208</v>
      </c>
      <c r="HR15" s="3">
        <v>-394.30567589433338</v>
      </c>
      <c r="HS15" s="3">
        <v>3970.7833543678971</v>
      </c>
      <c r="HT15" s="3">
        <v>142.88943952643601</v>
      </c>
      <c r="HU15" s="3">
        <v>4113.6727938943332</v>
      </c>
      <c r="HV15" s="3">
        <v>-2024.370046616935</v>
      </c>
      <c r="HW15" s="3">
        <v>9720.3704686890887</v>
      </c>
      <c r="HX15" s="3">
        <v>23.13775254784559</v>
      </c>
      <c r="HY15" s="3">
        <v>9743.5082212369343</v>
      </c>
      <c r="HZ15" s="3">
        <v>-1149.510201257154</v>
      </c>
      <c r="IA15" s="3">
        <v>6756.5628872496563</v>
      </c>
      <c r="IB15" s="3">
        <v>110.8208576274983</v>
      </c>
      <c r="IC15" s="3">
        <v>6867.3837448771546</v>
      </c>
      <c r="ID15" s="3">
        <v>-874.85984535978059</v>
      </c>
      <c r="IE15" s="3">
        <v>2963.8075814394319</v>
      </c>
      <c r="IF15" s="3">
        <v>-87.683105079651796</v>
      </c>
      <c r="IG15" s="3">
        <v>2876.1244763597811</v>
      </c>
    </row>
    <row r="16" spans="1:241" x14ac:dyDescent="0.25">
      <c r="A16" s="5" t="s">
        <v>250</v>
      </c>
      <c r="B16" s="3">
        <v>972931.35965717793</v>
      </c>
      <c r="C16" s="3">
        <v>425439.73388557998</v>
      </c>
      <c r="D16" s="3">
        <v>547491.62577159796</v>
      </c>
      <c r="E16" s="3">
        <v>524442.03469049395</v>
      </c>
      <c r="F16" s="3">
        <v>121023.56892017501</v>
      </c>
      <c r="G16" s="3">
        <v>403418.46577031899</v>
      </c>
      <c r="H16" s="3">
        <v>448489.32496668393</v>
      </c>
      <c r="I16" s="3">
        <v>304416.16496540501</v>
      </c>
      <c r="J16" s="3">
        <v>144073.160001279</v>
      </c>
      <c r="K16" s="3">
        <v>3864801.6305331541</v>
      </c>
      <c r="L16" s="3">
        <v>2044240.267593717</v>
      </c>
      <c r="M16" s="3">
        <v>1820561.3629394369</v>
      </c>
      <c r="N16" s="3">
        <v>2151142.6807741998</v>
      </c>
      <c r="O16" s="3">
        <v>928026.65562294959</v>
      </c>
      <c r="P16" s="3">
        <v>1223116.02515125</v>
      </c>
      <c r="Q16" s="3">
        <v>1713658.9497589541</v>
      </c>
      <c r="R16" s="3">
        <v>1116213.6119707669</v>
      </c>
      <c r="S16" s="3">
        <v>597445.33778818697</v>
      </c>
      <c r="T16" s="3">
        <v>24831.2171268436</v>
      </c>
      <c r="U16" s="3">
        <v>7442.6941728703732</v>
      </c>
      <c r="V16" s="3">
        <v>1805.258</v>
      </c>
      <c r="W16" s="3">
        <v>295.74799999999999</v>
      </c>
      <c r="X16" s="3">
        <v>138.04900000000001</v>
      </c>
      <c r="Y16" s="3">
        <v>14.769</v>
      </c>
      <c r="Z16" s="3">
        <v>20.67</v>
      </c>
      <c r="AA16" s="3">
        <v>7.9840000000000009</v>
      </c>
      <c r="AB16" s="3">
        <v>114.276</v>
      </c>
      <c r="AC16" s="3">
        <v>943.42299999999989</v>
      </c>
      <c r="AD16" s="3">
        <v>1.76</v>
      </c>
      <c r="AE16" s="3">
        <v>46.216999999999999</v>
      </c>
      <c r="AF16" s="3">
        <v>895.44599999999991</v>
      </c>
      <c r="AG16" s="3">
        <v>500.80399999999997</v>
      </c>
      <c r="AH16" s="3">
        <v>129.31200000000001</v>
      </c>
      <c r="AI16" s="3">
        <v>87.532999999999987</v>
      </c>
      <c r="AJ16" s="3">
        <v>124.98</v>
      </c>
      <c r="AK16" s="3">
        <v>158.97900000000001</v>
      </c>
      <c r="AL16" s="3">
        <v>65.283000000000001</v>
      </c>
      <c r="AM16" s="3">
        <v>333.63210351107449</v>
      </c>
      <c r="AN16" s="3">
        <v>64.984051069703241</v>
      </c>
      <c r="AO16" s="3">
        <v>15227.742666759999</v>
      </c>
      <c r="AP16" s="3">
        <v>27613.77152665667</v>
      </c>
      <c r="AQ16" s="3">
        <v>429.90899999999988</v>
      </c>
      <c r="AR16" s="3">
        <v>56.145624437287353</v>
      </c>
      <c r="AS16" s="3">
        <v>10219.63120724</v>
      </c>
      <c r="AT16" s="3">
        <v>4277.0647300000001</v>
      </c>
      <c r="AU16" s="3">
        <v>9906.0743415799989</v>
      </c>
      <c r="AV16" s="3">
        <v>6790.495894579999</v>
      </c>
      <c r="AW16" s="3">
        <v>3115.5784469999999</v>
      </c>
      <c r="AX16" s="3">
        <v>-59604.090531706133</v>
      </c>
      <c r="AY16" s="3">
        <v>1041920.703006167</v>
      </c>
      <c r="AZ16" s="3">
        <v>-9385.252817282686</v>
      </c>
      <c r="BA16" s="3">
        <v>1032535.450188884</v>
      </c>
      <c r="BB16" s="3">
        <v>-51043.948541966747</v>
      </c>
      <c r="BC16" s="3">
        <v>482782.68130977289</v>
      </c>
      <c r="BD16" s="3">
        <v>-6298.9988822261803</v>
      </c>
      <c r="BE16" s="3">
        <v>476483.68242754671</v>
      </c>
      <c r="BF16" s="3">
        <v>-8560.1419897393625</v>
      </c>
      <c r="BG16" s="3">
        <v>559138.02169639396</v>
      </c>
      <c r="BH16" s="3">
        <v>-3086.2539350566221</v>
      </c>
      <c r="BI16" s="3">
        <v>556051.76776133734</v>
      </c>
      <c r="BJ16" s="3">
        <v>-34162.242003915293</v>
      </c>
      <c r="BK16" s="3">
        <v>547367.56826270232</v>
      </c>
      <c r="BL16" s="3">
        <v>11236.70843170688</v>
      </c>
      <c r="BM16" s="3">
        <v>558604.2766944092</v>
      </c>
      <c r="BN16" s="3">
        <v>-22611.193976819141</v>
      </c>
      <c r="BO16" s="3">
        <v>144275.31797802419</v>
      </c>
      <c r="BP16" s="3">
        <v>-640.55508103009197</v>
      </c>
      <c r="BQ16" s="3">
        <v>143634.7628969941</v>
      </c>
      <c r="BR16" s="3">
        <v>-11551.048027096151</v>
      </c>
      <c r="BS16" s="3">
        <v>403092.25028467813</v>
      </c>
      <c r="BT16" s="3">
        <v>11877.26351273706</v>
      </c>
      <c r="BU16" s="3">
        <v>414969.51379741507</v>
      </c>
      <c r="BV16" s="3">
        <v>-25441.848527970418</v>
      </c>
      <c r="BW16" s="3">
        <v>494553.13474345021</v>
      </c>
      <c r="BX16" s="3">
        <v>-20621.961248795789</v>
      </c>
      <c r="BY16" s="3">
        <v>473931.17349465442</v>
      </c>
      <c r="BZ16" s="3">
        <v>-28432.754565147599</v>
      </c>
      <c r="CA16" s="3">
        <v>338507.36333174858</v>
      </c>
      <c r="CB16" s="3">
        <v>-5658.4438011960592</v>
      </c>
      <c r="CC16" s="3">
        <v>332848.91953055258</v>
      </c>
      <c r="CD16" s="3">
        <v>2990.906037356805</v>
      </c>
      <c r="CE16" s="3">
        <v>156045.77141171589</v>
      </c>
      <c r="CF16" s="3">
        <v>-14963.517447793771</v>
      </c>
      <c r="CG16" s="3">
        <v>141082.25396392221</v>
      </c>
      <c r="CH16" s="3">
        <v>-151154.85026274659</v>
      </c>
      <c r="CI16" s="3">
        <v>3992949.2439905219</v>
      </c>
      <c r="CJ16" s="3">
        <v>23007.236805378459</v>
      </c>
      <c r="CK16" s="3">
        <v>4015956.4807958999</v>
      </c>
      <c r="CL16" s="3">
        <v>-139841.05775688379</v>
      </c>
      <c r="CM16" s="3">
        <v>2098230.8477667272</v>
      </c>
      <c r="CN16" s="3">
        <v>85850.477583873086</v>
      </c>
      <c r="CO16" s="3">
        <v>2184081.3253505998</v>
      </c>
      <c r="CP16" s="3">
        <v>-11313.792505863001</v>
      </c>
      <c r="CQ16" s="3">
        <v>1894718.3962237949</v>
      </c>
      <c r="CR16" s="3">
        <v>-62843.240778494859</v>
      </c>
      <c r="CS16" s="3">
        <v>1831875.1554453</v>
      </c>
      <c r="CT16" s="3">
        <v>-196778.51585691681</v>
      </c>
      <c r="CU16" s="3">
        <v>2330073.913634514</v>
      </c>
      <c r="CV16" s="3">
        <v>17847.282996602818</v>
      </c>
      <c r="CW16" s="3">
        <v>2347921.1966311168</v>
      </c>
      <c r="CX16" s="3">
        <v>-55968.499625682962</v>
      </c>
      <c r="CY16" s="3">
        <v>912652.95540508477</v>
      </c>
      <c r="CZ16" s="3">
        <v>71342.199843547773</v>
      </c>
      <c r="DA16" s="3">
        <v>983995.15524863254</v>
      </c>
      <c r="DB16" s="3">
        <v>-140810.01623123401</v>
      </c>
      <c r="DC16" s="3">
        <v>1417420.9582294291</v>
      </c>
      <c r="DD16" s="3">
        <v>-53494.916846944951</v>
      </c>
      <c r="DE16" s="3">
        <v>1363926.0413824839</v>
      </c>
      <c r="DF16" s="3">
        <v>45623.66559417027</v>
      </c>
      <c r="DG16" s="3">
        <v>1662875.3303560079</v>
      </c>
      <c r="DH16" s="3">
        <v>5159.9538087754036</v>
      </c>
      <c r="DI16" s="3">
        <v>1668035.284164784</v>
      </c>
      <c r="DJ16" s="3">
        <v>-83872.558131200931</v>
      </c>
      <c r="DK16" s="3">
        <v>1185577.8923616421</v>
      </c>
      <c r="DL16" s="3">
        <v>14508.277740325781</v>
      </c>
      <c r="DM16" s="3">
        <v>1200086.1701019681</v>
      </c>
      <c r="DN16" s="3">
        <v>129496.22372537111</v>
      </c>
      <c r="DO16" s="3">
        <v>477297.43799436587</v>
      </c>
      <c r="DP16" s="3">
        <v>-9348.323931550025</v>
      </c>
      <c r="DQ16" s="3">
        <v>467949.1140628159</v>
      </c>
      <c r="DR16" s="3">
        <v>190.55441708353629</v>
      </c>
      <c r="DS16" s="3">
        <v>25415.694397368479</v>
      </c>
      <c r="DT16" s="3">
        <v>-775.031687608418</v>
      </c>
      <c r="DU16" s="3">
        <v>24640.662709760061</v>
      </c>
      <c r="DV16" s="3">
        <v>393.83636632842979</v>
      </c>
      <c r="DW16" s="3">
        <v>7079.6172534021953</v>
      </c>
      <c r="DX16" s="3">
        <v>-30.759446860251959</v>
      </c>
      <c r="DY16" s="3">
        <v>7048.8578065419433</v>
      </c>
      <c r="DZ16" s="3">
        <v>-315.70367702434271</v>
      </c>
      <c r="EA16" s="3">
        <v>2036.9123046628031</v>
      </c>
      <c r="EB16" s="3">
        <v>84.049372361539326</v>
      </c>
      <c r="EC16" s="3">
        <v>2120.961677024342</v>
      </c>
      <c r="ED16" s="3">
        <v>-75.751733581119964</v>
      </c>
      <c r="EE16" s="3">
        <v>369.65226972348307</v>
      </c>
      <c r="EF16" s="3">
        <v>1.8474638576369671</v>
      </c>
      <c r="EG16" s="3">
        <v>371.49973358111998</v>
      </c>
      <c r="EH16" s="3">
        <v>-31.78622577177282</v>
      </c>
      <c r="EI16" s="3">
        <v>165.81361630340189</v>
      </c>
      <c r="EJ16" s="3">
        <v>4.0216094683709684</v>
      </c>
      <c r="EK16" s="3">
        <v>169.8352257717728</v>
      </c>
      <c r="EL16" s="3">
        <v>-8.4189332661542302</v>
      </c>
      <c r="EM16" s="3">
        <v>15.64750692868645</v>
      </c>
      <c r="EN16" s="3">
        <v>7.5404263374677853</v>
      </c>
      <c r="EO16" s="3">
        <v>23.187933266154229</v>
      </c>
      <c r="EP16" s="3">
        <v>-11.34676592678341</v>
      </c>
      <c r="EQ16" s="3">
        <v>35.86809329924634</v>
      </c>
      <c r="ER16" s="3">
        <v>-3.8513273724629329</v>
      </c>
      <c r="ES16" s="3">
        <v>32.016765926783407</v>
      </c>
      <c r="ET16" s="3">
        <v>-5.0762766459634694</v>
      </c>
      <c r="EU16" s="3">
        <v>17.637668151557079</v>
      </c>
      <c r="EV16" s="3">
        <v>-4.5773915055936074</v>
      </c>
      <c r="EW16" s="3">
        <v>13.060276645963469</v>
      </c>
      <c r="EX16" s="3">
        <v>-19.119386643127289</v>
      </c>
      <c r="EY16" s="3">
        <v>134.68594451867421</v>
      </c>
      <c r="EZ16" s="3">
        <v>-1.2905578755469089</v>
      </c>
      <c r="FA16" s="3">
        <v>133.3953866431273</v>
      </c>
      <c r="FB16" s="3">
        <v>-119.11383691479951</v>
      </c>
      <c r="FC16" s="3">
        <v>997.55106132072456</v>
      </c>
      <c r="FD16" s="3">
        <v>64.985775594074767</v>
      </c>
      <c r="FE16" s="3">
        <v>1062.5368369147991</v>
      </c>
      <c r="FF16" s="3">
        <v>-17.849418995460471</v>
      </c>
      <c r="FG16" s="3">
        <v>0.7434448574402539</v>
      </c>
      <c r="FH16" s="3">
        <v>18.865974138020221</v>
      </c>
      <c r="FI16" s="3">
        <v>19.609418995460469</v>
      </c>
      <c r="FJ16" s="3">
        <v>-13.028344044035711</v>
      </c>
      <c r="FK16" s="3">
        <v>59.607110492336602</v>
      </c>
      <c r="FL16" s="3">
        <v>-0.36176644830089089</v>
      </c>
      <c r="FM16" s="3">
        <v>59.245344044035711</v>
      </c>
      <c r="FN16" s="3">
        <v>-88.236073875196254</v>
      </c>
      <c r="FO16" s="3">
        <v>937.20050597102454</v>
      </c>
      <c r="FP16" s="3">
        <v>46.481567904171577</v>
      </c>
      <c r="FQ16" s="3">
        <v>983.68207387519612</v>
      </c>
      <c r="FR16" s="3">
        <v>-92.671753124387934</v>
      </c>
      <c r="FS16" s="3">
        <v>583.21355616792755</v>
      </c>
      <c r="FT16" s="3">
        <v>10.26219695646046</v>
      </c>
      <c r="FU16" s="3">
        <v>593.47575312438801</v>
      </c>
      <c r="FV16" s="3">
        <v>-36.552911136132423</v>
      </c>
      <c r="FW16" s="3">
        <v>168.79950360313279</v>
      </c>
      <c r="FX16" s="3">
        <v>-2.9345924670003281</v>
      </c>
      <c r="FY16" s="3">
        <v>165.86491113613241</v>
      </c>
      <c r="FZ16" s="3">
        <v>-36.74138459334587</v>
      </c>
      <c r="GA16" s="3">
        <v>123.2062357532016</v>
      </c>
      <c r="GB16" s="3">
        <v>1.0681488401443029</v>
      </c>
      <c r="GC16" s="3">
        <v>124.2743845933459</v>
      </c>
      <c r="GD16" s="3">
        <v>7.0882137161200349</v>
      </c>
      <c r="GE16" s="3">
        <v>123.9564765962035</v>
      </c>
      <c r="GF16" s="3">
        <v>-6.0646903123235489</v>
      </c>
      <c r="GG16" s="3">
        <v>117.89178628387999</v>
      </c>
      <c r="GH16" s="3">
        <v>-26.4656711110297</v>
      </c>
      <c r="GI16" s="3">
        <v>167.2513402153896</v>
      </c>
      <c r="GJ16" s="3">
        <v>18.193330895640091</v>
      </c>
      <c r="GK16" s="3">
        <v>185.44467111102969</v>
      </c>
      <c r="GL16" s="3">
        <v>-28.16635340403527</v>
      </c>
      <c r="GM16" s="3">
        <v>86.495417450667787</v>
      </c>
      <c r="GN16" s="3">
        <v>6.9539359533674912</v>
      </c>
      <c r="GO16" s="3">
        <v>93.449353404035278</v>
      </c>
      <c r="GP16" s="3">
        <v>-17.241324078706288</v>
      </c>
      <c r="GQ16" s="3">
        <v>359.6184284143647</v>
      </c>
      <c r="GR16" s="3">
        <v>-8.7450008245838831</v>
      </c>
      <c r="GS16" s="3">
        <v>350.87342758978082</v>
      </c>
      <c r="GT16" s="3">
        <v>4.150978535050573</v>
      </c>
      <c r="GU16" s="3">
        <v>70.531030306463009</v>
      </c>
      <c r="GV16" s="3">
        <v>-9.6979577718103371</v>
      </c>
      <c r="GW16" s="3">
        <v>60.833072534652672</v>
      </c>
      <c r="GX16" s="3">
        <v>-411.37765949108427</v>
      </c>
      <c r="GY16" s="3">
        <v>16319.880925580181</v>
      </c>
      <c r="GZ16" s="3">
        <v>-680.76059932909448</v>
      </c>
      <c r="HA16" s="3">
        <v>15639.120326251081</v>
      </c>
      <c r="HB16" s="3">
        <v>-357.61929368451342</v>
      </c>
      <c r="HC16" s="3">
        <v>28112.53989977622</v>
      </c>
      <c r="HD16" s="3">
        <v>-141.14907943503931</v>
      </c>
      <c r="HE16" s="3">
        <v>27971.390820341181</v>
      </c>
      <c r="HF16" s="3">
        <v>-229.3167002143467</v>
      </c>
      <c r="HG16" s="3">
        <v>596.35373948982703</v>
      </c>
      <c r="HH16" s="3">
        <v>62.871960724519568</v>
      </c>
      <c r="HI16" s="3">
        <v>659.2257002143466</v>
      </c>
      <c r="HJ16" s="3">
        <v>-0.17066727119895861</v>
      </c>
      <c r="HK16" s="3">
        <v>57.076590046492029</v>
      </c>
      <c r="HL16" s="3">
        <v>-0.76029833800572533</v>
      </c>
      <c r="HM16" s="3">
        <v>56.316291708486297</v>
      </c>
      <c r="HN16" s="3">
        <v>70.087868649084214</v>
      </c>
      <c r="HO16" s="3">
        <v>11014.975401891719</v>
      </c>
      <c r="HP16" s="3">
        <v>-865.43206330080648</v>
      </c>
      <c r="HQ16" s="3">
        <v>10149.543338590909</v>
      </c>
      <c r="HR16" s="3">
        <v>273.0155259749464</v>
      </c>
      <c r="HS16" s="3">
        <v>4119.21514930184</v>
      </c>
      <c r="HT16" s="3">
        <v>-115.1659452767863</v>
      </c>
      <c r="HU16" s="3">
        <v>4004.0492040250542</v>
      </c>
      <c r="HV16" s="3">
        <v>-564.80266900616664</v>
      </c>
      <c r="HW16" s="3">
        <v>10404.724819485949</v>
      </c>
      <c r="HX16" s="3">
        <v>66.152191100212804</v>
      </c>
      <c r="HY16" s="3">
        <v>10470.877010586169</v>
      </c>
      <c r="HZ16" s="3">
        <v>-240.18398862555119</v>
      </c>
      <c r="IA16" s="3">
        <v>7255.4583247853689</v>
      </c>
      <c r="IB16" s="3">
        <v>-224.77844157981869</v>
      </c>
      <c r="IC16" s="3">
        <v>7030.6798832055501</v>
      </c>
      <c r="ID16" s="3">
        <v>-324.61868038061499</v>
      </c>
      <c r="IE16" s="3">
        <v>3149.2664947005819</v>
      </c>
      <c r="IF16" s="3">
        <v>290.93063268003237</v>
      </c>
      <c r="IG16" s="3">
        <v>3440.1971273806148</v>
      </c>
    </row>
    <row r="17" spans="1:241" x14ac:dyDescent="0.25">
      <c r="A17" s="5" t="s">
        <v>251</v>
      </c>
      <c r="B17" s="3">
        <v>981382.22813064419</v>
      </c>
      <c r="C17" s="3">
        <v>373940.9658237751</v>
      </c>
      <c r="D17" s="3">
        <v>607441.26230686915</v>
      </c>
      <c r="E17" s="3">
        <v>574901.11896527698</v>
      </c>
      <c r="F17" s="3">
        <v>142144.122830868</v>
      </c>
      <c r="G17" s="3">
        <v>432756.99613440898</v>
      </c>
      <c r="H17" s="3">
        <v>406481.10916536732</v>
      </c>
      <c r="I17" s="3">
        <v>231796.8429929071</v>
      </c>
      <c r="J17" s="3">
        <v>174684.26617246019</v>
      </c>
      <c r="K17" s="3">
        <v>4403918.0984300859</v>
      </c>
      <c r="L17" s="3">
        <v>2354399.2549882578</v>
      </c>
      <c r="M17" s="3">
        <v>2049518.8434418279</v>
      </c>
      <c r="N17" s="3">
        <v>2589562.3039767528</v>
      </c>
      <c r="O17" s="3">
        <v>988045.82268828282</v>
      </c>
      <c r="P17" s="3">
        <v>1601516.4812884701</v>
      </c>
      <c r="Q17" s="3">
        <v>1814355.794453332</v>
      </c>
      <c r="R17" s="3">
        <v>1366353.4322999751</v>
      </c>
      <c r="S17" s="3">
        <v>448002.36215335759</v>
      </c>
      <c r="T17" s="3">
        <v>26975.736726364848</v>
      </c>
      <c r="U17" s="3">
        <v>7171.6278428637324</v>
      </c>
      <c r="V17" s="3">
        <v>2084.8229999999999</v>
      </c>
      <c r="W17" s="3">
        <v>393.04500000000002</v>
      </c>
      <c r="X17" s="3">
        <v>126.81699999999999</v>
      </c>
      <c r="Y17" s="3">
        <v>18.824000000000002</v>
      </c>
      <c r="Z17" s="3">
        <v>20.617999999999999</v>
      </c>
      <c r="AA17" s="3">
        <v>48.679000000000002</v>
      </c>
      <c r="AB17" s="3">
        <v>178.107</v>
      </c>
      <c r="AC17" s="3">
        <v>1087.8409999999999</v>
      </c>
      <c r="AD17" s="3">
        <v>0.24199999999999999</v>
      </c>
      <c r="AE17" s="3">
        <v>49.253</v>
      </c>
      <c r="AF17" s="3">
        <v>1038.346</v>
      </c>
      <c r="AG17" s="3">
        <v>520.34799999999996</v>
      </c>
      <c r="AH17" s="3">
        <v>170.524</v>
      </c>
      <c r="AI17" s="3">
        <v>98.43</v>
      </c>
      <c r="AJ17" s="3">
        <v>111.265</v>
      </c>
      <c r="AK17" s="3">
        <v>140.12899999999999</v>
      </c>
      <c r="AL17" s="3">
        <v>83.588999999999999</v>
      </c>
      <c r="AM17" s="3">
        <v>376.14523951082572</v>
      </c>
      <c r="AN17" s="3">
        <v>75.292046772068502</v>
      </c>
      <c r="AO17" s="3">
        <v>18198.89898877333</v>
      </c>
      <c r="AP17" s="3">
        <v>30442.611786879999</v>
      </c>
      <c r="AQ17" s="3">
        <v>507.01499999999999</v>
      </c>
      <c r="AR17" s="3">
        <v>58.712615041378598</v>
      </c>
      <c r="AS17" s="3">
        <v>12050.42706328</v>
      </c>
      <c r="AT17" s="3">
        <v>4668.5102749999996</v>
      </c>
      <c r="AU17" s="3">
        <v>10963.45639682</v>
      </c>
      <c r="AV17" s="3">
        <v>7630.9867448199993</v>
      </c>
      <c r="AW17" s="3">
        <v>3332.4696520000002</v>
      </c>
      <c r="AX17" s="3">
        <v>-101048.1382047747</v>
      </c>
      <c r="AY17" s="3">
        <v>1075651.8245327009</v>
      </c>
      <c r="AZ17" s="3">
        <v>6778.5418027176056</v>
      </c>
      <c r="BA17" s="3">
        <v>1082430.366335419</v>
      </c>
      <c r="BB17" s="3">
        <v>-131774.25922365129</v>
      </c>
      <c r="BC17" s="3">
        <v>493586.86267655541</v>
      </c>
      <c r="BD17" s="3">
        <v>12128.362370871009</v>
      </c>
      <c r="BE17" s="3">
        <v>505715.22504742641</v>
      </c>
      <c r="BF17" s="3">
        <v>30726.121018876562</v>
      </c>
      <c r="BG17" s="3">
        <v>582064.96185614611</v>
      </c>
      <c r="BH17" s="3">
        <v>-5349.8205681535183</v>
      </c>
      <c r="BI17" s="3">
        <v>576715.14128799259</v>
      </c>
      <c r="BJ17" s="3">
        <v>13619.348719512431</v>
      </c>
      <c r="BK17" s="3">
        <v>577396.39984945254</v>
      </c>
      <c r="BL17" s="3">
        <v>-16114.629603688019</v>
      </c>
      <c r="BM17" s="3">
        <v>561281.77024576452</v>
      </c>
      <c r="BN17" s="3">
        <v>-5314.4326148545924</v>
      </c>
      <c r="BO17" s="3">
        <v>151895.21878052811</v>
      </c>
      <c r="BP17" s="3">
        <v>-4436.6633348055466</v>
      </c>
      <c r="BQ17" s="3">
        <v>147458.5554457226</v>
      </c>
      <c r="BR17" s="3">
        <v>18933.781334367031</v>
      </c>
      <c r="BS17" s="3">
        <v>425501.18106892437</v>
      </c>
      <c r="BT17" s="3">
        <v>-11677.96626888245</v>
      </c>
      <c r="BU17" s="3">
        <v>413823.21480004193</v>
      </c>
      <c r="BV17" s="3">
        <v>-114667.4869241218</v>
      </c>
      <c r="BW17" s="3">
        <v>498255.42468324967</v>
      </c>
      <c r="BX17" s="3">
        <v>22893.171406239449</v>
      </c>
      <c r="BY17" s="3">
        <v>521148.59608948912</v>
      </c>
      <c r="BZ17" s="3">
        <v>-126459.82660879671</v>
      </c>
      <c r="CA17" s="3">
        <v>341691.64389602718</v>
      </c>
      <c r="CB17" s="3">
        <v>16565.025705676529</v>
      </c>
      <c r="CC17" s="3">
        <v>358256.66960170382</v>
      </c>
      <c r="CD17" s="3">
        <v>11792.33968450955</v>
      </c>
      <c r="CE17" s="3">
        <v>156563.7807872218</v>
      </c>
      <c r="CF17" s="3">
        <v>6328.1457007288118</v>
      </c>
      <c r="CG17" s="3">
        <v>162891.92648795061</v>
      </c>
      <c r="CH17" s="3">
        <v>97118.013147979756</v>
      </c>
      <c r="CI17" s="3">
        <v>4247815.3903069897</v>
      </c>
      <c r="CJ17" s="3">
        <v>58984.69497511629</v>
      </c>
      <c r="CK17" s="3">
        <v>4306800.085282106</v>
      </c>
      <c r="CL17" s="3">
        <v>123.2102254795082</v>
      </c>
      <c r="CM17" s="3">
        <v>2273630.266543922</v>
      </c>
      <c r="CN17" s="3">
        <v>80645.778218856081</v>
      </c>
      <c r="CO17" s="3">
        <v>2354276.0447627781</v>
      </c>
      <c r="CP17" s="3">
        <v>96994.80292250005</v>
      </c>
      <c r="CQ17" s="3">
        <v>1974185.1237630669</v>
      </c>
      <c r="CR17" s="3">
        <v>-21661.083243739791</v>
      </c>
      <c r="CS17" s="3">
        <v>1952524.0405193281</v>
      </c>
      <c r="CT17" s="3">
        <v>96365.211146892485</v>
      </c>
      <c r="CU17" s="3">
        <v>2467830.1176599101</v>
      </c>
      <c r="CV17" s="3">
        <v>25366.975169950631</v>
      </c>
      <c r="CW17" s="3">
        <v>2493197.0928298598</v>
      </c>
      <c r="CX17" s="3">
        <v>-3145.4179901808002</v>
      </c>
      <c r="CY17" s="3">
        <v>992206.37531846855</v>
      </c>
      <c r="CZ17" s="3">
        <v>-1015.134640004952</v>
      </c>
      <c r="DA17" s="3">
        <v>991191.2406784636</v>
      </c>
      <c r="DB17" s="3">
        <v>99510.629137073323</v>
      </c>
      <c r="DC17" s="3">
        <v>1475623.7423414411</v>
      </c>
      <c r="DD17" s="3">
        <v>26382.109809955578</v>
      </c>
      <c r="DE17" s="3">
        <v>1502005.8521513969</v>
      </c>
      <c r="DF17" s="3">
        <v>752.80200108696772</v>
      </c>
      <c r="DG17" s="3">
        <v>1779985.27264708</v>
      </c>
      <c r="DH17" s="3">
        <v>33617.719805165427</v>
      </c>
      <c r="DI17" s="3">
        <v>1813602.992452245</v>
      </c>
      <c r="DJ17" s="3">
        <v>3268.6282156604511</v>
      </c>
      <c r="DK17" s="3">
        <v>1281423.891225453</v>
      </c>
      <c r="DL17" s="3">
        <v>81660.912858861266</v>
      </c>
      <c r="DM17" s="3">
        <v>1363084.804084314</v>
      </c>
      <c r="DN17" s="3">
        <v>-2515.8262145733811</v>
      </c>
      <c r="DO17" s="3">
        <v>498561.3814216266</v>
      </c>
      <c r="DP17" s="3">
        <v>-48043.193053695613</v>
      </c>
      <c r="DQ17" s="3">
        <v>450518.188367931</v>
      </c>
      <c r="DR17" s="3">
        <v>806.82391321134014</v>
      </c>
      <c r="DS17" s="3">
        <v>26448.581302911651</v>
      </c>
      <c r="DT17" s="3">
        <v>-279.66848975814361</v>
      </c>
      <c r="DU17" s="3">
        <v>26168.912813153511</v>
      </c>
      <c r="DV17" s="3">
        <v>9.3440279187045849</v>
      </c>
      <c r="DW17" s="3">
        <v>7187.1001706055658</v>
      </c>
      <c r="DX17" s="3">
        <v>-24.816355660537742</v>
      </c>
      <c r="DY17" s="3">
        <v>7162.2838149450281</v>
      </c>
      <c r="DZ17" s="3">
        <v>-182.63356028998709</v>
      </c>
      <c r="EA17" s="3">
        <v>2030.0733563424119</v>
      </c>
      <c r="EB17" s="3">
        <v>237.38320394757579</v>
      </c>
      <c r="EC17" s="3">
        <v>2267.456560289987</v>
      </c>
      <c r="ED17" s="3">
        <v>-17.281205214822929</v>
      </c>
      <c r="EE17" s="3">
        <v>393.2099200252274</v>
      </c>
      <c r="EF17" s="3">
        <v>17.116285189595491</v>
      </c>
      <c r="EG17" s="3">
        <v>410.32620521482289</v>
      </c>
      <c r="EH17" s="3">
        <v>-15.96404834978007</v>
      </c>
      <c r="EI17" s="3">
        <v>164.60011889967231</v>
      </c>
      <c r="EJ17" s="3">
        <v>-21.81907054989227</v>
      </c>
      <c r="EK17" s="3">
        <v>142.78104834978001</v>
      </c>
      <c r="EL17" s="3">
        <v>-3.522223498451039</v>
      </c>
      <c r="EM17" s="3">
        <v>16.318746397211289</v>
      </c>
      <c r="EN17" s="3">
        <v>6.0274771012397466</v>
      </c>
      <c r="EO17" s="3">
        <v>22.346223498451039</v>
      </c>
      <c r="EP17" s="3">
        <v>-6.6029155902489478</v>
      </c>
      <c r="EQ17" s="3">
        <v>47.136943258791597</v>
      </c>
      <c r="ER17" s="3">
        <v>-19.91602766854265</v>
      </c>
      <c r="ES17" s="3">
        <v>27.22091559024895</v>
      </c>
      <c r="ET17" s="3">
        <v>8.8541704501495389</v>
      </c>
      <c r="EU17" s="3">
        <v>22.884015160315819</v>
      </c>
      <c r="EV17" s="3">
        <v>16.940814389534641</v>
      </c>
      <c r="EW17" s="3">
        <v>39.824829549850463</v>
      </c>
      <c r="EX17" s="3">
        <v>-5.6022693324267382E-2</v>
      </c>
      <c r="EY17" s="3">
        <v>142.26881355216639</v>
      </c>
      <c r="EZ17" s="3">
        <v>35.894209141157859</v>
      </c>
      <c r="FA17" s="3">
        <v>178.16302269332431</v>
      </c>
      <c r="FB17" s="3">
        <v>-26.411566010841501</v>
      </c>
      <c r="FC17" s="3">
        <v>965.588742823865</v>
      </c>
      <c r="FD17" s="3">
        <v>148.66382318697649</v>
      </c>
      <c r="FE17" s="3">
        <v>1114.252566010842</v>
      </c>
      <c r="FF17" s="3">
        <v>-0.10601106223163199</v>
      </c>
      <c r="FG17" s="3">
        <v>4.6835687373753796</v>
      </c>
      <c r="FH17" s="3">
        <v>-4.3355576751437486</v>
      </c>
      <c r="FI17" s="3">
        <v>0.34801106223163192</v>
      </c>
      <c r="FJ17" s="3">
        <v>-2.3116777108218538</v>
      </c>
      <c r="FK17" s="3">
        <v>60.850357135610601</v>
      </c>
      <c r="FL17" s="3">
        <v>-9.2856794247887464</v>
      </c>
      <c r="FM17" s="3">
        <v>51.564677710821847</v>
      </c>
      <c r="FN17" s="3">
        <v>-23.993877237596909</v>
      </c>
      <c r="FO17" s="3">
        <v>900.0548169509924</v>
      </c>
      <c r="FP17" s="3">
        <v>162.28506028660479</v>
      </c>
      <c r="FQ17" s="3">
        <v>1062.339877237597</v>
      </c>
      <c r="FR17" s="3">
        <v>-86.032523393582821</v>
      </c>
      <c r="FS17" s="3">
        <v>576.49386110308797</v>
      </c>
      <c r="FT17" s="3">
        <v>29.886662290494769</v>
      </c>
      <c r="FU17" s="3">
        <v>606.38052339358273</v>
      </c>
      <c r="FV17" s="3">
        <v>-16.754771210463311</v>
      </c>
      <c r="FW17" s="3">
        <v>161.22762155248111</v>
      </c>
      <c r="FX17" s="3">
        <v>26.051149657982219</v>
      </c>
      <c r="FY17" s="3">
        <v>187.2787712104633</v>
      </c>
      <c r="FZ17" s="3">
        <v>-21.11811074862533</v>
      </c>
      <c r="GA17" s="3">
        <v>122.2706339267026</v>
      </c>
      <c r="GB17" s="3">
        <v>-2.722523178077267</v>
      </c>
      <c r="GC17" s="3">
        <v>119.54811074862531</v>
      </c>
      <c r="GD17" s="3">
        <v>-15.870784920872159</v>
      </c>
      <c r="GE17" s="3">
        <v>120.10467708437839</v>
      </c>
      <c r="GF17" s="3">
        <v>7.0311078364937032</v>
      </c>
      <c r="GG17" s="3">
        <v>127.1357849208721</v>
      </c>
      <c r="GH17" s="3">
        <v>-32.288856513622072</v>
      </c>
      <c r="GI17" s="3">
        <v>172.89092853952579</v>
      </c>
      <c r="GJ17" s="3">
        <v>-0.47307202590369002</v>
      </c>
      <c r="GK17" s="3">
        <v>172.4178565136221</v>
      </c>
      <c r="GL17" s="3">
        <v>-52.908265670739617</v>
      </c>
      <c r="GM17" s="3">
        <v>94.780832390231424</v>
      </c>
      <c r="GN17" s="3">
        <v>41.716433280508213</v>
      </c>
      <c r="GO17" s="3">
        <v>136.49726567073961</v>
      </c>
      <c r="GP17" s="3">
        <v>9.790731565498918</v>
      </c>
      <c r="GQ17" s="3">
        <v>368.51568101263001</v>
      </c>
      <c r="GR17" s="3">
        <v>-2.1611730673031389</v>
      </c>
      <c r="GS17" s="3">
        <v>366.35450794532682</v>
      </c>
      <c r="GT17" s="3">
        <v>6.8263891574844049</v>
      </c>
      <c r="GU17" s="3">
        <v>79.133991141054167</v>
      </c>
      <c r="GV17" s="3">
        <v>-10.668333526470059</v>
      </c>
      <c r="GW17" s="3">
        <v>68.465657614584103</v>
      </c>
      <c r="GX17" s="3">
        <v>109.3305864005777</v>
      </c>
      <c r="GY17" s="3">
        <v>18864.278855147979</v>
      </c>
      <c r="GZ17" s="3">
        <v>-774.71045277521989</v>
      </c>
      <c r="HA17" s="3">
        <v>18089.568402372759</v>
      </c>
      <c r="HB17" s="3">
        <v>-110.598104874425</v>
      </c>
      <c r="HC17" s="3">
        <v>30867.994871364019</v>
      </c>
      <c r="HD17" s="3">
        <v>-314.78497960959072</v>
      </c>
      <c r="HE17" s="3">
        <v>30553.209891754432</v>
      </c>
      <c r="HF17" s="3">
        <v>-160.72912360610411</v>
      </c>
      <c r="HG17" s="3">
        <v>637.82818730113399</v>
      </c>
      <c r="HH17" s="3">
        <v>29.91593630497016</v>
      </c>
      <c r="HI17" s="3">
        <v>667.74412360610415</v>
      </c>
      <c r="HJ17" s="3">
        <v>7.7099516861101419E-2</v>
      </c>
      <c r="HK17" s="3">
        <v>58.790648899291071</v>
      </c>
      <c r="HL17" s="3">
        <v>-0.1551333747735768</v>
      </c>
      <c r="HM17" s="3">
        <v>58.635515524517487</v>
      </c>
      <c r="HN17" s="3">
        <v>679.12950995083281</v>
      </c>
      <c r="HO17" s="3">
        <v>11741.606272867941</v>
      </c>
      <c r="HP17" s="3">
        <v>-370.30871953877249</v>
      </c>
      <c r="HQ17" s="3">
        <v>11371.29755332917</v>
      </c>
      <c r="HR17" s="3">
        <v>530.27413726614236</v>
      </c>
      <c r="HS17" s="3">
        <v>4349.686655610968</v>
      </c>
      <c r="HT17" s="3">
        <v>-211.45051787711051</v>
      </c>
      <c r="HU17" s="3">
        <v>4138.2361377338584</v>
      </c>
      <c r="HV17" s="3">
        <v>-22.009684861820229</v>
      </c>
      <c r="HW17" s="3">
        <v>11083.878854761049</v>
      </c>
      <c r="HX17" s="3">
        <v>-98.412773079227918</v>
      </c>
      <c r="HY17" s="3">
        <v>10985.46608168182</v>
      </c>
      <c r="HZ17" s="3">
        <v>22.08941095728575</v>
      </c>
      <c r="IA17" s="3">
        <v>7795.7575191185324</v>
      </c>
      <c r="IB17" s="3">
        <v>-186.86018525581861</v>
      </c>
      <c r="IC17" s="3">
        <v>7608.8973338627138</v>
      </c>
      <c r="ID17" s="3">
        <v>-44.099095819105941</v>
      </c>
      <c r="IE17" s="3">
        <v>3288.1213356425142</v>
      </c>
      <c r="IF17" s="3">
        <v>88.447412176592024</v>
      </c>
      <c r="IG17" s="3">
        <v>3376.5687478191062</v>
      </c>
    </row>
    <row r="18" spans="1:241" x14ac:dyDescent="0.25">
      <c r="A18" s="5" t="s">
        <v>252</v>
      </c>
      <c r="B18" s="3">
        <v>1426031.8621253639</v>
      </c>
      <c r="C18" s="3">
        <v>624245.3693871873</v>
      </c>
      <c r="D18" s="3">
        <v>801786.49273817637</v>
      </c>
      <c r="E18" s="3">
        <v>857196.99850513844</v>
      </c>
      <c r="F18" s="3">
        <v>236020.721382941</v>
      </c>
      <c r="G18" s="3">
        <v>621176.27712219744</v>
      </c>
      <c r="H18" s="3">
        <v>568834.86362022522</v>
      </c>
      <c r="I18" s="3">
        <v>388224.64800424629</v>
      </c>
      <c r="J18" s="3">
        <v>180610.2156159789</v>
      </c>
      <c r="K18" s="3">
        <v>5346191.4342325591</v>
      </c>
      <c r="L18" s="3">
        <v>2576589.1277557402</v>
      </c>
      <c r="M18" s="3">
        <v>2769602.3064768189</v>
      </c>
      <c r="N18" s="3">
        <v>3518687.7716445429</v>
      </c>
      <c r="O18" s="3">
        <v>1368911.4227038031</v>
      </c>
      <c r="P18" s="3">
        <v>2149776.3489407399</v>
      </c>
      <c r="Q18" s="3">
        <v>1827503.6625880171</v>
      </c>
      <c r="R18" s="3">
        <v>1207677.7050519369</v>
      </c>
      <c r="S18" s="3">
        <v>619825.95753607946</v>
      </c>
      <c r="T18" s="3">
        <v>27118.63369534774</v>
      </c>
      <c r="U18" s="3">
        <v>7492.4026845238013</v>
      </c>
      <c r="V18" s="3">
        <v>3485.6769999999992</v>
      </c>
      <c r="W18" s="3">
        <v>750.28</v>
      </c>
      <c r="X18" s="3">
        <v>343.18200000000002</v>
      </c>
      <c r="Y18" s="3">
        <v>25.571000000000002</v>
      </c>
      <c r="Z18" s="3">
        <v>118.223</v>
      </c>
      <c r="AA18" s="3">
        <v>30.245999999999999</v>
      </c>
      <c r="AB18" s="3">
        <v>233.05799999999999</v>
      </c>
      <c r="AC18" s="3">
        <v>1496.788</v>
      </c>
      <c r="AD18" s="3">
        <v>8.4689999999999994</v>
      </c>
      <c r="AE18" s="3">
        <v>127.399</v>
      </c>
      <c r="AF18" s="3">
        <v>1360.92</v>
      </c>
      <c r="AG18" s="3">
        <v>1033.3399999999999</v>
      </c>
      <c r="AH18" s="3">
        <v>260.91199999999998</v>
      </c>
      <c r="AI18" s="3">
        <v>269.84699999999998</v>
      </c>
      <c r="AJ18" s="3">
        <v>203.892</v>
      </c>
      <c r="AK18" s="3">
        <v>298.68900000000002</v>
      </c>
      <c r="AL18" s="3">
        <v>205.26900000000001</v>
      </c>
      <c r="AM18" s="3">
        <v>361.94842745657002</v>
      </c>
      <c r="AN18" s="3">
        <v>90.820510697032432</v>
      </c>
      <c r="AO18" s="3">
        <v>21750.320901769999</v>
      </c>
      <c r="AP18" s="3">
        <v>33607.943993579996</v>
      </c>
      <c r="AQ18" s="3">
        <v>870.68600000000015</v>
      </c>
      <c r="AR18" s="3">
        <v>60.449206716044422</v>
      </c>
      <c r="AS18" s="3">
        <v>12590.93002894</v>
      </c>
      <c r="AT18" s="3">
        <v>4135.9903300000014</v>
      </c>
      <c r="AU18" s="3">
        <v>14555.691557239999</v>
      </c>
      <c r="AV18" s="3">
        <v>9963.6213082399991</v>
      </c>
      <c r="AW18" s="3">
        <v>4592.0702490000003</v>
      </c>
      <c r="AX18" s="3">
        <v>381967.64458212018</v>
      </c>
      <c r="AY18" s="3">
        <v>1122073.7247642039</v>
      </c>
      <c r="AZ18" s="3">
        <v>-78009.507220960222</v>
      </c>
      <c r="BA18" s="3">
        <v>1044064.217543243</v>
      </c>
      <c r="BB18" s="3">
        <v>205911.24281429651</v>
      </c>
      <c r="BC18" s="3">
        <v>519112.69835975667</v>
      </c>
      <c r="BD18" s="3">
        <v>-100778.5717868659</v>
      </c>
      <c r="BE18" s="3">
        <v>418334.12657289079</v>
      </c>
      <c r="BF18" s="3">
        <v>176056.40176782379</v>
      </c>
      <c r="BG18" s="3">
        <v>602961.02640444681</v>
      </c>
      <c r="BH18" s="3">
        <v>22769.064565905839</v>
      </c>
      <c r="BI18" s="3">
        <v>625730.09097035264</v>
      </c>
      <c r="BJ18" s="3">
        <v>232761.86753133521</v>
      </c>
      <c r="BK18" s="3">
        <v>606381.40754598228</v>
      </c>
      <c r="BL18" s="3">
        <v>18053.723427820951</v>
      </c>
      <c r="BM18" s="3">
        <v>624435.13097380323</v>
      </c>
      <c r="BN18" s="3">
        <v>74994.271732933732</v>
      </c>
      <c r="BO18" s="3">
        <v>160511.973437643</v>
      </c>
      <c r="BP18" s="3">
        <v>514.47621236427221</v>
      </c>
      <c r="BQ18" s="3">
        <v>161026.4496500073</v>
      </c>
      <c r="BR18" s="3">
        <v>157767.59579840151</v>
      </c>
      <c r="BS18" s="3">
        <v>445869.43410833931</v>
      </c>
      <c r="BT18" s="3">
        <v>17539.24721545662</v>
      </c>
      <c r="BU18" s="3">
        <v>463408.68132379593</v>
      </c>
      <c r="BV18" s="3">
        <v>149205.7770509808</v>
      </c>
      <c r="BW18" s="3">
        <v>515692.3172182453</v>
      </c>
      <c r="BX18" s="3">
        <v>-96063.230649000907</v>
      </c>
      <c r="BY18" s="3">
        <v>419629.08656924439</v>
      </c>
      <c r="BZ18" s="3">
        <v>130916.9710813627</v>
      </c>
      <c r="CA18" s="3">
        <v>358600.7249221137</v>
      </c>
      <c r="CB18" s="3">
        <v>-101293.0479992301</v>
      </c>
      <c r="CC18" s="3">
        <v>257307.67692288361</v>
      </c>
      <c r="CD18" s="3">
        <v>18288.805969422228</v>
      </c>
      <c r="CE18" s="3">
        <v>157091.59229610761</v>
      </c>
      <c r="CF18" s="3">
        <v>5229.8173504491278</v>
      </c>
      <c r="CG18" s="3">
        <v>162321.40964655671</v>
      </c>
      <c r="CH18" s="3">
        <v>968471.33068438189</v>
      </c>
      <c r="CI18" s="3">
        <v>4532399.6772733657</v>
      </c>
      <c r="CJ18" s="3">
        <v>-154679.57372518821</v>
      </c>
      <c r="CK18" s="3">
        <v>4377720.1035481784</v>
      </c>
      <c r="CL18" s="3">
        <v>405656.0535979697</v>
      </c>
      <c r="CM18" s="3">
        <v>2477077.4884012882</v>
      </c>
      <c r="CN18" s="3">
        <v>-306144.41424351698</v>
      </c>
      <c r="CO18" s="3">
        <v>2170933.0741577712</v>
      </c>
      <c r="CP18" s="3">
        <v>562815.27708641265</v>
      </c>
      <c r="CQ18" s="3">
        <v>2055322.188872077</v>
      </c>
      <c r="CR18" s="3">
        <v>151464.84051832999</v>
      </c>
      <c r="CS18" s="3">
        <v>2206787.0293904068</v>
      </c>
      <c r="CT18" s="3">
        <v>849438.81678341154</v>
      </c>
      <c r="CU18" s="3">
        <v>2614062.9161247071</v>
      </c>
      <c r="CV18" s="3">
        <v>55186.038736424409</v>
      </c>
      <c r="CW18" s="3">
        <v>2669248.954861131</v>
      </c>
      <c r="CX18" s="3">
        <v>302990.17100735451</v>
      </c>
      <c r="CY18" s="3">
        <v>1070707.2535074209</v>
      </c>
      <c r="CZ18" s="3">
        <v>-4786.0018109721132</v>
      </c>
      <c r="DA18" s="3">
        <v>1065921.251696449</v>
      </c>
      <c r="DB18" s="3">
        <v>546448.64577605715</v>
      </c>
      <c r="DC18" s="3">
        <v>1543355.662617286</v>
      </c>
      <c r="DD18" s="3">
        <v>59972.040547396289</v>
      </c>
      <c r="DE18" s="3">
        <v>1603327.703164683</v>
      </c>
      <c r="DF18" s="3">
        <v>119032.5139009705</v>
      </c>
      <c r="DG18" s="3">
        <v>1918336.761148657</v>
      </c>
      <c r="DH18" s="3">
        <v>-209865.61246161119</v>
      </c>
      <c r="DI18" s="3">
        <v>1708471.148687046</v>
      </c>
      <c r="DJ18" s="3">
        <v>102665.88259061521</v>
      </c>
      <c r="DK18" s="3">
        <v>1406370.234893867</v>
      </c>
      <c r="DL18" s="3">
        <v>-301358.41243254492</v>
      </c>
      <c r="DM18" s="3">
        <v>1105011.8224613219</v>
      </c>
      <c r="DN18" s="3">
        <v>16366.631310355409</v>
      </c>
      <c r="DO18" s="3">
        <v>511966.52625479049</v>
      </c>
      <c r="DP18" s="3">
        <v>91492.799970933585</v>
      </c>
      <c r="DQ18" s="3">
        <v>603459.32622572407</v>
      </c>
      <c r="DR18" s="3">
        <v>-572.88883557511633</v>
      </c>
      <c r="DS18" s="3">
        <v>27731.272857745851</v>
      </c>
      <c r="DT18" s="3">
        <v>-39.750326822995703</v>
      </c>
      <c r="DU18" s="3">
        <v>27691.522530922852</v>
      </c>
      <c r="DV18" s="3">
        <v>171.6942303975506</v>
      </c>
      <c r="DW18" s="3">
        <v>7306.1666784863819</v>
      </c>
      <c r="DX18" s="3">
        <v>14.541775639869231</v>
      </c>
      <c r="DY18" s="3">
        <v>7320.7084541262511</v>
      </c>
      <c r="DZ18" s="3">
        <v>1968.3476302318991</v>
      </c>
      <c r="EA18" s="3">
        <v>2061.199270269783</v>
      </c>
      <c r="EB18" s="3">
        <v>-543.86990050168242</v>
      </c>
      <c r="EC18" s="3">
        <v>1517.3293697680999</v>
      </c>
      <c r="ED18" s="3">
        <v>326.69884835803919</v>
      </c>
      <c r="EE18" s="3">
        <v>414.39628906671572</v>
      </c>
      <c r="EF18" s="3">
        <v>9.1848625752451198</v>
      </c>
      <c r="EG18" s="3">
        <v>423.58115164196079</v>
      </c>
      <c r="EH18" s="3">
        <v>148.15953935400239</v>
      </c>
      <c r="EI18" s="3">
        <v>163.72395019439409</v>
      </c>
      <c r="EJ18" s="3">
        <v>31.29851045160342</v>
      </c>
      <c r="EK18" s="3">
        <v>195.0224606459976</v>
      </c>
      <c r="EL18" s="3">
        <v>31.729928047885441</v>
      </c>
      <c r="EM18" s="3">
        <v>17.77516757565235</v>
      </c>
      <c r="EN18" s="3">
        <v>-23.93409562353779</v>
      </c>
      <c r="EO18" s="3">
        <v>-6.1589280478854427</v>
      </c>
      <c r="EP18" s="3">
        <v>23.888592561856651</v>
      </c>
      <c r="EQ18" s="3">
        <v>53.405245461131337</v>
      </c>
      <c r="ER18" s="3">
        <v>40.929161977012008</v>
      </c>
      <c r="ES18" s="3">
        <v>94.334407438143344</v>
      </c>
      <c r="ET18" s="3">
        <v>24.811181798255561</v>
      </c>
      <c r="EU18" s="3">
        <v>30.12991405753413</v>
      </c>
      <c r="EV18" s="3">
        <v>-24.695095855789688</v>
      </c>
      <c r="EW18" s="3">
        <v>5.434818201744438</v>
      </c>
      <c r="EX18" s="3">
        <v>98.102143710643844</v>
      </c>
      <c r="EY18" s="3">
        <v>149.36168415638079</v>
      </c>
      <c r="EZ18" s="3">
        <v>-14.405827867024611</v>
      </c>
      <c r="FA18" s="3">
        <v>134.95585628935609</v>
      </c>
      <c r="FB18" s="3">
        <v>821.80064093620683</v>
      </c>
      <c r="FC18" s="3">
        <v>957.89646785142736</v>
      </c>
      <c r="FD18" s="3">
        <v>-282.90910878763418</v>
      </c>
      <c r="FE18" s="3">
        <v>674.98735906379318</v>
      </c>
      <c r="FF18" s="3">
        <v>50.860339928014469</v>
      </c>
      <c r="FG18" s="3">
        <v>10.71274977392647</v>
      </c>
      <c r="FH18" s="3">
        <v>-53.104089701940943</v>
      </c>
      <c r="FI18" s="3">
        <v>-42.391339928014467</v>
      </c>
      <c r="FJ18" s="3">
        <v>55.875327232905882</v>
      </c>
      <c r="FK18" s="3">
        <v>62.518663359303709</v>
      </c>
      <c r="FL18" s="3">
        <v>9.0050094077904177</v>
      </c>
      <c r="FM18" s="3">
        <v>71.523672767094126</v>
      </c>
      <c r="FN18" s="3">
        <v>715.06497377547032</v>
      </c>
      <c r="FO18" s="3">
        <v>884.66505471840026</v>
      </c>
      <c r="FP18" s="3">
        <v>-238.8100284938705</v>
      </c>
      <c r="FQ18" s="3">
        <v>645.85502622452975</v>
      </c>
      <c r="FR18" s="3">
        <v>630.54692852875428</v>
      </c>
      <c r="FS18" s="3">
        <v>585.46724805411861</v>
      </c>
      <c r="FT18" s="3">
        <v>-182.674176582873</v>
      </c>
      <c r="FU18" s="3">
        <v>402.79307147124558</v>
      </c>
      <c r="FV18" s="3">
        <v>187.3480163072291</v>
      </c>
      <c r="FW18" s="3">
        <v>161.92306724386711</v>
      </c>
      <c r="FX18" s="3">
        <v>-88.359083551096148</v>
      </c>
      <c r="FY18" s="3">
        <v>73.563983692770933</v>
      </c>
      <c r="FZ18" s="3">
        <v>149.8993885525492</v>
      </c>
      <c r="GA18" s="3">
        <v>121.49536583197531</v>
      </c>
      <c r="GB18" s="3">
        <v>-1.547754384524566</v>
      </c>
      <c r="GC18" s="3">
        <v>119.9476114474508</v>
      </c>
      <c r="GD18" s="3">
        <v>80.1089857178996</v>
      </c>
      <c r="GE18" s="3">
        <v>115.0217296889095</v>
      </c>
      <c r="GF18" s="3">
        <v>8.7612845931908936</v>
      </c>
      <c r="GG18" s="3">
        <v>123.7830142821004</v>
      </c>
      <c r="GH18" s="3">
        <v>213.19053795107641</v>
      </c>
      <c r="GI18" s="3">
        <v>187.0270852893666</v>
      </c>
      <c r="GJ18" s="3">
        <v>-101.5286232404431</v>
      </c>
      <c r="GK18" s="3">
        <v>85.498462048923528</v>
      </c>
      <c r="GL18" s="3">
        <v>189.3012124088981</v>
      </c>
      <c r="GM18" s="3">
        <v>103.4392652975214</v>
      </c>
      <c r="GN18" s="3">
        <v>-87.471477706419577</v>
      </c>
      <c r="GO18" s="3">
        <v>15.96778759110185</v>
      </c>
      <c r="GP18" s="3">
        <v>-16.821503214944158</v>
      </c>
      <c r="GQ18" s="3">
        <v>379.87781536816033</v>
      </c>
      <c r="GR18" s="3">
        <v>-1.1078846966460669</v>
      </c>
      <c r="GS18" s="3">
        <v>378.7699306715142</v>
      </c>
      <c r="GT18" s="3">
        <v>-4.5273441593265193</v>
      </c>
      <c r="GU18" s="3">
        <v>89.790642150880814</v>
      </c>
      <c r="GV18" s="3">
        <v>5.5572127054781362</v>
      </c>
      <c r="GW18" s="3">
        <v>95.34785485635895</v>
      </c>
      <c r="GX18" s="3">
        <v>430.45789238953228</v>
      </c>
      <c r="GY18" s="3">
        <v>21854.44372683527</v>
      </c>
      <c r="GZ18" s="3">
        <v>-534.58071745480629</v>
      </c>
      <c r="HA18" s="3">
        <v>21319.863009380471</v>
      </c>
      <c r="HB18" s="3">
        <v>386.54707455165271</v>
      </c>
      <c r="HC18" s="3">
        <v>33820.748367205961</v>
      </c>
      <c r="HD18" s="3">
        <v>-599.35144817760738</v>
      </c>
      <c r="HE18" s="3">
        <v>33221.396919028353</v>
      </c>
      <c r="HF18" s="3">
        <v>161.4131474258435</v>
      </c>
      <c r="HG18" s="3">
        <v>719.32081099041784</v>
      </c>
      <c r="HH18" s="3">
        <v>-10.047958416261171</v>
      </c>
      <c r="HI18" s="3">
        <v>709.27285257415667</v>
      </c>
      <c r="HJ18" s="3">
        <v>-9.358737028557048E-3</v>
      </c>
      <c r="HK18" s="3">
        <v>60.776094697691022</v>
      </c>
      <c r="HL18" s="3">
        <v>-0.31752924461805071</v>
      </c>
      <c r="HM18" s="3">
        <v>60.458565453072971</v>
      </c>
      <c r="HN18" s="3">
        <v>-75.417154560246601</v>
      </c>
      <c r="HO18" s="3">
        <v>12639.192241898611</v>
      </c>
      <c r="HP18" s="3">
        <v>27.15494160163507</v>
      </c>
      <c r="HQ18" s="3">
        <v>12666.347183500249</v>
      </c>
      <c r="HR18" s="3">
        <v>-324.12312810339148</v>
      </c>
      <c r="HS18" s="3">
        <v>4631.1446278715366</v>
      </c>
      <c r="HT18" s="3">
        <v>-171.03116976814451</v>
      </c>
      <c r="HU18" s="3">
        <v>4460.1134581033921</v>
      </c>
      <c r="HV18" s="3">
        <v>2870.658587841488</v>
      </c>
      <c r="HW18" s="3">
        <v>11788.608642421361</v>
      </c>
      <c r="HX18" s="3">
        <v>-103.5756730228513</v>
      </c>
      <c r="HY18" s="3">
        <v>11685.03296939851</v>
      </c>
      <c r="HZ18" s="3">
        <v>1557.6834659466931</v>
      </c>
      <c r="IA18" s="3">
        <v>8367.3628668663277</v>
      </c>
      <c r="IB18" s="3">
        <v>38.574975426978199</v>
      </c>
      <c r="IC18" s="3">
        <v>8405.9378422933059</v>
      </c>
      <c r="ID18" s="3">
        <v>1312.9751218947949</v>
      </c>
      <c r="IE18" s="3">
        <v>3421.2457755550349</v>
      </c>
      <c r="IF18" s="3">
        <v>-142.1506484498295</v>
      </c>
      <c r="IG18" s="3">
        <v>3279.0951271052049</v>
      </c>
    </row>
    <row r="19" spans="1:241" x14ac:dyDescent="0.25">
      <c r="A19" s="5" t="s">
        <v>253</v>
      </c>
      <c r="B19" s="3">
        <v>954389.42289325036</v>
      </c>
      <c r="C19" s="3">
        <v>541890.70478571067</v>
      </c>
      <c r="D19" s="3">
        <v>412498.71810753958</v>
      </c>
      <c r="E19" s="3">
        <v>436359.94144207</v>
      </c>
      <c r="F19" s="3">
        <v>124045.955042727</v>
      </c>
      <c r="G19" s="3">
        <v>312313.986399343</v>
      </c>
      <c r="H19" s="3">
        <v>518029.4814511803</v>
      </c>
      <c r="I19" s="3">
        <v>417844.74974298372</v>
      </c>
      <c r="J19" s="3">
        <v>100184.7317081966</v>
      </c>
      <c r="K19" s="3">
        <v>3836638.836961498</v>
      </c>
      <c r="L19" s="3">
        <v>2432347.129094054</v>
      </c>
      <c r="M19" s="3">
        <v>1404291.707867445</v>
      </c>
      <c r="N19" s="3">
        <v>1953499.3059772199</v>
      </c>
      <c r="O19" s="3">
        <v>841652.41694727237</v>
      </c>
      <c r="P19" s="3">
        <v>1111846.8890299471</v>
      </c>
      <c r="Q19" s="3">
        <v>1883139.530984279</v>
      </c>
      <c r="R19" s="3">
        <v>1590694.7121467809</v>
      </c>
      <c r="S19" s="3">
        <v>292444.81883749738</v>
      </c>
      <c r="T19" s="3">
        <v>28370.780580443181</v>
      </c>
      <c r="U19" s="3">
        <v>6837.8778489686592</v>
      </c>
      <c r="V19" s="3">
        <v>749.62099999999998</v>
      </c>
      <c r="W19" s="3">
        <v>218.36500000000001</v>
      </c>
      <c r="X19" s="3">
        <v>50.625999999999998</v>
      </c>
      <c r="Y19" s="3">
        <v>11.218999999999999</v>
      </c>
      <c r="Z19" s="3">
        <v>78.947000000000003</v>
      </c>
      <c r="AA19" s="3">
        <v>8.3140000000000001</v>
      </c>
      <c r="AB19" s="3">
        <v>69.259</v>
      </c>
      <c r="AC19" s="3">
        <v>265.71499999999997</v>
      </c>
      <c r="AD19" s="3">
        <v>11.106999999999999</v>
      </c>
      <c r="AE19" s="3">
        <v>22.800999999999998</v>
      </c>
      <c r="AF19" s="3">
        <v>231.80699999999999</v>
      </c>
      <c r="AG19" s="3">
        <v>219.26900000000001</v>
      </c>
      <c r="AH19" s="3">
        <v>65.316000000000003</v>
      </c>
      <c r="AI19" s="3">
        <v>37.335000000000001</v>
      </c>
      <c r="AJ19" s="3">
        <v>33.761000000000003</v>
      </c>
      <c r="AK19" s="3">
        <v>82.856999999999999</v>
      </c>
      <c r="AL19" s="3">
        <v>46.271999999999998</v>
      </c>
      <c r="AM19" s="3">
        <v>414.90622101010882</v>
      </c>
      <c r="AN19" s="3">
        <v>98.205825358851669</v>
      </c>
      <c r="AO19" s="3">
        <v>24883.463590653329</v>
      </c>
      <c r="AP19" s="3">
        <v>36989.685869100002</v>
      </c>
      <c r="AQ19" s="3">
        <v>927.08066666666673</v>
      </c>
      <c r="AR19" s="3">
        <v>62.894855972598343</v>
      </c>
      <c r="AS19" s="3">
        <v>12933.561810450001</v>
      </c>
      <c r="AT19" s="3">
        <v>4549.2138539999996</v>
      </c>
      <c r="AU19" s="3">
        <v>10077.99803314</v>
      </c>
      <c r="AV19" s="3">
        <v>7651.4338141399994</v>
      </c>
      <c r="AW19" s="3">
        <v>2426.5642189999999</v>
      </c>
      <c r="AX19" s="3">
        <v>-210754.9790044621</v>
      </c>
      <c r="AY19" s="3">
        <v>1169287.043238855</v>
      </c>
      <c r="AZ19" s="3">
        <v>-4142.6413411418907</v>
      </c>
      <c r="BA19" s="3">
        <v>1165144.4018977131</v>
      </c>
      <c r="BB19" s="3">
        <v>-12037.72426582152</v>
      </c>
      <c r="BC19" s="3">
        <v>548527.77704050054</v>
      </c>
      <c r="BD19" s="3">
        <v>5400.6520110316342</v>
      </c>
      <c r="BE19" s="3">
        <v>553928.42905153218</v>
      </c>
      <c r="BF19" s="3">
        <v>-198717.25473864071</v>
      </c>
      <c r="BG19" s="3">
        <v>620759.26619835384</v>
      </c>
      <c r="BH19" s="3">
        <v>-9543.2933521735249</v>
      </c>
      <c r="BI19" s="3">
        <v>611215.97284618032</v>
      </c>
      <c r="BJ19" s="3">
        <v>-203162.14901367261</v>
      </c>
      <c r="BK19" s="3">
        <v>632496.39591027377</v>
      </c>
      <c r="BL19" s="3">
        <v>7025.6945454688976</v>
      </c>
      <c r="BM19" s="3">
        <v>639522.09045574267</v>
      </c>
      <c r="BN19" s="3">
        <v>-47930.583019782418</v>
      </c>
      <c r="BO19" s="3">
        <v>170843.91117784439</v>
      </c>
      <c r="BP19" s="3">
        <v>1132.6268846649621</v>
      </c>
      <c r="BQ19" s="3">
        <v>171976.53806250941</v>
      </c>
      <c r="BR19" s="3">
        <v>-155231.56599389031</v>
      </c>
      <c r="BS19" s="3">
        <v>461652.48473242932</v>
      </c>
      <c r="BT19" s="3">
        <v>5893.0676608039648</v>
      </c>
      <c r="BU19" s="3">
        <v>467545.55239323329</v>
      </c>
      <c r="BV19" s="3">
        <v>-7592.8299909088664</v>
      </c>
      <c r="BW19" s="3">
        <v>536790.6473285805</v>
      </c>
      <c r="BX19" s="3">
        <v>-11168.33588649135</v>
      </c>
      <c r="BY19" s="3">
        <v>525622.31144208915</v>
      </c>
      <c r="BZ19" s="3">
        <v>35892.858753960922</v>
      </c>
      <c r="CA19" s="3">
        <v>377683.86586265598</v>
      </c>
      <c r="CB19" s="3">
        <v>4268.0251263667014</v>
      </c>
      <c r="CC19" s="3">
        <v>381951.89098902268</v>
      </c>
      <c r="CD19" s="3">
        <v>-43485.688744750427</v>
      </c>
      <c r="CE19" s="3">
        <v>159106.7814659244</v>
      </c>
      <c r="CF19" s="3">
        <v>-15436.361012977341</v>
      </c>
      <c r="CG19" s="3">
        <v>143670.42045294709</v>
      </c>
      <c r="CH19" s="3">
        <v>-890623.15457974433</v>
      </c>
      <c r="CI19" s="3">
        <v>4794158.0940814056</v>
      </c>
      <c r="CJ19" s="3">
        <v>-66896.102540162392</v>
      </c>
      <c r="CK19" s="3">
        <v>4727261.9915412432</v>
      </c>
      <c r="CL19" s="3">
        <v>-221551.50346667969</v>
      </c>
      <c r="CM19" s="3">
        <v>2652380.3354510162</v>
      </c>
      <c r="CN19" s="3">
        <v>1518.297109717038</v>
      </c>
      <c r="CO19" s="3">
        <v>2653898.6325607328</v>
      </c>
      <c r="CP19" s="3">
        <v>-669071.65111306461</v>
      </c>
      <c r="CQ19" s="3">
        <v>2141777.758630388</v>
      </c>
      <c r="CR19" s="3">
        <v>-68414.399649878964</v>
      </c>
      <c r="CS19" s="3">
        <v>2073363.358980509</v>
      </c>
      <c r="CT19" s="3">
        <v>-730383.5452562283</v>
      </c>
      <c r="CU19" s="3">
        <v>2755053.2415531301</v>
      </c>
      <c r="CV19" s="3">
        <v>-71170.390319681726</v>
      </c>
      <c r="CW19" s="3">
        <v>2683882.8512334479</v>
      </c>
      <c r="CX19" s="3">
        <v>-254846.99777704329</v>
      </c>
      <c r="CY19" s="3">
        <v>1150061.3795247311</v>
      </c>
      <c r="CZ19" s="3">
        <v>-53561.964800414862</v>
      </c>
      <c r="DA19" s="3">
        <v>1096499.414724316</v>
      </c>
      <c r="DB19" s="3">
        <v>-475536.54747918493</v>
      </c>
      <c r="DC19" s="3">
        <v>1604991.862028399</v>
      </c>
      <c r="DD19" s="3">
        <v>-17608.425519266861</v>
      </c>
      <c r="DE19" s="3">
        <v>1587383.4365091319</v>
      </c>
      <c r="DF19" s="3">
        <v>-160239.60932351599</v>
      </c>
      <c r="DG19" s="3">
        <v>2039104.852528275</v>
      </c>
      <c r="DH19" s="3">
        <v>4274.2877795198001</v>
      </c>
      <c r="DI19" s="3">
        <v>2043379.140307795</v>
      </c>
      <c r="DJ19" s="3">
        <v>33295.494310363611</v>
      </c>
      <c r="DK19" s="3">
        <v>1502318.9559262861</v>
      </c>
      <c r="DL19" s="3">
        <v>55080.2619101319</v>
      </c>
      <c r="DM19" s="3">
        <v>1557399.217836417</v>
      </c>
      <c r="DN19" s="3">
        <v>-193535.10363387971</v>
      </c>
      <c r="DO19" s="3">
        <v>536785.89660198917</v>
      </c>
      <c r="DP19" s="3">
        <v>-50805.9741306121</v>
      </c>
      <c r="DQ19" s="3">
        <v>485979.92247137713</v>
      </c>
      <c r="DR19" s="3">
        <v>-686.45305179212619</v>
      </c>
      <c r="DS19" s="3">
        <v>28964.150565684089</v>
      </c>
      <c r="DT19" s="3">
        <v>93.083066551211232</v>
      </c>
      <c r="DU19" s="3">
        <v>29057.2336322353</v>
      </c>
      <c r="DV19" s="3">
        <v>-601.15621130321108</v>
      </c>
      <c r="DW19" s="3">
        <v>7418.8599868036181</v>
      </c>
      <c r="DX19" s="3">
        <v>20.174073468252569</v>
      </c>
      <c r="DY19" s="3">
        <v>7439.0340602718707</v>
      </c>
      <c r="DZ19" s="3">
        <v>-1525.1076505508211</v>
      </c>
      <c r="EA19" s="3">
        <v>2150.5741048198838</v>
      </c>
      <c r="EB19" s="3">
        <v>124.1545457309371</v>
      </c>
      <c r="EC19" s="3">
        <v>2274.7286505508209</v>
      </c>
      <c r="ED19" s="3">
        <v>-241.85851659498769</v>
      </c>
      <c r="EE19" s="3">
        <v>424.0509536979925</v>
      </c>
      <c r="EF19" s="3">
        <v>36.172562896995203</v>
      </c>
      <c r="EG19" s="3">
        <v>460.2235165949877</v>
      </c>
      <c r="EH19" s="3">
        <v>-106.019271354851</v>
      </c>
      <c r="EI19" s="3">
        <v>163.30960673692229</v>
      </c>
      <c r="EJ19" s="3">
        <v>-6.6643353820712719</v>
      </c>
      <c r="EK19" s="3">
        <v>156.64527135485099</v>
      </c>
      <c r="EL19" s="3">
        <v>-18.189263560075482</v>
      </c>
      <c r="EM19" s="3">
        <v>17.510323813423671</v>
      </c>
      <c r="EN19" s="3">
        <v>11.897939746651801</v>
      </c>
      <c r="EO19" s="3">
        <v>29.408263560075479</v>
      </c>
      <c r="EP19" s="3">
        <v>-3.150216598883957</v>
      </c>
      <c r="EQ19" s="3">
        <v>52.846824934319727</v>
      </c>
      <c r="ER19" s="3">
        <v>29.25039166456423</v>
      </c>
      <c r="ES19" s="3">
        <v>82.097216598883961</v>
      </c>
      <c r="ET19" s="3">
        <v>-30.193797916915791</v>
      </c>
      <c r="EU19" s="3">
        <v>40.651499350918151</v>
      </c>
      <c r="EV19" s="3">
        <v>-2.143701434002359</v>
      </c>
      <c r="EW19" s="3">
        <v>38.507797916915791</v>
      </c>
      <c r="EX19" s="3">
        <v>-84.28658652642126</v>
      </c>
      <c r="EY19" s="3">
        <v>149.73381869890309</v>
      </c>
      <c r="EZ19" s="3">
        <v>3.811767827518167</v>
      </c>
      <c r="FA19" s="3">
        <v>153.54558652642129</v>
      </c>
      <c r="FB19" s="3">
        <v>-707.47466066618244</v>
      </c>
      <c r="FC19" s="3">
        <v>965.52171079416325</v>
      </c>
      <c r="FD19" s="3">
        <v>7.6679498720191077</v>
      </c>
      <c r="FE19" s="3">
        <v>973.18966066618236</v>
      </c>
      <c r="FF19" s="3">
        <v>-29.291798704706832</v>
      </c>
      <c r="FG19" s="3">
        <v>24.021727633493139</v>
      </c>
      <c r="FH19" s="3">
        <v>16.377071071213681</v>
      </c>
      <c r="FI19" s="3">
        <v>40.398798704706827</v>
      </c>
      <c r="FJ19" s="3">
        <v>-41.592454669984967</v>
      </c>
      <c r="FK19" s="3">
        <v>64.157825008808132</v>
      </c>
      <c r="FL19" s="3">
        <v>0.23562966117683001</v>
      </c>
      <c r="FM19" s="3">
        <v>64.393454669984962</v>
      </c>
      <c r="FN19" s="3">
        <v>-636.59040729270293</v>
      </c>
      <c r="FO19" s="3">
        <v>877.34215815207676</v>
      </c>
      <c r="FP19" s="3">
        <v>-8.9447508593738121</v>
      </c>
      <c r="FQ19" s="3">
        <v>868.39740729270295</v>
      </c>
      <c r="FR19" s="3">
        <v>-473.49244109592053</v>
      </c>
      <c r="FS19" s="3">
        <v>633.28068102317491</v>
      </c>
      <c r="FT19" s="3">
        <v>59.480760072745618</v>
      </c>
      <c r="FU19" s="3">
        <v>692.76144109592053</v>
      </c>
      <c r="FV19" s="3">
        <v>-138.53853743006391</v>
      </c>
      <c r="FW19" s="3">
        <v>173.73629538361189</v>
      </c>
      <c r="FX19" s="3">
        <v>30.118242046452082</v>
      </c>
      <c r="FY19" s="3">
        <v>203.85453743006391</v>
      </c>
      <c r="FZ19" s="3">
        <v>-93.533043562875349</v>
      </c>
      <c r="GA19" s="3">
        <v>126.3655967444498</v>
      </c>
      <c r="GB19" s="3">
        <v>4.5024468184255682</v>
      </c>
      <c r="GC19" s="3">
        <v>130.86804356287541</v>
      </c>
      <c r="GD19" s="3">
        <v>-81.558189677358357</v>
      </c>
      <c r="GE19" s="3">
        <v>112.5148747611003</v>
      </c>
      <c r="GF19" s="3">
        <v>2.804314916258051</v>
      </c>
      <c r="GG19" s="3">
        <v>115.31918967735839</v>
      </c>
      <c r="GH19" s="3">
        <v>-159.86267042562289</v>
      </c>
      <c r="GI19" s="3">
        <v>220.663914134013</v>
      </c>
      <c r="GJ19" s="3">
        <v>22.055756291609871</v>
      </c>
      <c r="GK19" s="3">
        <v>242.71967042562289</v>
      </c>
      <c r="GL19" s="3">
        <v>-102.28203219373</v>
      </c>
      <c r="GM19" s="3">
        <v>127.7207593045531</v>
      </c>
      <c r="GN19" s="3">
        <v>20.833272889176939</v>
      </c>
      <c r="GO19" s="3">
        <v>148.55403219373</v>
      </c>
      <c r="GP19" s="3">
        <v>22.709584325147439</v>
      </c>
      <c r="GQ19" s="3">
        <v>390.68879898510278</v>
      </c>
      <c r="GR19" s="3">
        <v>1.507837699858555</v>
      </c>
      <c r="GS19" s="3">
        <v>392.19663668496128</v>
      </c>
      <c r="GT19" s="3">
        <v>-8.1511156440274348</v>
      </c>
      <c r="GU19" s="3">
        <v>98.084315920159611</v>
      </c>
      <c r="GV19" s="3">
        <v>8.272625082719486</v>
      </c>
      <c r="GW19" s="3">
        <v>106.3569410028791</v>
      </c>
      <c r="GX19" s="3">
        <v>-78.550897903322124</v>
      </c>
      <c r="GY19" s="3">
        <v>24978.206952681991</v>
      </c>
      <c r="GZ19" s="3">
        <v>-16.192464125335391</v>
      </c>
      <c r="HA19" s="3">
        <v>24962.014488556659</v>
      </c>
      <c r="HB19" s="3">
        <v>93.229753919438195</v>
      </c>
      <c r="HC19" s="3">
        <v>36710.895053605622</v>
      </c>
      <c r="HD19" s="3">
        <v>185.5610615749392</v>
      </c>
      <c r="HE19" s="3">
        <v>36896.456115180561</v>
      </c>
      <c r="HF19" s="3">
        <v>355.72083694698131</v>
      </c>
      <c r="HG19" s="3">
        <v>800.73206181623368</v>
      </c>
      <c r="HH19" s="3">
        <v>-229.37223209654829</v>
      </c>
      <c r="HI19" s="3">
        <v>571.35982971968542</v>
      </c>
      <c r="HJ19" s="3">
        <v>0.14164007473029019</v>
      </c>
      <c r="HK19" s="3">
        <v>62.849397158848028</v>
      </c>
      <c r="HL19" s="3">
        <v>-9.6181260979975036E-2</v>
      </c>
      <c r="HM19" s="3">
        <v>62.753215897868053</v>
      </c>
      <c r="HN19" s="3">
        <v>-809.52422742864962</v>
      </c>
      <c r="HO19" s="3">
        <v>13543.261947215989</v>
      </c>
      <c r="HP19" s="3">
        <v>199.8240906626597</v>
      </c>
      <c r="HQ19" s="3">
        <v>13743.086037878649</v>
      </c>
      <c r="HR19" s="3">
        <v>-529.78498306062852</v>
      </c>
      <c r="HS19" s="3">
        <v>4918.8057380683522</v>
      </c>
      <c r="HT19" s="3">
        <v>160.19309899227571</v>
      </c>
      <c r="HU19" s="3">
        <v>5078.9988370606279</v>
      </c>
      <c r="HV19" s="3">
        <v>-2373.504368484736</v>
      </c>
      <c r="HW19" s="3">
        <v>12483.878651567091</v>
      </c>
      <c r="HX19" s="3">
        <v>-32.37624994235739</v>
      </c>
      <c r="HY19" s="3">
        <v>12451.502401624741</v>
      </c>
      <c r="HZ19" s="3">
        <v>-1421.663101514303</v>
      </c>
      <c r="IA19" s="3">
        <v>8931.8443879819624</v>
      </c>
      <c r="IB19" s="3">
        <v>141.25252767233911</v>
      </c>
      <c r="IC19" s="3">
        <v>9073.0969156543015</v>
      </c>
      <c r="ID19" s="3">
        <v>-951.84126697043303</v>
      </c>
      <c r="IE19" s="3">
        <v>3552.0342635851289</v>
      </c>
      <c r="IF19" s="3">
        <v>-173.62877761469599</v>
      </c>
      <c r="IG19" s="3">
        <v>3378.4054859704329</v>
      </c>
    </row>
    <row r="20" spans="1:241" x14ac:dyDescent="0.25">
      <c r="A20" s="5" t="s">
        <v>254</v>
      </c>
      <c r="B20" s="3">
        <v>1230270.1944993541</v>
      </c>
      <c r="C20" s="3">
        <v>609549.23353875487</v>
      </c>
      <c r="D20" s="3">
        <v>620720.96096059878</v>
      </c>
      <c r="E20" s="3">
        <v>586753.41220381798</v>
      </c>
      <c r="F20" s="3">
        <v>152654.45096601799</v>
      </c>
      <c r="G20" s="3">
        <v>434098.96123780002</v>
      </c>
      <c r="H20" s="3">
        <v>643516.78229553555</v>
      </c>
      <c r="I20" s="3">
        <v>456894.78257273679</v>
      </c>
      <c r="J20" s="3">
        <v>186621.99972279879</v>
      </c>
      <c r="K20" s="3">
        <v>5090513.7857178003</v>
      </c>
      <c r="L20" s="3">
        <v>2947724.3258261229</v>
      </c>
      <c r="M20" s="3">
        <v>2142789.459891676</v>
      </c>
      <c r="N20" s="3">
        <v>2620345.6325356029</v>
      </c>
      <c r="O20" s="3">
        <v>1171461.301597462</v>
      </c>
      <c r="P20" s="3">
        <v>1448884.3309381411</v>
      </c>
      <c r="Q20" s="3">
        <v>2470168.153182196</v>
      </c>
      <c r="R20" s="3">
        <v>1776263.0242286611</v>
      </c>
      <c r="S20" s="3">
        <v>693905.12895353534</v>
      </c>
      <c r="T20" s="3">
        <v>31481.575694657931</v>
      </c>
      <c r="U20" s="3">
        <v>7955.1734955073243</v>
      </c>
      <c r="V20" s="3">
        <v>1846.5930000000001</v>
      </c>
      <c r="W20" s="3">
        <v>336.97300000000001</v>
      </c>
      <c r="X20" s="3">
        <v>125.827</v>
      </c>
      <c r="Y20" s="3">
        <v>12.233000000000001</v>
      </c>
      <c r="Z20" s="3">
        <v>15.686999999999999</v>
      </c>
      <c r="AA20" s="3">
        <v>37.805999999999997</v>
      </c>
      <c r="AB20" s="3">
        <v>145.41999999999999</v>
      </c>
      <c r="AC20" s="3">
        <v>923.96400000000017</v>
      </c>
      <c r="AD20" s="3">
        <v>14.864000000000001</v>
      </c>
      <c r="AE20" s="3">
        <v>49.274999999999991</v>
      </c>
      <c r="AF20" s="3">
        <v>859.82500000000005</v>
      </c>
      <c r="AG20" s="3">
        <v>507.65</v>
      </c>
      <c r="AH20" s="3">
        <v>142.48400000000001</v>
      </c>
      <c r="AI20" s="3">
        <v>69.456999999999994</v>
      </c>
      <c r="AJ20" s="3">
        <v>92.441000000000003</v>
      </c>
      <c r="AK20" s="3">
        <v>203.268</v>
      </c>
      <c r="AL20" s="3">
        <v>78.006</v>
      </c>
      <c r="AM20" s="3">
        <v>395.73713524208011</v>
      </c>
      <c r="AN20" s="3">
        <v>124.0405627705628</v>
      </c>
      <c r="AO20" s="3">
        <v>28555.409222923339</v>
      </c>
      <c r="AP20" s="3">
        <v>40197.303491050006</v>
      </c>
      <c r="AQ20" s="3">
        <v>735.66833333333341</v>
      </c>
      <c r="AR20" s="3">
        <v>65.390610858604035</v>
      </c>
      <c r="AS20" s="3">
        <v>15485.1162628</v>
      </c>
      <c r="AT20" s="3">
        <v>5742.6951449999997</v>
      </c>
      <c r="AU20" s="3">
        <v>12984.374712135001</v>
      </c>
      <c r="AV20" s="3">
        <v>9575.5748301349995</v>
      </c>
      <c r="AW20" s="3">
        <v>3408.7998819999998</v>
      </c>
      <c r="AX20" s="3">
        <v>-76923.546944628732</v>
      </c>
      <c r="AY20" s="3">
        <v>1210418.8997815519</v>
      </c>
      <c r="AZ20" s="3">
        <v>96774.84166243067</v>
      </c>
      <c r="BA20" s="3">
        <v>1307193.7414439821</v>
      </c>
      <c r="BB20" s="3">
        <v>-51928.156434374323</v>
      </c>
      <c r="BC20" s="3">
        <v>576314.55364122265</v>
      </c>
      <c r="BD20" s="3">
        <v>85162.836331906496</v>
      </c>
      <c r="BE20" s="3">
        <v>661477.38997312915</v>
      </c>
      <c r="BF20" s="3">
        <v>-24995.390510254379</v>
      </c>
      <c r="BG20" s="3">
        <v>634104.34614032868</v>
      </c>
      <c r="BH20" s="3">
        <v>11612.00533052452</v>
      </c>
      <c r="BI20" s="3">
        <v>645716.3514708532</v>
      </c>
      <c r="BJ20" s="3">
        <v>-62599.51327637834</v>
      </c>
      <c r="BK20" s="3">
        <v>652071.37905954034</v>
      </c>
      <c r="BL20" s="3">
        <v>-2718.4535793439718</v>
      </c>
      <c r="BM20" s="3">
        <v>649352.92548019637</v>
      </c>
      <c r="BN20" s="3">
        <v>-23684.725799728039</v>
      </c>
      <c r="BO20" s="3">
        <v>180503.36926030889</v>
      </c>
      <c r="BP20" s="3">
        <v>-4164.1924945629144</v>
      </c>
      <c r="BQ20" s="3">
        <v>176339.176765746</v>
      </c>
      <c r="BR20" s="3">
        <v>-38914.78747665033</v>
      </c>
      <c r="BS20" s="3">
        <v>471568.00979923131</v>
      </c>
      <c r="BT20" s="3">
        <v>1445.7389152190301</v>
      </c>
      <c r="BU20" s="3">
        <v>473013.74871445028</v>
      </c>
      <c r="BV20" s="3">
        <v>-14324.03366865842</v>
      </c>
      <c r="BW20" s="3">
        <v>558347.52072198619</v>
      </c>
      <c r="BX20" s="3">
        <v>99493.295242207823</v>
      </c>
      <c r="BY20" s="3">
        <v>657840.81596419401</v>
      </c>
      <c r="BZ20" s="3">
        <v>-28243.430634646269</v>
      </c>
      <c r="CA20" s="3">
        <v>395811.18438091368</v>
      </c>
      <c r="CB20" s="3">
        <v>89327.028826469439</v>
      </c>
      <c r="CC20" s="3">
        <v>485138.21320738312</v>
      </c>
      <c r="CD20" s="3">
        <v>13919.396966395951</v>
      </c>
      <c r="CE20" s="3">
        <v>162536.33634109751</v>
      </c>
      <c r="CF20" s="3">
        <v>10166.26641530535</v>
      </c>
      <c r="CG20" s="3">
        <v>172702.6027564028</v>
      </c>
      <c r="CH20" s="3">
        <v>-249581.02811906111</v>
      </c>
      <c r="CI20" s="3">
        <v>4998645.9882339882</v>
      </c>
      <c r="CJ20" s="3">
        <v>341448.82560287323</v>
      </c>
      <c r="CK20" s="3">
        <v>5340094.8138368614</v>
      </c>
      <c r="CL20" s="3">
        <v>-205985.30021073431</v>
      </c>
      <c r="CM20" s="3">
        <v>2779003.2300633239</v>
      </c>
      <c r="CN20" s="3">
        <v>374706.39597353339</v>
      </c>
      <c r="CO20" s="3">
        <v>3153709.6260368582</v>
      </c>
      <c r="CP20" s="3">
        <v>-43595.727908327113</v>
      </c>
      <c r="CQ20" s="3">
        <v>2219642.7581706638</v>
      </c>
      <c r="CR20" s="3">
        <v>-33257.570370660629</v>
      </c>
      <c r="CS20" s="3">
        <v>2186385.1878000041</v>
      </c>
      <c r="CT20" s="3">
        <v>-277095.03760676319</v>
      </c>
      <c r="CU20" s="3">
        <v>2862622.3402650282</v>
      </c>
      <c r="CV20" s="3">
        <v>34818.329877338838</v>
      </c>
      <c r="CW20" s="3">
        <v>2897440.670142367</v>
      </c>
      <c r="CX20" s="3">
        <v>-65241.383253512897</v>
      </c>
      <c r="CY20" s="3">
        <v>1213674.4878380359</v>
      </c>
      <c r="CZ20" s="3">
        <v>23028.197012939261</v>
      </c>
      <c r="DA20" s="3">
        <v>1236702.6848509749</v>
      </c>
      <c r="DB20" s="3">
        <v>-211853.65435325049</v>
      </c>
      <c r="DC20" s="3">
        <v>1648947.852426992</v>
      </c>
      <c r="DD20" s="3">
        <v>11790.13286440005</v>
      </c>
      <c r="DE20" s="3">
        <v>1660737.9852913921</v>
      </c>
      <c r="DF20" s="3">
        <v>27514.0094877021</v>
      </c>
      <c r="DG20" s="3">
        <v>2136023.6479689609</v>
      </c>
      <c r="DH20" s="3">
        <v>306630.49572553352</v>
      </c>
      <c r="DI20" s="3">
        <v>2442654.1436944939</v>
      </c>
      <c r="DJ20" s="3">
        <v>-140743.91695722149</v>
      </c>
      <c r="DK20" s="3">
        <v>1565328.7422252879</v>
      </c>
      <c r="DL20" s="3">
        <v>351678.19896059443</v>
      </c>
      <c r="DM20" s="3">
        <v>1917006.941185883</v>
      </c>
      <c r="DN20" s="3">
        <v>168257.92644492339</v>
      </c>
      <c r="DO20" s="3">
        <v>570694.90574367298</v>
      </c>
      <c r="DP20" s="3">
        <v>-45047.703235061017</v>
      </c>
      <c r="DQ20" s="3">
        <v>525647.20250861195</v>
      </c>
      <c r="DR20" s="3">
        <v>510.90914605814947</v>
      </c>
      <c r="DS20" s="3">
        <v>29723.468463357669</v>
      </c>
      <c r="DT20" s="3">
        <v>1247.198085242115</v>
      </c>
      <c r="DU20" s="3">
        <v>30970.66654859978</v>
      </c>
      <c r="DV20" s="3">
        <v>385.09748969570433</v>
      </c>
      <c r="DW20" s="3">
        <v>7510.9666765017346</v>
      </c>
      <c r="DX20" s="3">
        <v>59.109329309885652</v>
      </c>
      <c r="DY20" s="3">
        <v>7570.0760058116202</v>
      </c>
      <c r="DZ20" s="3">
        <v>-291.75279243658849</v>
      </c>
      <c r="EA20" s="3">
        <v>2315.9537704667118</v>
      </c>
      <c r="EB20" s="3">
        <v>-177.60797803012341</v>
      </c>
      <c r="EC20" s="3">
        <v>2138.345792436588</v>
      </c>
      <c r="ED20" s="3">
        <v>-83.651937423543615</v>
      </c>
      <c r="EE20" s="3">
        <v>422.5358880476245</v>
      </c>
      <c r="EF20" s="3">
        <v>-1.910950624080954</v>
      </c>
      <c r="EG20" s="3">
        <v>420.62493742354349</v>
      </c>
      <c r="EH20" s="3">
        <v>-28.88670125873897</v>
      </c>
      <c r="EI20" s="3">
        <v>160.41167584429201</v>
      </c>
      <c r="EJ20" s="3">
        <v>-5.6979745855529984</v>
      </c>
      <c r="EK20" s="3">
        <v>154.71370125873901</v>
      </c>
      <c r="EL20" s="3">
        <v>-14.1390192317784</v>
      </c>
      <c r="EM20" s="3">
        <v>18.005744179827339</v>
      </c>
      <c r="EN20" s="3">
        <v>8.3662750519510709</v>
      </c>
      <c r="EO20" s="3">
        <v>26.37201923177841</v>
      </c>
      <c r="EP20" s="3">
        <v>-13.01820596297277</v>
      </c>
      <c r="EQ20" s="3">
        <v>44.79726528325893</v>
      </c>
      <c r="ER20" s="3">
        <v>-16.092059320286161</v>
      </c>
      <c r="ES20" s="3">
        <v>28.705205962972769</v>
      </c>
      <c r="ET20" s="3">
        <v>-7.2482163000675568</v>
      </c>
      <c r="EU20" s="3">
        <v>51.946932083909267</v>
      </c>
      <c r="EV20" s="3">
        <v>-6.892715783841723</v>
      </c>
      <c r="EW20" s="3">
        <v>45.054216300067552</v>
      </c>
      <c r="EX20" s="3">
        <v>-20.366054177441701</v>
      </c>
      <c r="EY20" s="3">
        <v>147.3787259874365</v>
      </c>
      <c r="EZ20" s="3">
        <v>18.407328190005249</v>
      </c>
      <c r="FA20" s="3">
        <v>165.78605417744171</v>
      </c>
      <c r="FB20" s="3">
        <v>-97.342166603474041</v>
      </c>
      <c r="FC20" s="3">
        <v>1002.002481445635</v>
      </c>
      <c r="FD20" s="3">
        <v>19.303685157839251</v>
      </c>
      <c r="FE20" s="3">
        <v>1021.306166603474</v>
      </c>
      <c r="FF20" s="3">
        <v>-33.184594775577622</v>
      </c>
      <c r="FG20" s="3">
        <v>52.809025504517336</v>
      </c>
      <c r="FH20" s="3">
        <v>-4.760430728939717</v>
      </c>
      <c r="FI20" s="3">
        <v>48.048594775577627</v>
      </c>
      <c r="FJ20" s="3">
        <v>-14.978748776170651</v>
      </c>
      <c r="FK20" s="3">
        <v>63.669315537474972</v>
      </c>
      <c r="FL20" s="3">
        <v>0.58443323869567365</v>
      </c>
      <c r="FM20" s="3">
        <v>64.253748776170639</v>
      </c>
      <c r="FN20" s="3">
        <v>-49.178823052174728</v>
      </c>
      <c r="FO20" s="3">
        <v>885.52414040376561</v>
      </c>
      <c r="FP20" s="3">
        <v>23.479682648409149</v>
      </c>
      <c r="FQ20" s="3">
        <v>909.00382305217477</v>
      </c>
      <c r="FR20" s="3">
        <v>-73.680070443293374</v>
      </c>
      <c r="FS20" s="3">
        <v>712.16010169498099</v>
      </c>
      <c r="FT20" s="3">
        <v>-130.83003125168759</v>
      </c>
      <c r="FU20" s="3">
        <v>581.33007044329338</v>
      </c>
      <c r="FV20" s="3">
        <v>-36.827481463154783</v>
      </c>
      <c r="FW20" s="3">
        <v>198.42717030830951</v>
      </c>
      <c r="FX20" s="3">
        <v>-19.11568884515469</v>
      </c>
      <c r="FY20" s="3">
        <v>179.31148146315479</v>
      </c>
      <c r="FZ20" s="3">
        <v>-34.808791853909057</v>
      </c>
      <c r="GA20" s="3">
        <v>138.37490483845451</v>
      </c>
      <c r="GB20" s="3">
        <v>-34.109112984545398</v>
      </c>
      <c r="GC20" s="3">
        <v>104.26579185390911</v>
      </c>
      <c r="GD20" s="3">
        <v>29.339277770541969</v>
      </c>
      <c r="GE20" s="3">
        <v>105.61440127391479</v>
      </c>
      <c r="GF20" s="3">
        <v>-42.51267904445676</v>
      </c>
      <c r="GG20" s="3">
        <v>63.101722229458026</v>
      </c>
      <c r="GH20" s="3">
        <v>-31.383074896771511</v>
      </c>
      <c r="GI20" s="3">
        <v>269.74362527430219</v>
      </c>
      <c r="GJ20" s="3">
        <v>-35.092550377530728</v>
      </c>
      <c r="GK20" s="3">
        <v>234.65107489677149</v>
      </c>
      <c r="GL20" s="3">
        <v>-37.078617966277562</v>
      </c>
      <c r="GM20" s="3">
        <v>179.2552992784714</v>
      </c>
      <c r="GN20" s="3">
        <v>-64.170681312193807</v>
      </c>
      <c r="GO20" s="3">
        <v>115.08461796627761</v>
      </c>
      <c r="GP20" s="3">
        <v>-13.25318104309361</v>
      </c>
      <c r="GQ20" s="3">
        <v>396.18654902231452</v>
      </c>
      <c r="GR20" s="3">
        <v>12.8037672628592</v>
      </c>
      <c r="GS20" s="3">
        <v>408.99031628517372</v>
      </c>
      <c r="GT20" s="3">
        <v>5.3149119054221394</v>
      </c>
      <c r="GU20" s="3">
        <v>98.158255899045145</v>
      </c>
      <c r="GV20" s="3">
        <v>20.567394966095488</v>
      </c>
      <c r="GW20" s="3">
        <v>118.72565086514059</v>
      </c>
      <c r="GX20" s="3">
        <v>-565.48389043537941</v>
      </c>
      <c r="GY20" s="3">
        <v>27648.490377809019</v>
      </c>
      <c r="GZ20" s="3">
        <v>1472.402735549698</v>
      </c>
      <c r="HA20" s="3">
        <v>29120.89311335871</v>
      </c>
      <c r="HB20" s="3">
        <v>-402.7966671720659</v>
      </c>
      <c r="HC20" s="3">
        <v>39173.476851581319</v>
      </c>
      <c r="HD20" s="3">
        <v>1426.623306640751</v>
      </c>
      <c r="HE20" s="3">
        <v>40600.100158222071</v>
      </c>
      <c r="HF20" s="3">
        <v>-333.42334001121901</v>
      </c>
      <c r="HG20" s="3">
        <v>868.813051099473</v>
      </c>
      <c r="HH20" s="3">
        <v>200.27862224507939</v>
      </c>
      <c r="HI20" s="3">
        <v>1069.091673344552</v>
      </c>
      <c r="HJ20" s="3">
        <v>-0.2401926047531513</v>
      </c>
      <c r="HK20" s="3">
        <v>64.726936288036299</v>
      </c>
      <c r="HL20" s="3">
        <v>0.90386717532088312</v>
      </c>
      <c r="HM20" s="3">
        <v>65.630803463357182</v>
      </c>
      <c r="HN20" s="3">
        <v>326.25982545193148</v>
      </c>
      <c r="HO20" s="3">
        <v>14180.81438382011</v>
      </c>
      <c r="HP20" s="3">
        <v>978.04205352796089</v>
      </c>
      <c r="HQ20" s="3">
        <v>15158.856437348069</v>
      </c>
      <c r="HR20" s="3">
        <v>261.2527671515935</v>
      </c>
      <c r="HS20" s="3">
        <v>5131.4472582562712</v>
      </c>
      <c r="HT20" s="3">
        <v>349.99511959213493</v>
      </c>
      <c r="HU20" s="3">
        <v>5481.4423778484061</v>
      </c>
      <c r="HV20" s="3">
        <v>-528.71139562259214</v>
      </c>
      <c r="HW20" s="3">
        <v>13108.77537167765</v>
      </c>
      <c r="HX20" s="3">
        <v>404.31073607994767</v>
      </c>
      <c r="HY20" s="3">
        <v>13513.08610775759</v>
      </c>
      <c r="HZ20" s="3">
        <v>-212.70918034930091</v>
      </c>
      <c r="IA20" s="3">
        <v>9413.138753166666</v>
      </c>
      <c r="IB20" s="3">
        <v>375.14525731763388</v>
      </c>
      <c r="IC20" s="3">
        <v>9788.2840104842999</v>
      </c>
      <c r="ID20" s="3">
        <v>-316.00221527329069</v>
      </c>
      <c r="IE20" s="3">
        <v>3695.636618510981</v>
      </c>
      <c r="IF20" s="3">
        <v>29.1654787623097</v>
      </c>
      <c r="IG20" s="3">
        <v>3724.8020972732911</v>
      </c>
    </row>
    <row r="21" spans="1:241" x14ac:dyDescent="0.25">
      <c r="A21" s="5" t="s">
        <v>255</v>
      </c>
      <c r="B21" s="3">
        <v>1134275.0597565051</v>
      </c>
      <c r="C21" s="3">
        <v>458142.23041116161</v>
      </c>
      <c r="D21" s="3">
        <v>676132.82934534375</v>
      </c>
      <c r="E21" s="3">
        <v>709370.62243040896</v>
      </c>
      <c r="F21" s="3">
        <v>193514.05437667199</v>
      </c>
      <c r="G21" s="3">
        <v>515856.56805373699</v>
      </c>
      <c r="H21" s="3">
        <v>424904.43732609629</v>
      </c>
      <c r="I21" s="3">
        <v>264628.17603448947</v>
      </c>
      <c r="J21" s="3">
        <v>160276.26129160679</v>
      </c>
      <c r="K21" s="3">
        <v>5312379.7681821622</v>
      </c>
      <c r="L21" s="3">
        <v>2933422.120343402</v>
      </c>
      <c r="M21" s="3">
        <v>2378957.6478387602</v>
      </c>
      <c r="N21" s="3">
        <v>3118536.5530904089</v>
      </c>
      <c r="O21" s="3">
        <v>1353703.8432509559</v>
      </c>
      <c r="P21" s="3">
        <v>1764832.709839453</v>
      </c>
      <c r="Q21" s="3">
        <v>2193843.2150917528</v>
      </c>
      <c r="R21" s="3">
        <v>1579718.277092447</v>
      </c>
      <c r="S21" s="3">
        <v>614124.93799930625</v>
      </c>
      <c r="T21" s="3">
        <v>32758.836427799069</v>
      </c>
      <c r="U21" s="3">
        <v>7678.2193054552017</v>
      </c>
      <c r="V21" s="3">
        <v>2211.5049999999992</v>
      </c>
      <c r="W21" s="3">
        <v>404.53699999999992</v>
      </c>
      <c r="X21" s="3">
        <v>153.78899999999999</v>
      </c>
      <c r="Y21" s="3">
        <v>18.844999999999999</v>
      </c>
      <c r="Z21" s="3">
        <v>21.242000000000001</v>
      </c>
      <c r="AA21" s="3">
        <v>93.507999999999981</v>
      </c>
      <c r="AB21" s="3">
        <v>117.15300000000001</v>
      </c>
      <c r="AC21" s="3">
        <v>978.53200000000015</v>
      </c>
      <c r="AD21" s="3">
        <v>26.391999999999999</v>
      </c>
      <c r="AE21" s="3">
        <v>73.161000000000001</v>
      </c>
      <c r="AF21" s="3">
        <v>878.97900000000004</v>
      </c>
      <c r="AG21" s="3">
        <v>750.86799999999982</v>
      </c>
      <c r="AH21" s="3">
        <v>181.94800000000001</v>
      </c>
      <c r="AI21" s="3">
        <v>102.548</v>
      </c>
      <c r="AJ21" s="3">
        <v>151.09700000000001</v>
      </c>
      <c r="AK21" s="3">
        <v>315.27499999999998</v>
      </c>
      <c r="AL21" s="3">
        <v>77.567999999999998</v>
      </c>
      <c r="AM21" s="3">
        <v>426.64627206629342</v>
      </c>
      <c r="AN21" s="3">
        <v>117.9952597402598</v>
      </c>
      <c r="AO21" s="3">
        <v>32187.73948732666</v>
      </c>
      <c r="AP21" s="3">
        <v>42792.907044086664</v>
      </c>
      <c r="AQ21" s="3">
        <v>676.52368378506901</v>
      </c>
      <c r="AR21" s="3">
        <v>67.132816208113653</v>
      </c>
      <c r="AS21" s="3">
        <v>15754.6764217</v>
      </c>
      <c r="AT21" s="3">
        <v>6111.2597660000001</v>
      </c>
      <c r="AU21" s="3">
        <v>13556.74348114</v>
      </c>
      <c r="AV21" s="3">
        <v>9632.9645781399995</v>
      </c>
      <c r="AW21" s="3">
        <v>3923.7789029999999</v>
      </c>
      <c r="AX21" s="3">
        <v>-127080.2167707818</v>
      </c>
      <c r="AY21" s="3">
        <v>1243256.729551499</v>
      </c>
      <c r="AZ21" s="3">
        <v>18098.54697578866</v>
      </c>
      <c r="BA21" s="3">
        <v>1261355.276527287</v>
      </c>
      <c r="BB21" s="3">
        <v>-153243.8161305509</v>
      </c>
      <c r="BC21" s="3">
        <v>597323.18294508976</v>
      </c>
      <c r="BD21" s="3">
        <v>14062.863596622719</v>
      </c>
      <c r="BE21" s="3">
        <v>611386.04654171248</v>
      </c>
      <c r="BF21" s="3">
        <v>26163.599359769119</v>
      </c>
      <c r="BG21" s="3">
        <v>645933.54660640866</v>
      </c>
      <c r="BH21" s="3">
        <v>4035.6833791659451</v>
      </c>
      <c r="BI21" s="3">
        <v>649969.22998557461</v>
      </c>
      <c r="BJ21" s="3">
        <v>14282.868001759751</v>
      </c>
      <c r="BK21" s="3">
        <v>664742.15197335032</v>
      </c>
      <c r="BL21" s="3">
        <v>30345.602455298878</v>
      </c>
      <c r="BM21" s="3">
        <v>695087.7544286492</v>
      </c>
      <c r="BN21" s="3">
        <v>-3457.8345560200132</v>
      </c>
      <c r="BO21" s="3">
        <v>186209.12294974839</v>
      </c>
      <c r="BP21" s="3">
        <v>10762.76598294356</v>
      </c>
      <c r="BQ21" s="3">
        <v>196971.888932692</v>
      </c>
      <c r="BR21" s="3">
        <v>17740.702557779769</v>
      </c>
      <c r="BS21" s="3">
        <v>478533.02902360179</v>
      </c>
      <c r="BT21" s="3">
        <v>19582.83647235535</v>
      </c>
      <c r="BU21" s="3">
        <v>498115.8654959572</v>
      </c>
      <c r="BV21" s="3">
        <v>-141363.08477227861</v>
      </c>
      <c r="BW21" s="3">
        <v>578514.57757813332</v>
      </c>
      <c r="BX21" s="3">
        <v>-12247.055479758419</v>
      </c>
      <c r="BY21" s="3">
        <v>566267.5220983749</v>
      </c>
      <c r="BZ21" s="3">
        <v>-149785.98157453089</v>
      </c>
      <c r="CA21" s="3">
        <v>411114.05999534141</v>
      </c>
      <c r="CB21" s="3">
        <v>3300.09761367907</v>
      </c>
      <c r="CC21" s="3">
        <v>414414.15760902048</v>
      </c>
      <c r="CD21" s="3">
        <v>8422.8968019893509</v>
      </c>
      <c r="CE21" s="3">
        <v>167400.51758280679</v>
      </c>
      <c r="CF21" s="3">
        <v>-15547.153093189439</v>
      </c>
      <c r="CG21" s="3">
        <v>151853.36448961741</v>
      </c>
      <c r="CH21" s="3">
        <v>31459.949478070299</v>
      </c>
      <c r="CI21" s="3">
        <v>5117529.5801179605</v>
      </c>
      <c r="CJ21" s="3">
        <v>163390.23858613151</v>
      </c>
      <c r="CK21" s="3">
        <v>5280919.8187040919</v>
      </c>
      <c r="CL21" s="3">
        <v>-61663.372184832493</v>
      </c>
      <c r="CM21" s="3">
        <v>2836624.154744586</v>
      </c>
      <c r="CN21" s="3">
        <v>158461.3377836486</v>
      </c>
      <c r="CO21" s="3">
        <v>2995085.4925282351</v>
      </c>
      <c r="CP21" s="3">
        <v>93123.321662902556</v>
      </c>
      <c r="CQ21" s="3">
        <v>2280905.425373374</v>
      </c>
      <c r="CR21" s="3">
        <v>4928.9008024828508</v>
      </c>
      <c r="CS21" s="3">
        <v>2285834.3261758569</v>
      </c>
      <c r="CT21" s="3">
        <v>58349.545971471533</v>
      </c>
      <c r="CU21" s="3">
        <v>2919786.854193348</v>
      </c>
      <c r="CV21" s="3">
        <v>140400.15292559011</v>
      </c>
      <c r="CW21" s="3">
        <v>3060187.007118938</v>
      </c>
      <c r="CX21" s="3">
        <v>-7763.2112413864807</v>
      </c>
      <c r="CY21" s="3">
        <v>1237659.7399979811</v>
      </c>
      <c r="CZ21" s="3">
        <v>123807.31449436089</v>
      </c>
      <c r="DA21" s="3">
        <v>1361467.0544923421</v>
      </c>
      <c r="DB21" s="3">
        <v>66112.757212858152</v>
      </c>
      <c r="DC21" s="3">
        <v>1682127.1141953671</v>
      </c>
      <c r="DD21" s="3">
        <v>16592.838431228651</v>
      </c>
      <c r="DE21" s="3">
        <v>1698719.952626595</v>
      </c>
      <c r="DF21" s="3">
        <v>-26889.596493401568</v>
      </c>
      <c r="DG21" s="3">
        <v>2197742.725924612</v>
      </c>
      <c r="DH21" s="3">
        <v>22990.085660542361</v>
      </c>
      <c r="DI21" s="3">
        <v>2220732.8115851539</v>
      </c>
      <c r="DJ21" s="3">
        <v>-53900.160943445771</v>
      </c>
      <c r="DK21" s="3">
        <v>1598964.4147466051</v>
      </c>
      <c r="DL21" s="3">
        <v>34654.023289287463</v>
      </c>
      <c r="DM21" s="3">
        <v>1633618.4380358921</v>
      </c>
      <c r="DN21" s="3">
        <v>27010.564450044301</v>
      </c>
      <c r="DO21" s="3">
        <v>598778.3111780074</v>
      </c>
      <c r="DP21" s="3">
        <v>-11663.937628745451</v>
      </c>
      <c r="DQ21" s="3">
        <v>587114.37354926195</v>
      </c>
      <c r="DR21" s="3">
        <v>849.18510478308031</v>
      </c>
      <c r="DS21" s="3">
        <v>30103.61168946221</v>
      </c>
      <c r="DT21" s="3">
        <v>1806.0396335537839</v>
      </c>
      <c r="DU21" s="3">
        <v>31909.651323015991</v>
      </c>
      <c r="DV21" s="3">
        <v>54.57864104276738</v>
      </c>
      <c r="DW21" s="3">
        <v>7585.0945082148191</v>
      </c>
      <c r="DX21" s="3">
        <v>38.546156197615353</v>
      </c>
      <c r="DY21" s="3">
        <v>7623.6406644124336</v>
      </c>
      <c r="DZ21" s="3">
        <v>-233.8458999236415</v>
      </c>
      <c r="EA21" s="3">
        <v>2479.141409271514</v>
      </c>
      <c r="EB21" s="3">
        <v>-33.790509347873467</v>
      </c>
      <c r="EC21" s="3">
        <v>2445.350899923641</v>
      </c>
      <c r="ED21" s="3">
        <v>-10.51822396767462</v>
      </c>
      <c r="EE21" s="3">
        <v>420.72438956238813</v>
      </c>
      <c r="EF21" s="3">
        <v>-5.6691655947136042</v>
      </c>
      <c r="EG21" s="3">
        <v>415.05522396767452</v>
      </c>
      <c r="EH21" s="3">
        <v>-11.81523739328645</v>
      </c>
      <c r="EI21" s="3">
        <v>156.03632959249049</v>
      </c>
      <c r="EJ21" s="3">
        <v>9.5679078007960072</v>
      </c>
      <c r="EK21" s="3">
        <v>165.6042373932865</v>
      </c>
      <c r="EL21" s="3">
        <v>1.912571047345456</v>
      </c>
      <c r="EM21" s="3">
        <v>22.01243167825378</v>
      </c>
      <c r="EN21" s="3">
        <v>-5.0800027255992433</v>
      </c>
      <c r="EO21" s="3">
        <v>16.93242895265454</v>
      </c>
      <c r="EP21" s="3">
        <v>-10.997055306147629</v>
      </c>
      <c r="EQ21" s="3">
        <v>32.0937950673475</v>
      </c>
      <c r="ER21" s="3">
        <v>0.14526023880014091</v>
      </c>
      <c r="ES21" s="3">
        <v>32.239055306147641</v>
      </c>
      <c r="ET21" s="3">
        <v>7.9139839180712883</v>
      </c>
      <c r="EU21" s="3">
        <v>63.913998741322011</v>
      </c>
      <c r="EV21" s="3">
        <v>21.680017340606671</v>
      </c>
      <c r="EW21" s="3">
        <v>85.594016081928686</v>
      </c>
      <c r="EX21" s="3">
        <v>2.4609936778634469</v>
      </c>
      <c r="EY21" s="3">
        <v>146.68109103245271</v>
      </c>
      <c r="EZ21" s="3">
        <v>-31.98908471031611</v>
      </c>
      <c r="FA21" s="3">
        <v>114.69200632213651</v>
      </c>
      <c r="FB21" s="3">
        <v>-32.402156566349788</v>
      </c>
      <c r="FC21" s="3">
        <v>1047.1875379516009</v>
      </c>
      <c r="FD21" s="3">
        <v>-36.253381385250798</v>
      </c>
      <c r="FE21" s="3">
        <v>1010.93415656635</v>
      </c>
      <c r="FF21" s="3">
        <v>0.86499581645414036</v>
      </c>
      <c r="FG21" s="3">
        <v>74.008481562808186</v>
      </c>
      <c r="FH21" s="3">
        <v>-48.48147737926233</v>
      </c>
      <c r="FI21" s="3">
        <v>25.527004183545859</v>
      </c>
      <c r="FJ21" s="3">
        <v>0.77382584122756914</v>
      </c>
      <c r="FK21" s="3">
        <v>61.567703233768192</v>
      </c>
      <c r="FL21" s="3">
        <v>10.81947092500425</v>
      </c>
      <c r="FM21" s="3">
        <v>72.387174158772439</v>
      </c>
      <c r="FN21" s="3">
        <v>-34.040978223734562</v>
      </c>
      <c r="FO21" s="3">
        <v>911.61135315485558</v>
      </c>
      <c r="FP21" s="3">
        <v>1.4086250688790189</v>
      </c>
      <c r="FQ21" s="3">
        <v>913.0199782237346</v>
      </c>
      <c r="FR21" s="3">
        <v>-108.3513076396753</v>
      </c>
      <c r="FS21" s="3">
        <v>788.49435132704934</v>
      </c>
      <c r="FT21" s="3">
        <v>70.72495631262575</v>
      </c>
      <c r="FU21" s="3">
        <v>859.21930763967509</v>
      </c>
      <c r="FV21" s="3">
        <v>-24.688105323042411</v>
      </c>
      <c r="FW21" s="3">
        <v>225.7167812879668</v>
      </c>
      <c r="FX21" s="3">
        <v>-19.080675964924382</v>
      </c>
      <c r="FY21" s="3">
        <v>206.63610532304239</v>
      </c>
      <c r="FZ21" s="3">
        <v>-36.383585004630369</v>
      </c>
      <c r="GA21" s="3">
        <v>148.88666341428649</v>
      </c>
      <c r="GB21" s="3">
        <v>-9.9550784096561813</v>
      </c>
      <c r="GC21" s="3">
        <v>138.93158500463039</v>
      </c>
      <c r="GD21" s="3">
        <v>-16.5077627793343</v>
      </c>
      <c r="GE21" s="3">
        <v>105.9279081543115</v>
      </c>
      <c r="GF21" s="3">
        <v>61.67685462502277</v>
      </c>
      <c r="GG21" s="3">
        <v>167.60476277933429</v>
      </c>
      <c r="GH21" s="3">
        <v>-30.7718545326682</v>
      </c>
      <c r="GI21" s="3">
        <v>307.96299847048448</v>
      </c>
      <c r="GJ21" s="3">
        <v>38.083856062183663</v>
      </c>
      <c r="GK21" s="3">
        <v>346.04685453266819</v>
      </c>
      <c r="GL21" s="3">
        <v>-82.574211749941483</v>
      </c>
      <c r="GM21" s="3">
        <v>222.73513043047561</v>
      </c>
      <c r="GN21" s="3">
        <v>-62.592918680534098</v>
      </c>
      <c r="GO21" s="3">
        <v>160.14221174994151</v>
      </c>
      <c r="GP21" s="3">
        <v>7.9174657580135124</v>
      </c>
      <c r="GQ21" s="3">
        <v>397.45054172385591</v>
      </c>
      <c r="GR21" s="3">
        <v>21.27826458442399</v>
      </c>
      <c r="GS21" s="3">
        <v>418.7288063082799</v>
      </c>
      <c r="GT21" s="3">
        <v>7.379170607905527</v>
      </c>
      <c r="GU21" s="3">
        <v>90.162734366780583</v>
      </c>
      <c r="GV21" s="3">
        <v>20.45335476557365</v>
      </c>
      <c r="GW21" s="3">
        <v>110.6160891323542</v>
      </c>
      <c r="GX21" s="3">
        <v>89.415137336354562</v>
      </c>
      <c r="GY21" s="3">
        <v>29521.629824360269</v>
      </c>
      <c r="GZ21" s="3">
        <v>2576.6945256300392</v>
      </c>
      <c r="HA21" s="3">
        <v>32098.324349990311</v>
      </c>
      <c r="HB21" s="3">
        <v>-97.008870266909355</v>
      </c>
      <c r="HC21" s="3">
        <v>41045.037460202308</v>
      </c>
      <c r="HD21" s="3">
        <v>1844.878454151258</v>
      </c>
      <c r="HE21" s="3">
        <v>42889.915914353573</v>
      </c>
      <c r="HF21" s="3">
        <v>-349.96012948486549</v>
      </c>
      <c r="HG21" s="3">
        <v>982.52046314053314</v>
      </c>
      <c r="HH21" s="3">
        <v>43.963350129401313</v>
      </c>
      <c r="HI21" s="3">
        <v>1026.483813269934</v>
      </c>
      <c r="HJ21" s="3">
        <v>5.5614693717491601E-2</v>
      </c>
      <c r="HK21" s="3">
        <v>66.226359369326389</v>
      </c>
      <c r="HL21" s="3">
        <v>0.85084214506977673</v>
      </c>
      <c r="HM21" s="3">
        <v>67.077201514396165</v>
      </c>
      <c r="HN21" s="3">
        <v>618.90275273632608</v>
      </c>
      <c r="HO21" s="3">
        <v>14520.12429164634</v>
      </c>
      <c r="HP21" s="3">
        <v>615.64937731733517</v>
      </c>
      <c r="HQ21" s="3">
        <v>15135.773668963669</v>
      </c>
      <c r="HR21" s="3">
        <v>628.94968185170319</v>
      </c>
      <c r="HS21" s="3">
        <v>5195.3159538060709</v>
      </c>
      <c r="HT21" s="3">
        <v>286.99413034222653</v>
      </c>
      <c r="HU21" s="3">
        <v>5482.3100841482974</v>
      </c>
      <c r="HV21" s="3">
        <v>-95.129501888159808</v>
      </c>
      <c r="HW21" s="3">
        <v>13562.046862182469</v>
      </c>
      <c r="HX21" s="3">
        <v>89.826120845693367</v>
      </c>
      <c r="HY21" s="3">
        <v>13651.872983028161</v>
      </c>
      <c r="HZ21" s="3">
        <v>-2.9909652196155321</v>
      </c>
      <c r="IA21" s="3">
        <v>9733.7591731929424</v>
      </c>
      <c r="IB21" s="3">
        <v>-97.803629833328159</v>
      </c>
      <c r="IC21" s="3">
        <v>9635.9555433596142</v>
      </c>
      <c r="ID21" s="3">
        <v>-92.138536668544475</v>
      </c>
      <c r="IE21" s="3">
        <v>3828.2876889895242</v>
      </c>
      <c r="IF21" s="3">
        <v>187.62975067902059</v>
      </c>
      <c r="IG21" s="3">
        <v>4015.9174396685448</v>
      </c>
    </row>
    <row r="22" spans="1:241" x14ac:dyDescent="0.25">
      <c r="A22" s="5" t="s">
        <v>256</v>
      </c>
      <c r="B22" s="3">
        <v>1703430.2487208049</v>
      </c>
      <c r="C22" s="3">
        <v>827659.75713428657</v>
      </c>
      <c r="D22" s="3">
        <v>875770.49158651812</v>
      </c>
      <c r="E22" s="3">
        <v>939056.12494301004</v>
      </c>
      <c r="F22" s="3">
        <v>282055.138438155</v>
      </c>
      <c r="G22" s="3">
        <v>657000.98650485498</v>
      </c>
      <c r="H22" s="3">
        <v>764374.12377779465</v>
      </c>
      <c r="I22" s="3">
        <v>545604.61869613151</v>
      </c>
      <c r="J22" s="3">
        <v>218769.50508166311</v>
      </c>
      <c r="K22" s="3">
        <v>6578593.5890055858</v>
      </c>
      <c r="L22" s="3">
        <v>3442648.4046034659</v>
      </c>
      <c r="M22" s="3">
        <v>3135945.1844021198</v>
      </c>
      <c r="N22" s="3">
        <v>4127076.767883216</v>
      </c>
      <c r="O22" s="3">
        <v>1737335.3775543079</v>
      </c>
      <c r="P22" s="3">
        <v>2389741.3903289079</v>
      </c>
      <c r="Q22" s="3">
        <v>2451516.8211223702</v>
      </c>
      <c r="R22" s="3">
        <v>1705313.027049158</v>
      </c>
      <c r="S22" s="3">
        <v>746203.79407321196</v>
      </c>
      <c r="T22" s="3">
        <v>28082.571448541701</v>
      </c>
      <c r="U22" s="3">
        <v>7806.555655881928</v>
      </c>
      <c r="V22" s="3">
        <v>5461.5494390000003</v>
      </c>
      <c r="W22" s="3">
        <v>763.63484600000049</v>
      </c>
      <c r="X22" s="3">
        <v>290.21078400000061</v>
      </c>
      <c r="Y22" s="3">
        <v>54.268782999999978</v>
      </c>
      <c r="Z22" s="3">
        <v>24.29935900000018</v>
      </c>
      <c r="AA22" s="3">
        <v>119.994394</v>
      </c>
      <c r="AB22" s="3">
        <v>274.86152599999963</v>
      </c>
      <c r="AC22" s="3">
        <v>2161.9166659999978</v>
      </c>
      <c r="AD22" s="3">
        <v>302.411835</v>
      </c>
      <c r="AE22" s="3">
        <v>104.920902</v>
      </c>
      <c r="AF22" s="3">
        <v>1754.5839289999981</v>
      </c>
      <c r="AG22" s="3">
        <v>1769.9048720000001</v>
      </c>
      <c r="AH22" s="3">
        <v>552.09377899999981</v>
      </c>
      <c r="AI22" s="3">
        <v>396.18353899999983</v>
      </c>
      <c r="AJ22" s="3">
        <v>104.65402899999999</v>
      </c>
      <c r="AK22" s="3">
        <v>716.973525</v>
      </c>
      <c r="AL22" s="3">
        <v>766.09305500000016</v>
      </c>
      <c r="AM22" s="3">
        <v>359.7306249572768</v>
      </c>
      <c r="AN22" s="3">
        <v>58.475361955613693</v>
      </c>
      <c r="AO22" s="3">
        <v>31691.954419109999</v>
      </c>
      <c r="AP22" s="3">
        <v>42788.409863020002</v>
      </c>
      <c r="AQ22" s="3">
        <v>1020.546333333334</v>
      </c>
      <c r="AR22" s="3">
        <v>67.948288438475785</v>
      </c>
      <c r="AS22" s="3">
        <v>14221.114230650001</v>
      </c>
      <c r="AT22" s="3">
        <v>4982.7229769999994</v>
      </c>
      <c r="AU22" s="3">
        <v>17859.105239004999</v>
      </c>
      <c r="AV22" s="3">
        <v>12375.840292004999</v>
      </c>
      <c r="AW22" s="3">
        <v>5483.2649469999997</v>
      </c>
      <c r="AX22" s="3">
        <v>456634.46840818488</v>
      </c>
      <c r="AY22" s="3">
        <v>1255621.720707515</v>
      </c>
      <c r="AZ22" s="3">
        <v>-8825.9403948951513</v>
      </c>
      <c r="BA22" s="3">
        <v>1246795.7803126201</v>
      </c>
      <c r="BB22" s="3">
        <v>219412.47421554881</v>
      </c>
      <c r="BC22" s="3">
        <v>596319.58149936586</v>
      </c>
      <c r="BD22" s="3">
        <v>11927.701419371881</v>
      </c>
      <c r="BE22" s="3">
        <v>608247.28291873774</v>
      </c>
      <c r="BF22" s="3">
        <v>237221.99419263611</v>
      </c>
      <c r="BG22" s="3">
        <v>659302.13920814882</v>
      </c>
      <c r="BH22" s="3">
        <v>-20753.641814266801</v>
      </c>
      <c r="BI22" s="3">
        <v>638548.49739388202</v>
      </c>
      <c r="BJ22" s="3">
        <v>282547.96287775121</v>
      </c>
      <c r="BK22" s="3">
        <v>672936.5820499775</v>
      </c>
      <c r="BL22" s="3">
        <v>-16428.419984718668</v>
      </c>
      <c r="BM22" s="3">
        <v>656508.16206525883</v>
      </c>
      <c r="BN22" s="3">
        <v>78036.14454326751</v>
      </c>
      <c r="BO22" s="3">
        <v>187718.8095926086</v>
      </c>
      <c r="BP22" s="3">
        <v>16300.18430227894</v>
      </c>
      <c r="BQ22" s="3">
        <v>204018.99389488751</v>
      </c>
      <c r="BR22" s="3">
        <v>204511.8183344838</v>
      </c>
      <c r="BS22" s="3">
        <v>485217.7724573689</v>
      </c>
      <c r="BT22" s="3">
        <v>-32728.604286997699</v>
      </c>
      <c r="BU22" s="3">
        <v>452489.16817037121</v>
      </c>
      <c r="BV22" s="3">
        <v>174086.5055307929</v>
      </c>
      <c r="BW22" s="3">
        <v>582685.13865763298</v>
      </c>
      <c r="BX22" s="3">
        <v>7602.4795893687988</v>
      </c>
      <c r="BY22" s="3">
        <v>590287.61824700178</v>
      </c>
      <c r="BZ22" s="3">
        <v>141376.32967228119</v>
      </c>
      <c r="CA22" s="3">
        <v>408600.7719067572</v>
      </c>
      <c r="CB22" s="3">
        <v>-4372.4828829069156</v>
      </c>
      <c r="CC22" s="3">
        <v>404228.28902385029</v>
      </c>
      <c r="CD22" s="3">
        <v>32710.175858152379</v>
      </c>
      <c r="CE22" s="3">
        <v>174084.36675078</v>
      </c>
      <c r="CF22" s="3">
        <v>11974.96247273072</v>
      </c>
      <c r="CG22" s="3">
        <v>186059.32922351081</v>
      </c>
      <c r="CH22" s="3">
        <v>1297226.316431924</v>
      </c>
      <c r="CI22" s="3">
        <v>5112484.6930304272</v>
      </c>
      <c r="CJ22" s="3">
        <v>168882.57954323481</v>
      </c>
      <c r="CK22" s="3">
        <v>5281367.272573662</v>
      </c>
      <c r="CL22" s="3">
        <v>582606.73121009569</v>
      </c>
      <c r="CM22" s="3">
        <v>2772165.136231523</v>
      </c>
      <c r="CN22" s="3">
        <v>87876.537161847576</v>
      </c>
      <c r="CO22" s="3">
        <v>2860041.673393371</v>
      </c>
      <c r="CP22" s="3">
        <v>714619.58522182843</v>
      </c>
      <c r="CQ22" s="3">
        <v>2340319.5567989042</v>
      </c>
      <c r="CR22" s="3">
        <v>81006.042381387204</v>
      </c>
      <c r="CS22" s="3">
        <v>2421325.5991802909</v>
      </c>
      <c r="CT22" s="3">
        <v>1025930.236100491</v>
      </c>
      <c r="CU22" s="3">
        <v>2944786.955933895</v>
      </c>
      <c r="CV22" s="3">
        <v>156359.5758488295</v>
      </c>
      <c r="CW22" s="3">
        <v>3101146.5317827249</v>
      </c>
      <c r="CX22" s="3">
        <v>338498.85109695559</v>
      </c>
      <c r="CY22" s="3">
        <v>1236896.4657349391</v>
      </c>
      <c r="CZ22" s="3">
        <v>161940.0607224135</v>
      </c>
      <c r="DA22" s="3">
        <v>1398836.526457353</v>
      </c>
      <c r="DB22" s="3">
        <v>687431.38500353531</v>
      </c>
      <c r="DC22" s="3">
        <v>1707890.4901989561</v>
      </c>
      <c r="DD22" s="3">
        <v>-5580.4848735833066</v>
      </c>
      <c r="DE22" s="3">
        <v>1702310.005325373</v>
      </c>
      <c r="DF22" s="3">
        <v>271296.08033143292</v>
      </c>
      <c r="DG22" s="3">
        <v>2167697.7370965318</v>
      </c>
      <c r="DH22" s="3">
        <v>12523.00369440485</v>
      </c>
      <c r="DI22" s="3">
        <v>2180220.7407909371</v>
      </c>
      <c r="DJ22" s="3">
        <v>244107.88011314001</v>
      </c>
      <c r="DK22" s="3">
        <v>1535268.6704965839</v>
      </c>
      <c r="DL22" s="3">
        <v>-74063.523560565664</v>
      </c>
      <c r="DM22" s="3">
        <v>1461205.146936018</v>
      </c>
      <c r="DN22" s="3">
        <v>27188.200218293121</v>
      </c>
      <c r="DO22" s="3">
        <v>632429.0665999481</v>
      </c>
      <c r="DP22" s="3">
        <v>86586.527254970744</v>
      </c>
      <c r="DQ22" s="3">
        <v>719015.59385491884</v>
      </c>
      <c r="DR22" s="3">
        <v>-579.55150465654594</v>
      </c>
      <c r="DS22" s="3">
        <v>30175.592806770859</v>
      </c>
      <c r="DT22" s="3">
        <v>-1513.4698535726129</v>
      </c>
      <c r="DU22" s="3">
        <v>28662.122953198239</v>
      </c>
      <c r="DV22" s="3">
        <v>204.47433912381541</v>
      </c>
      <c r="DW22" s="3">
        <v>7649.0549888614551</v>
      </c>
      <c r="DX22" s="3">
        <v>-46.973672103342317</v>
      </c>
      <c r="DY22" s="3">
        <v>7602.0813167581127</v>
      </c>
      <c r="DZ22" s="3">
        <v>2164.7799022756549</v>
      </c>
      <c r="EA22" s="3">
        <v>2593.1288357098319</v>
      </c>
      <c r="EB22" s="3">
        <v>703.64070101451307</v>
      </c>
      <c r="EC22" s="3">
        <v>3296.769536724345</v>
      </c>
      <c r="ED22" s="3">
        <v>376.23179444933203</v>
      </c>
      <c r="EE22" s="3">
        <v>424.05468905103669</v>
      </c>
      <c r="EF22" s="3">
        <v>-36.651637500368167</v>
      </c>
      <c r="EG22" s="3">
        <v>387.40305155066852</v>
      </c>
      <c r="EH22" s="3">
        <v>149.83527393070929</v>
      </c>
      <c r="EI22" s="3">
        <v>156.17609169040989</v>
      </c>
      <c r="EJ22" s="3">
        <v>-15.800581621118599</v>
      </c>
      <c r="EK22" s="3">
        <v>140.37551006929129</v>
      </c>
      <c r="EL22" s="3">
        <v>45.67698677390517</v>
      </c>
      <c r="EM22" s="3">
        <v>25.003992606280889</v>
      </c>
      <c r="EN22" s="3">
        <v>-16.412196380186082</v>
      </c>
      <c r="EO22" s="3">
        <v>8.5917962260948144</v>
      </c>
      <c r="EP22" s="3">
        <v>27.33554337653219</v>
      </c>
      <c r="EQ22" s="3">
        <v>23.444548756362401</v>
      </c>
      <c r="ER22" s="3">
        <v>-26.480733132894411</v>
      </c>
      <c r="ES22" s="3">
        <v>-3.03618437653201</v>
      </c>
      <c r="ET22" s="3">
        <v>41.49661892476508</v>
      </c>
      <c r="EU22" s="3">
        <v>73.762555883506124</v>
      </c>
      <c r="EV22" s="3">
        <v>4.7352191917288016</v>
      </c>
      <c r="EW22" s="3">
        <v>78.497775075234927</v>
      </c>
      <c r="EX22" s="3">
        <v>111.8805114955946</v>
      </c>
      <c r="EY22" s="3">
        <v>145.6879001564451</v>
      </c>
      <c r="EZ22" s="3">
        <v>17.293114347959889</v>
      </c>
      <c r="FA22" s="3">
        <v>162.98101450440501</v>
      </c>
      <c r="FB22" s="3">
        <v>847.36087935103001</v>
      </c>
      <c r="FC22" s="3">
        <v>1072.6122635220561</v>
      </c>
      <c r="FD22" s="3">
        <v>241.94352312691259</v>
      </c>
      <c r="FE22" s="3">
        <v>1314.555786648968</v>
      </c>
      <c r="FF22" s="3">
        <v>72.636829779984339</v>
      </c>
      <c r="FG22" s="3">
        <v>82.277739797527602</v>
      </c>
      <c r="FH22" s="3">
        <v>147.49726542248811</v>
      </c>
      <c r="FI22" s="3">
        <v>229.77500522001569</v>
      </c>
      <c r="FJ22" s="3">
        <v>58.775392405910097</v>
      </c>
      <c r="FK22" s="3">
        <v>60.60929270428673</v>
      </c>
      <c r="FL22" s="3">
        <v>-14.46378311019682</v>
      </c>
      <c r="FM22" s="3">
        <v>46.145509594089908</v>
      </c>
      <c r="FN22" s="3">
        <v>715.94865716577021</v>
      </c>
      <c r="FO22" s="3">
        <v>929.72523101925333</v>
      </c>
      <c r="FP22" s="3">
        <v>108.91004081497491</v>
      </c>
      <c r="FQ22" s="3">
        <v>1038.635271834228</v>
      </c>
      <c r="FR22" s="3">
        <v>700.47619373990858</v>
      </c>
      <c r="FS22" s="3">
        <v>852.4384912562291</v>
      </c>
      <c r="FT22" s="3">
        <v>216.99018700386199</v>
      </c>
      <c r="FU22" s="3">
        <v>1069.4286782600909</v>
      </c>
      <c r="FV22" s="3">
        <v>220.39819603501519</v>
      </c>
      <c r="FW22" s="3">
        <v>248.37602923736389</v>
      </c>
      <c r="FX22" s="3">
        <v>83.319553727620757</v>
      </c>
      <c r="FY22" s="3">
        <v>331.69558296498462</v>
      </c>
      <c r="FZ22" s="3">
        <v>170.1812838209631</v>
      </c>
      <c r="GA22" s="3">
        <v>159.4779857436146</v>
      </c>
      <c r="GB22" s="3">
        <v>66.524269435422042</v>
      </c>
      <c r="GC22" s="3">
        <v>226.00225517903669</v>
      </c>
      <c r="GD22" s="3">
        <v>65.417666732286321</v>
      </c>
      <c r="GE22" s="3">
        <v>118.1953451473988</v>
      </c>
      <c r="GF22" s="3">
        <v>-78.958982879685166</v>
      </c>
      <c r="GG22" s="3">
        <v>39.236362267713659</v>
      </c>
      <c r="GH22" s="3">
        <v>244.47904715164401</v>
      </c>
      <c r="GI22" s="3">
        <v>326.38913112785178</v>
      </c>
      <c r="GJ22" s="3">
        <v>146.10534672050429</v>
      </c>
      <c r="GK22" s="3">
        <v>472.49447784835598</v>
      </c>
      <c r="GL22" s="3">
        <v>240.71103473538369</v>
      </c>
      <c r="GM22" s="3">
        <v>244.0233918805111</v>
      </c>
      <c r="GN22" s="3">
        <v>281.35862838410537</v>
      </c>
      <c r="GO22" s="3">
        <v>525.38202026461647</v>
      </c>
      <c r="GP22" s="3">
        <v>-18.61442537220476</v>
      </c>
      <c r="GQ22" s="3">
        <v>395.18357346923722</v>
      </c>
      <c r="GR22" s="3">
        <v>-16.83852313975564</v>
      </c>
      <c r="GS22" s="3">
        <v>378.34505032948158</v>
      </c>
      <c r="GT22" s="3">
        <v>-4.9010119811164774</v>
      </c>
      <c r="GU22" s="3">
        <v>78.76245656724484</v>
      </c>
      <c r="GV22" s="3">
        <v>-15.386082630514681</v>
      </c>
      <c r="GW22" s="3">
        <v>63.376373936730161</v>
      </c>
      <c r="GX22" s="3">
        <v>484.34734043999919</v>
      </c>
      <c r="GY22" s="3">
        <v>30602.241727011959</v>
      </c>
      <c r="GZ22" s="3">
        <v>605.36535165804162</v>
      </c>
      <c r="HA22" s="3">
        <v>31207.60707867</v>
      </c>
      <c r="HB22" s="3">
        <v>345.45609290788218</v>
      </c>
      <c r="HC22" s="3">
        <v>42394.260388050287</v>
      </c>
      <c r="HD22" s="3">
        <v>48.693382061821467</v>
      </c>
      <c r="HE22" s="3">
        <v>42442.953770112123</v>
      </c>
      <c r="HF22" s="3">
        <v>86.11929929655382</v>
      </c>
      <c r="HG22" s="3">
        <v>1284.2835608643991</v>
      </c>
      <c r="HH22" s="3">
        <v>-349.85652682761878</v>
      </c>
      <c r="HI22" s="3">
        <v>934.42703403677979</v>
      </c>
      <c r="HJ22" s="3">
        <v>4.4350155578147123E-2</v>
      </c>
      <c r="HK22" s="3">
        <v>67.230669644835615</v>
      </c>
      <c r="HL22" s="3">
        <v>0.67326863806202653</v>
      </c>
      <c r="HM22" s="3">
        <v>67.903938282897641</v>
      </c>
      <c r="HN22" s="3">
        <v>-44.234328991270473</v>
      </c>
      <c r="HO22" s="3">
        <v>14592.167015625209</v>
      </c>
      <c r="HP22" s="3">
        <v>-326.81845598394472</v>
      </c>
      <c r="HQ22" s="3">
        <v>14265.34855964127</v>
      </c>
      <c r="HR22" s="3">
        <v>-261.24927300538269</v>
      </c>
      <c r="HS22" s="3">
        <v>5132.2214843079137</v>
      </c>
      <c r="HT22" s="3">
        <v>111.75076569746849</v>
      </c>
      <c r="HU22" s="3">
        <v>5243.9722500053822</v>
      </c>
      <c r="HV22" s="3">
        <v>3186.268961320136</v>
      </c>
      <c r="HW22" s="3">
        <v>13907.694849766051</v>
      </c>
      <c r="HX22" s="3">
        <v>765.1414279188175</v>
      </c>
      <c r="HY22" s="3">
        <v>14672.836277684861</v>
      </c>
      <c r="HZ22" s="3">
        <v>1759.991719045307</v>
      </c>
      <c r="IA22" s="3">
        <v>10003.824705980651</v>
      </c>
      <c r="IB22" s="3">
        <v>612.02386697904149</v>
      </c>
      <c r="IC22" s="3">
        <v>10615.848572959691</v>
      </c>
      <c r="ID22" s="3">
        <v>1426.277242274828</v>
      </c>
      <c r="IE22" s="3">
        <v>3903.8701437853961</v>
      </c>
      <c r="IF22" s="3">
        <v>153.11756093977559</v>
      </c>
      <c r="IG22" s="3">
        <v>4056.9877047251712</v>
      </c>
    </row>
    <row r="23" spans="1:241" x14ac:dyDescent="0.25">
      <c r="A23" s="5" t="s">
        <v>257</v>
      </c>
      <c r="B23" s="3">
        <v>1019712.572530824</v>
      </c>
      <c r="C23" s="3">
        <v>578614.77050709247</v>
      </c>
      <c r="D23" s="3">
        <v>441097.80202373111</v>
      </c>
      <c r="E23" s="3">
        <v>460988.90342944697</v>
      </c>
      <c r="F23" s="3">
        <v>129259.26992166491</v>
      </c>
      <c r="G23" s="3">
        <v>331729.63350778201</v>
      </c>
      <c r="H23" s="3">
        <v>558723.66910137667</v>
      </c>
      <c r="I23" s="3">
        <v>449355.50058542762</v>
      </c>
      <c r="J23" s="3">
        <v>109368.1685159491</v>
      </c>
      <c r="K23" s="3">
        <v>3989265.3701622402</v>
      </c>
      <c r="L23" s="3">
        <v>2375562.0014355718</v>
      </c>
      <c r="M23" s="3">
        <v>1613703.3687266679</v>
      </c>
      <c r="N23" s="3">
        <v>2069461.701962898</v>
      </c>
      <c r="O23" s="3">
        <v>819424.77248845703</v>
      </c>
      <c r="P23" s="3">
        <v>1250036.9294744411</v>
      </c>
      <c r="Q23" s="3">
        <v>1919803.668199342</v>
      </c>
      <c r="R23" s="3">
        <v>1556137.2289471149</v>
      </c>
      <c r="S23" s="3">
        <v>363666.43925222679</v>
      </c>
      <c r="T23" s="3">
        <v>29103.644825740699</v>
      </c>
      <c r="U23" s="3">
        <v>7039.5099942625366</v>
      </c>
      <c r="V23" s="3">
        <v>579.64458200000001</v>
      </c>
      <c r="W23" s="3">
        <v>132.77882600000001</v>
      </c>
      <c r="X23" s="3">
        <v>40.839800000000018</v>
      </c>
      <c r="Y23" s="3">
        <v>0.1</v>
      </c>
      <c r="Z23" s="3">
        <v>14.758198999999999</v>
      </c>
      <c r="AA23" s="3">
        <v>28.498816999999981</v>
      </c>
      <c r="AB23" s="3">
        <v>48.682010000000012</v>
      </c>
      <c r="AC23" s="3">
        <v>222.32538</v>
      </c>
      <c r="AD23" s="3">
        <v>4.8485999999999987E-2</v>
      </c>
      <c r="AE23" s="3">
        <v>15.377547</v>
      </c>
      <c r="AF23" s="3">
        <v>206.89934700000001</v>
      </c>
      <c r="AG23" s="3">
        <v>176.99741299999999</v>
      </c>
      <c r="AH23" s="3">
        <v>50.608302999999999</v>
      </c>
      <c r="AI23" s="3">
        <v>30.112614000000001</v>
      </c>
      <c r="AJ23" s="3">
        <v>35.929399999999987</v>
      </c>
      <c r="AK23" s="3">
        <v>60.347096000000001</v>
      </c>
      <c r="AL23" s="3">
        <v>47.542962999999993</v>
      </c>
      <c r="AM23" s="3">
        <v>413.43282202115279</v>
      </c>
      <c r="AN23" s="3">
        <v>42.836889610389612</v>
      </c>
      <c r="AO23" s="3">
        <v>30728.441004029999</v>
      </c>
      <c r="AP23" s="3">
        <v>42922.763621156671</v>
      </c>
      <c r="AQ23" s="3">
        <v>1914.9166</v>
      </c>
      <c r="AR23" s="3">
        <v>68.272483098510108</v>
      </c>
      <c r="AS23" s="3">
        <v>13295.64728646</v>
      </c>
      <c r="AT23" s="3">
        <v>4099.5789880000002</v>
      </c>
      <c r="AU23" s="3">
        <v>10769.2509438083</v>
      </c>
      <c r="AV23" s="3">
        <v>7734.9251068083013</v>
      </c>
      <c r="AW23" s="3">
        <v>3034.3258369999999</v>
      </c>
      <c r="AX23" s="3">
        <v>-240545.52518033859</v>
      </c>
      <c r="AY23" s="3">
        <v>1256949.3077869511</v>
      </c>
      <c r="AZ23" s="3">
        <v>3308.7899242108688</v>
      </c>
      <c r="BA23" s="3">
        <v>1260258.0977111619</v>
      </c>
      <c r="BB23" s="3">
        <v>-1948.2072964087849</v>
      </c>
      <c r="BC23" s="3">
        <v>581956.30245896883</v>
      </c>
      <c r="BD23" s="3">
        <v>-1393.3246554675279</v>
      </c>
      <c r="BE23" s="3">
        <v>580562.9778035013</v>
      </c>
      <c r="BF23" s="3">
        <v>-238597.31788392979</v>
      </c>
      <c r="BG23" s="3">
        <v>674993.00532798248</v>
      </c>
      <c r="BH23" s="3">
        <v>4702.1145796783967</v>
      </c>
      <c r="BI23" s="3">
        <v>679695.11990766088</v>
      </c>
      <c r="BJ23" s="3">
        <v>-225974.50503475801</v>
      </c>
      <c r="BK23" s="3">
        <v>678932.89287368313</v>
      </c>
      <c r="BL23" s="3">
        <v>8030.5155905218562</v>
      </c>
      <c r="BM23" s="3">
        <v>686963.40846420499</v>
      </c>
      <c r="BN23" s="3">
        <v>-52633.561599465313</v>
      </c>
      <c r="BO23" s="3">
        <v>184631.51445344009</v>
      </c>
      <c r="BP23" s="3">
        <v>-2738.682932309865</v>
      </c>
      <c r="BQ23" s="3">
        <v>181892.8315211302</v>
      </c>
      <c r="BR23" s="3">
        <v>-173340.94343529269</v>
      </c>
      <c r="BS23" s="3">
        <v>494301.37842024298</v>
      </c>
      <c r="BT23" s="3">
        <v>10769.198522831661</v>
      </c>
      <c r="BU23" s="3">
        <v>505070.5769430747</v>
      </c>
      <c r="BV23" s="3">
        <v>-14571.020145669559</v>
      </c>
      <c r="BW23" s="3">
        <v>578016.41491375549</v>
      </c>
      <c r="BX23" s="3">
        <v>-4721.7256667092443</v>
      </c>
      <c r="BY23" s="3">
        <v>573294.68924704625</v>
      </c>
      <c r="BZ23" s="3">
        <v>50685.354303056549</v>
      </c>
      <c r="CA23" s="3">
        <v>397324.78800552868</v>
      </c>
      <c r="CB23" s="3">
        <v>1345.358276842278</v>
      </c>
      <c r="CC23" s="3">
        <v>398670.14628237102</v>
      </c>
      <c r="CD23" s="3">
        <v>-65256.374448637107</v>
      </c>
      <c r="CE23" s="3">
        <v>180691.62690773961</v>
      </c>
      <c r="CF23" s="3">
        <v>-6067.0839431533532</v>
      </c>
      <c r="CG23" s="3">
        <v>174624.5429645862</v>
      </c>
      <c r="CH23" s="3">
        <v>-1052941.2839995851</v>
      </c>
      <c r="CI23" s="3">
        <v>5039294.1795024844</v>
      </c>
      <c r="CJ23" s="3">
        <v>2912.4746593404561</v>
      </c>
      <c r="CK23" s="3">
        <v>5042206.6541618248</v>
      </c>
      <c r="CL23" s="3">
        <v>-267085.66618860158</v>
      </c>
      <c r="CM23" s="3">
        <v>2648356.6307585239</v>
      </c>
      <c r="CN23" s="3">
        <v>-5708.9631343507208</v>
      </c>
      <c r="CO23" s="3">
        <v>2642647.6676241742</v>
      </c>
      <c r="CP23" s="3">
        <v>-785855.61781098309</v>
      </c>
      <c r="CQ23" s="3">
        <v>2390937.54874396</v>
      </c>
      <c r="CR23" s="3">
        <v>8621.4377936902456</v>
      </c>
      <c r="CS23" s="3">
        <v>2399558.9865376512</v>
      </c>
      <c r="CT23" s="3">
        <v>-732921.315567969</v>
      </c>
      <c r="CU23" s="3">
        <v>2940508.596610615</v>
      </c>
      <c r="CV23" s="3">
        <v>-138125.5790797481</v>
      </c>
      <c r="CW23" s="3">
        <v>2802383.0175308669</v>
      </c>
      <c r="CX23" s="3">
        <v>-216715.18782588089</v>
      </c>
      <c r="CY23" s="3">
        <v>1212555.764085565</v>
      </c>
      <c r="CZ23" s="3">
        <v>-176415.80377122699</v>
      </c>
      <c r="DA23" s="3">
        <v>1036139.960314338</v>
      </c>
      <c r="DB23" s="3">
        <v>-516206.12774208799</v>
      </c>
      <c r="DC23" s="3">
        <v>1727952.83252505</v>
      </c>
      <c r="DD23" s="3">
        <v>38290.224691478768</v>
      </c>
      <c r="DE23" s="3">
        <v>1766243.057216529</v>
      </c>
      <c r="DF23" s="3">
        <v>-320019.96843161562</v>
      </c>
      <c r="DG23" s="3">
        <v>2098785.5828918698</v>
      </c>
      <c r="DH23" s="3">
        <v>141038.05373908771</v>
      </c>
      <c r="DI23" s="3">
        <v>2239823.636630957</v>
      </c>
      <c r="DJ23" s="3">
        <v>-50370.478362720693</v>
      </c>
      <c r="DK23" s="3">
        <v>1435800.8666729589</v>
      </c>
      <c r="DL23" s="3">
        <v>170706.84063687641</v>
      </c>
      <c r="DM23" s="3">
        <v>1606507.7073098361</v>
      </c>
      <c r="DN23" s="3">
        <v>-269649.49006889499</v>
      </c>
      <c r="DO23" s="3">
        <v>662984.71621891065</v>
      </c>
      <c r="DP23" s="3">
        <v>-29668.786897788759</v>
      </c>
      <c r="DQ23" s="3">
        <v>633315.92932112189</v>
      </c>
      <c r="DR23" s="3">
        <v>-941.15579530519744</v>
      </c>
      <c r="DS23" s="3">
        <v>30046.932943721731</v>
      </c>
      <c r="DT23" s="3">
        <v>-2.1323226758395322</v>
      </c>
      <c r="DU23" s="3">
        <v>30044.800621045892</v>
      </c>
      <c r="DV23" s="3">
        <v>-656.84784399808416</v>
      </c>
      <c r="DW23" s="3">
        <v>7710.1658309423428</v>
      </c>
      <c r="DX23" s="3">
        <v>-13.807992681721769</v>
      </c>
      <c r="DY23" s="3">
        <v>7696.3578382606211</v>
      </c>
      <c r="DZ23" s="3">
        <v>-1637.056027865943</v>
      </c>
      <c r="EA23" s="3">
        <v>2642.3589874540799</v>
      </c>
      <c r="EB23" s="3">
        <v>-425.65837758813723</v>
      </c>
      <c r="EC23" s="3">
        <v>2216.7006098659431</v>
      </c>
      <c r="ED23" s="3">
        <v>-280.92369904073951</v>
      </c>
      <c r="EE23" s="3">
        <v>428.63703820049972</v>
      </c>
      <c r="EF23" s="3">
        <v>-14.934513159760231</v>
      </c>
      <c r="EG23" s="3">
        <v>413.70252504073949</v>
      </c>
      <c r="EH23" s="3">
        <v>-109.12020338601241</v>
      </c>
      <c r="EI23" s="3">
        <v>157.44248630370069</v>
      </c>
      <c r="EJ23" s="3">
        <v>-7.4824829176883716</v>
      </c>
      <c r="EK23" s="3">
        <v>149.9600033860124</v>
      </c>
      <c r="EL23" s="3">
        <v>-35.695990458937331</v>
      </c>
      <c r="EM23" s="3">
        <v>26.950759509952938</v>
      </c>
      <c r="EN23" s="3">
        <v>8.8452309489843906</v>
      </c>
      <c r="EO23" s="3">
        <v>35.795990458937332</v>
      </c>
      <c r="EP23" s="3">
        <v>-2.8528735951150561</v>
      </c>
      <c r="EQ23" s="3">
        <v>21.247804086804749</v>
      </c>
      <c r="ER23" s="3">
        <v>-3.636731491689694</v>
      </c>
      <c r="ES23" s="3">
        <v>17.611072595115061</v>
      </c>
      <c r="ET23" s="3">
        <v>-40.692627027213057</v>
      </c>
      <c r="EU23" s="3">
        <v>77.67299098391841</v>
      </c>
      <c r="EV23" s="3">
        <v>-8.4815469567053725</v>
      </c>
      <c r="EW23" s="3">
        <v>69.191444027213038</v>
      </c>
      <c r="EX23" s="3">
        <v>-92.540452342159696</v>
      </c>
      <c r="EY23" s="3">
        <v>145.3453320898339</v>
      </c>
      <c r="EZ23" s="3">
        <v>-4.1228697476741729</v>
      </c>
      <c r="FA23" s="3">
        <v>141.2224623421597</v>
      </c>
      <c r="FB23" s="3">
        <v>-715.80721296229433</v>
      </c>
      <c r="FC23" s="3">
        <v>1090.674886432377</v>
      </c>
      <c r="FD23" s="3">
        <v>-152.5422934700822</v>
      </c>
      <c r="FE23" s="3">
        <v>938.13259296229432</v>
      </c>
      <c r="FF23" s="3">
        <v>-42.313054962476564</v>
      </c>
      <c r="FG23" s="3">
        <v>90.565411549926978</v>
      </c>
      <c r="FH23" s="3">
        <v>-48.203870587450417</v>
      </c>
      <c r="FI23" s="3">
        <v>42.36154096247656</v>
      </c>
      <c r="FJ23" s="3">
        <v>-44.286028420981083</v>
      </c>
      <c r="FK23" s="3">
        <v>61.546769219964993</v>
      </c>
      <c r="FL23" s="3">
        <v>-1.883193798983918</v>
      </c>
      <c r="FM23" s="3">
        <v>59.663575420981083</v>
      </c>
      <c r="FN23" s="3">
        <v>-629.2081295779733</v>
      </c>
      <c r="FO23" s="3">
        <v>938.56270565969237</v>
      </c>
      <c r="FP23" s="3">
        <v>-102.455229081719</v>
      </c>
      <c r="FQ23" s="3">
        <v>836.10747657797333</v>
      </c>
      <c r="FR23" s="3">
        <v>-521.75669789121002</v>
      </c>
      <c r="FS23" s="3">
        <v>880.18780007243424</v>
      </c>
      <c r="FT23" s="3">
        <v>-181.4336891812242</v>
      </c>
      <c r="FU23" s="3">
        <v>698.75411089121008</v>
      </c>
      <c r="FV23" s="3">
        <v>-161.44006209173679</v>
      </c>
      <c r="FW23" s="3">
        <v>265.24495380230883</v>
      </c>
      <c r="FX23" s="3">
        <v>-53.196588710572058</v>
      </c>
      <c r="FY23" s="3">
        <v>212.0483650917368</v>
      </c>
      <c r="FZ23" s="3">
        <v>-98.003622050002349</v>
      </c>
      <c r="GA23" s="3">
        <v>167.72827416631341</v>
      </c>
      <c r="GB23" s="3">
        <v>-39.612038116310998</v>
      </c>
      <c r="GC23" s="3">
        <v>128.11623605000241</v>
      </c>
      <c r="GD23" s="3">
        <v>-81.402184784601033</v>
      </c>
      <c r="GE23" s="3">
        <v>123.60270428748019</v>
      </c>
      <c r="GF23" s="3">
        <v>-6.2711195028792019</v>
      </c>
      <c r="GG23" s="3">
        <v>117.33158478460101</v>
      </c>
      <c r="GH23" s="3">
        <v>-180.91082896487001</v>
      </c>
      <c r="GI23" s="3">
        <v>323.61186781633199</v>
      </c>
      <c r="GJ23" s="3">
        <v>-82.353942851462023</v>
      </c>
      <c r="GK23" s="3">
        <v>241.25792496487</v>
      </c>
      <c r="GL23" s="3">
        <v>-118.56841797169881</v>
      </c>
      <c r="GM23" s="3">
        <v>242.8592627487692</v>
      </c>
      <c r="GN23" s="3">
        <v>-76.747881777070461</v>
      </c>
      <c r="GO23" s="3">
        <v>166.11138097169879</v>
      </c>
      <c r="GP23" s="3">
        <v>23.019220372403669</v>
      </c>
      <c r="GQ23" s="3">
        <v>390.54395341634688</v>
      </c>
      <c r="GR23" s="3">
        <v>-0.1303517675978014</v>
      </c>
      <c r="GS23" s="3">
        <v>390.41360164874908</v>
      </c>
      <c r="GT23" s="3">
        <v>-6.9354054663817042</v>
      </c>
      <c r="GU23" s="3">
        <v>68.356833631869861</v>
      </c>
      <c r="GV23" s="3">
        <v>-18.58453855509855</v>
      </c>
      <c r="GW23" s="3">
        <v>49.772295076771307</v>
      </c>
      <c r="GX23" s="3">
        <v>243.8990804636484</v>
      </c>
      <c r="GY23" s="3">
        <v>31148.556166024631</v>
      </c>
      <c r="GZ23" s="3">
        <v>-664.01424245827729</v>
      </c>
      <c r="HA23" s="3">
        <v>30484.54192356635</v>
      </c>
      <c r="HB23" s="3">
        <v>317.16194229192462</v>
      </c>
      <c r="HC23" s="3">
        <v>43552.248951137597</v>
      </c>
      <c r="HD23" s="3">
        <v>-946.64727227285039</v>
      </c>
      <c r="HE23" s="3">
        <v>42605.601678864747</v>
      </c>
      <c r="HF23" s="3">
        <v>865.85684901847094</v>
      </c>
      <c r="HG23" s="3">
        <v>1941.054710690978</v>
      </c>
      <c r="HH23" s="3">
        <v>-891.99495970944872</v>
      </c>
      <c r="HI23" s="3">
        <v>1049.0597509815291</v>
      </c>
      <c r="HJ23" s="3">
        <v>0.20688369683100119</v>
      </c>
      <c r="HK23" s="3">
        <v>67.759426192284096</v>
      </c>
      <c r="HL23" s="3">
        <v>0.30617320939501269</v>
      </c>
      <c r="HM23" s="3">
        <v>68.065599401679108</v>
      </c>
      <c r="HN23" s="3">
        <v>-1037.372757647096</v>
      </c>
      <c r="HO23" s="3">
        <v>14407.81661084282</v>
      </c>
      <c r="HP23" s="3">
        <v>-74.796566735720262</v>
      </c>
      <c r="HQ23" s="3">
        <v>14333.020044107099</v>
      </c>
      <c r="HR23" s="3">
        <v>-678.05197710443917</v>
      </c>
      <c r="HS23" s="3">
        <v>5037.5989635901196</v>
      </c>
      <c r="HT23" s="3">
        <v>-259.96799848568031</v>
      </c>
      <c r="HU23" s="3">
        <v>4777.6309651044394</v>
      </c>
      <c r="HV23" s="3">
        <v>-2447.5413949584831</v>
      </c>
      <c r="HW23" s="3">
        <v>14111.0882282157</v>
      </c>
      <c r="HX23" s="3">
        <v>-894.29588944892021</v>
      </c>
      <c r="HY23" s="3">
        <v>13216.79233876678</v>
      </c>
      <c r="HZ23" s="3">
        <v>-1441.8099019793719</v>
      </c>
      <c r="IA23" s="3">
        <v>10185.56839474238</v>
      </c>
      <c r="IB23" s="3">
        <v>-1008.833385954707</v>
      </c>
      <c r="IC23" s="3">
        <v>9176.735008787673</v>
      </c>
      <c r="ID23" s="3">
        <v>-1005.731492979112</v>
      </c>
      <c r="IE23" s="3">
        <v>3925.5198334733259</v>
      </c>
      <c r="IF23" s="3">
        <v>114.5374965057854</v>
      </c>
      <c r="IG23" s="3">
        <v>4040.0573299791122</v>
      </c>
    </row>
    <row r="24" spans="1:241" x14ac:dyDescent="0.25">
      <c r="A24" s="5" t="s">
        <v>258</v>
      </c>
      <c r="B24" s="3">
        <v>1111710.4895100689</v>
      </c>
      <c r="C24" s="3">
        <v>467811.25364678371</v>
      </c>
      <c r="D24" s="3">
        <v>643899.23586328549</v>
      </c>
      <c r="E24" s="3">
        <v>581607.99537113309</v>
      </c>
      <c r="F24" s="3">
        <v>155001.77023400969</v>
      </c>
      <c r="G24" s="3">
        <v>426606.22513712331</v>
      </c>
      <c r="H24" s="3">
        <v>530102.49413864699</v>
      </c>
      <c r="I24" s="3">
        <v>312809.48341277399</v>
      </c>
      <c r="J24" s="3">
        <v>217293.0107261622</v>
      </c>
      <c r="K24" s="3">
        <v>4326634.0340925064</v>
      </c>
      <c r="L24" s="3">
        <v>1948845.855210918</v>
      </c>
      <c r="M24" s="3">
        <v>2377788.1788815879</v>
      </c>
      <c r="N24" s="3">
        <v>2518305.5661449442</v>
      </c>
      <c r="O24" s="3">
        <v>1045927.882377666</v>
      </c>
      <c r="P24" s="3">
        <v>1472377.683767278</v>
      </c>
      <c r="Q24" s="3">
        <v>1808328.467947562</v>
      </c>
      <c r="R24" s="3">
        <v>902917.97283325228</v>
      </c>
      <c r="S24" s="3">
        <v>905410.49511431018</v>
      </c>
      <c r="T24" s="3">
        <v>30558.884739613011</v>
      </c>
      <c r="U24" s="3">
        <v>8130.1666323901172</v>
      </c>
      <c r="V24" s="3">
        <v>2584.9375586299998</v>
      </c>
      <c r="W24" s="3">
        <v>384.28846763000001</v>
      </c>
      <c r="X24" s="3">
        <v>138.35849363</v>
      </c>
      <c r="Y24" s="3">
        <v>13.382</v>
      </c>
      <c r="Z24" s="3">
        <v>25.113800999999999</v>
      </c>
      <c r="AA24" s="3">
        <v>85.692183000000014</v>
      </c>
      <c r="AB24" s="3">
        <v>121.74199</v>
      </c>
      <c r="AC24" s="3">
        <v>994.18947505000006</v>
      </c>
      <c r="AD24" s="3">
        <v>3.217514</v>
      </c>
      <c r="AE24" s="3">
        <v>39.345421650000013</v>
      </c>
      <c r="AF24" s="3">
        <v>951.62653939999996</v>
      </c>
      <c r="AG24" s="3">
        <v>997.95714913999996</v>
      </c>
      <c r="AH24" s="3">
        <v>266.56043745599999</v>
      </c>
      <c r="AI24" s="3">
        <v>173.44300106</v>
      </c>
      <c r="AJ24" s="3">
        <v>266.19182632000002</v>
      </c>
      <c r="AK24" s="3">
        <v>291.76188430399998</v>
      </c>
      <c r="AL24" s="3">
        <v>208.50246680999999</v>
      </c>
      <c r="AM24" s="3">
        <v>375.87033724337419</v>
      </c>
      <c r="AN24" s="3">
        <v>59.585382395382403</v>
      </c>
      <c r="AO24" s="3">
        <v>29851.948522170002</v>
      </c>
      <c r="AP24" s="3">
        <v>43118.329206266673</v>
      </c>
      <c r="AQ24" s="3">
        <v>1561.6063333333329</v>
      </c>
      <c r="AR24" s="3">
        <v>67.699120905864348</v>
      </c>
      <c r="AS24" s="3">
        <v>15041.220271239999</v>
      </c>
      <c r="AT24" s="3">
        <v>4869.4977730000001</v>
      </c>
      <c r="AU24" s="3">
        <v>14035.25323919</v>
      </c>
      <c r="AV24" s="3">
        <v>10726.014116189999</v>
      </c>
      <c r="AW24" s="3">
        <v>3309.2391229999998</v>
      </c>
      <c r="AX24" s="3">
        <v>-115854.13960328991</v>
      </c>
      <c r="AY24" s="3">
        <v>1269265.3052927919</v>
      </c>
      <c r="AZ24" s="3">
        <v>-41700.676179433241</v>
      </c>
      <c r="BA24" s="3">
        <v>1227564.6291133589</v>
      </c>
      <c r="BB24" s="3">
        <v>-73659.466715899238</v>
      </c>
      <c r="BC24" s="3">
        <v>573968.24353566731</v>
      </c>
      <c r="BD24" s="3">
        <v>-32497.523172984369</v>
      </c>
      <c r="BE24" s="3">
        <v>541470.72036268294</v>
      </c>
      <c r="BF24" s="3">
        <v>-42194.672887390632</v>
      </c>
      <c r="BG24" s="3">
        <v>695297.06175712519</v>
      </c>
      <c r="BH24" s="3">
        <v>-9203.1530064491089</v>
      </c>
      <c r="BI24" s="3">
        <v>686093.90875067608</v>
      </c>
      <c r="BJ24" s="3">
        <v>-93406.133774520655</v>
      </c>
      <c r="BK24" s="3">
        <v>687130.57590615924</v>
      </c>
      <c r="BL24" s="3">
        <v>-12116.446760505551</v>
      </c>
      <c r="BM24" s="3">
        <v>675014.12914565369</v>
      </c>
      <c r="BN24" s="3">
        <v>-25804.089753163651</v>
      </c>
      <c r="BO24" s="3">
        <v>178412.02980171371</v>
      </c>
      <c r="BP24" s="3">
        <v>2393.8301854596361</v>
      </c>
      <c r="BQ24" s="3">
        <v>180805.8599871734</v>
      </c>
      <c r="BR24" s="3">
        <v>-67602.044021357055</v>
      </c>
      <c r="BS24" s="3">
        <v>508718.54610444541</v>
      </c>
      <c r="BT24" s="3">
        <v>-14510.276945965021</v>
      </c>
      <c r="BU24" s="3">
        <v>494208.26915848028</v>
      </c>
      <c r="BV24" s="3">
        <v>-22448.005829293081</v>
      </c>
      <c r="BW24" s="3">
        <v>582134.72938769753</v>
      </c>
      <c r="BX24" s="3">
        <v>-29584.229419757499</v>
      </c>
      <c r="BY24" s="3">
        <v>552550.49996794004</v>
      </c>
      <c r="BZ24" s="3">
        <v>-47855.376962735572</v>
      </c>
      <c r="CA24" s="3">
        <v>395556.21373395348</v>
      </c>
      <c r="CB24" s="3">
        <v>-34891.353358444001</v>
      </c>
      <c r="CC24" s="3">
        <v>360664.86037550948</v>
      </c>
      <c r="CD24" s="3">
        <v>25407.37113396639</v>
      </c>
      <c r="CE24" s="3">
        <v>186578.51565267981</v>
      </c>
      <c r="CF24" s="3">
        <v>5307.123939516081</v>
      </c>
      <c r="CG24" s="3">
        <v>191885.63959219589</v>
      </c>
      <c r="CH24" s="3">
        <v>-391867.8483922953</v>
      </c>
      <c r="CI24" s="3">
        <v>5022014.8437319854</v>
      </c>
      <c r="CJ24" s="3">
        <v>-303512.96124718338</v>
      </c>
      <c r="CK24" s="3">
        <v>4718501.882484802</v>
      </c>
      <c r="CL24" s="3">
        <v>-358544.30180785118</v>
      </c>
      <c r="CM24" s="3">
        <v>2594418.098702176</v>
      </c>
      <c r="CN24" s="3">
        <v>-287027.94168340688</v>
      </c>
      <c r="CO24" s="3">
        <v>2307390.15701877</v>
      </c>
      <c r="CP24" s="3">
        <v>-33323.546584444353</v>
      </c>
      <c r="CQ24" s="3">
        <v>2427596.745029809</v>
      </c>
      <c r="CR24" s="3">
        <v>-16485.019563776441</v>
      </c>
      <c r="CS24" s="3">
        <v>2411111.725466033</v>
      </c>
      <c r="CT24" s="3">
        <v>-365374.85941985529</v>
      </c>
      <c r="CU24" s="3">
        <v>2931826.1404309552</v>
      </c>
      <c r="CV24" s="3">
        <v>-48145.714866155293</v>
      </c>
      <c r="CW24" s="3">
        <v>2883680.425564799</v>
      </c>
      <c r="CX24" s="3">
        <v>-119897.4382147055</v>
      </c>
      <c r="CY24" s="3">
        <v>1178000.684132969</v>
      </c>
      <c r="CZ24" s="3">
        <v>-12175.36354059796</v>
      </c>
      <c r="DA24" s="3">
        <v>1165825.320592372</v>
      </c>
      <c r="DB24" s="3">
        <v>-245477.42120514979</v>
      </c>
      <c r="DC24" s="3">
        <v>1753825.456297985</v>
      </c>
      <c r="DD24" s="3">
        <v>-35970.351325556869</v>
      </c>
      <c r="DE24" s="3">
        <v>1717855.1049724279</v>
      </c>
      <c r="DF24" s="3">
        <v>-26492.988972440038</v>
      </c>
      <c r="DG24" s="3">
        <v>2090188.7033010309</v>
      </c>
      <c r="DH24" s="3">
        <v>-255367.24638102861</v>
      </c>
      <c r="DI24" s="3">
        <v>1834821.4569200031</v>
      </c>
      <c r="DJ24" s="3">
        <v>-238646.86359314559</v>
      </c>
      <c r="DK24" s="3">
        <v>1416417.414569207</v>
      </c>
      <c r="DL24" s="3">
        <v>-274852.57814280922</v>
      </c>
      <c r="DM24" s="3">
        <v>1141564.836426398</v>
      </c>
      <c r="DN24" s="3">
        <v>212153.87462070549</v>
      </c>
      <c r="DO24" s="3">
        <v>673771.28873182402</v>
      </c>
      <c r="DP24" s="3">
        <v>19485.331761780661</v>
      </c>
      <c r="DQ24" s="3">
        <v>693256.62049360469</v>
      </c>
      <c r="DR24" s="3">
        <v>722.55317942346687</v>
      </c>
      <c r="DS24" s="3">
        <v>30150.782282187411</v>
      </c>
      <c r="DT24" s="3">
        <v>-314.45072199786591</v>
      </c>
      <c r="DU24" s="3">
        <v>29836.331560189548</v>
      </c>
      <c r="DV24" s="3">
        <v>369.24710218856637</v>
      </c>
      <c r="DW24" s="3">
        <v>7773.9449391814805</v>
      </c>
      <c r="DX24" s="3">
        <v>-13.02540897993094</v>
      </c>
      <c r="DY24" s="3">
        <v>7760.9195302015514</v>
      </c>
      <c r="DZ24" s="3">
        <v>-295.62252674917357</v>
      </c>
      <c r="EA24" s="3">
        <v>2619.312260606624</v>
      </c>
      <c r="EB24" s="3">
        <v>261.24782477254939</v>
      </c>
      <c r="EC24" s="3">
        <v>2880.560085379173</v>
      </c>
      <c r="ED24" s="3">
        <v>-115.29947508223211</v>
      </c>
      <c r="EE24" s="3">
        <v>438.9895479365951</v>
      </c>
      <c r="EF24" s="3">
        <v>60.598394775637018</v>
      </c>
      <c r="EG24" s="3">
        <v>499.58794271223212</v>
      </c>
      <c r="EH24" s="3">
        <v>-31.968919492388629</v>
      </c>
      <c r="EI24" s="3">
        <v>156.0346455253021</v>
      </c>
      <c r="EJ24" s="3">
        <v>14.29276759708654</v>
      </c>
      <c r="EK24" s="3">
        <v>170.32741312238861</v>
      </c>
      <c r="EL24" s="3">
        <v>-34.392066567222301</v>
      </c>
      <c r="EM24" s="3">
        <v>37.856478983395021</v>
      </c>
      <c r="EN24" s="3">
        <v>9.9175875838272773</v>
      </c>
      <c r="EO24" s="3">
        <v>47.774066567222299</v>
      </c>
      <c r="EP24" s="3">
        <v>-10.98166396505696</v>
      </c>
      <c r="EQ24" s="3">
        <v>22.393950198281171</v>
      </c>
      <c r="ER24" s="3">
        <v>13.701514766775791</v>
      </c>
      <c r="ES24" s="3">
        <v>36.095464965056962</v>
      </c>
      <c r="ET24" s="3">
        <v>-15.39618839268565</v>
      </c>
      <c r="EU24" s="3">
        <v>78.00073911995193</v>
      </c>
      <c r="EV24" s="3">
        <v>23.087632272733732</v>
      </c>
      <c r="EW24" s="3">
        <v>101.0883713926857</v>
      </c>
      <c r="EX24" s="3">
        <v>-22.567801193203259</v>
      </c>
      <c r="EY24" s="3">
        <v>144.72434391007729</v>
      </c>
      <c r="EZ24" s="3">
        <v>-0.41455271687408413</v>
      </c>
      <c r="FA24" s="3">
        <v>144.30979119320321</v>
      </c>
      <c r="FB24" s="3">
        <v>-55.378914719092847</v>
      </c>
      <c r="FC24" s="3">
        <v>1106.1340865102511</v>
      </c>
      <c r="FD24" s="3">
        <v>-56.565696741158042</v>
      </c>
      <c r="FE24" s="3">
        <v>1049.5683897690931</v>
      </c>
      <c r="FF24" s="3">
        <v>-23.557350993858421</v>
      </c>
      <c r="FG24" s="3">
        <v>87.983767545088682</v>
      </c>
      <c r="FH24" s="3">
        <v>-61.20890255123026</v>
      </c>
      <c r="FI24" s="3">
        <v>26.774864993858419</v>
      </c>
      <c r="FJ24" s="3">
        <v>-15.94870762154369</v>
      </c>
      <c r="FK24" s="3">
        <v>63.163868583522571</v>
      </c>
      <c r="FL24" s="3">
        <v>-7.8697393119788757</v>
      </c>
      <c r="FM24" s="3">
        <v>55.294129271543703</v>
      </c>
      <c r="FN24" s="3">
        <v>-15.872856101076239</v>
      </c>
      <c r="FO24" s="3">
        <v>954.98645037592485</v>
      </c>
      <c r="FP24" s="3">
        <v>12.512945125151299</v>
      </c>
      <c r="FQ24" s="3">
        <v>967.49939550107615</v>
      </c>
      <c r="FR24" s="3">
        <v>-89.095591699287453</v>
      </c>
      <c r="FS24" s="3">
        <v>863.46285823052017</v>
      </c>
      <c r="FT24" s="3">
        <v>223.58988260876731</v>
      </c>
      <c r="FU24" s="3">
        <v>1087.052740839287</v>
      </c>
      <c r="FV24" s="3">
        <v>-39.160634894028661</v>
      </c>
      <c r="FW24" s="3">
        <v>270.4199357594141</v>
      </c>
      <c r="FX24" s="3">
        <v>35.30113659061459</v>
      </c>
      <c r="FY24" s="3">
        <v>305.72107235002869</v>
      </c>
      <c r="FZ24" s="3">
        <v>-29.977132963841971</v>
      </c>
      <c r="GA24" s="3">
        <v>169.43422539064991</v>
      </c>
      <c r="GB24" s="3">
        <v>33.985908633192032</v>
      </c>
      <c r="GC24" s="3">
        <v>203.420134023842</v>
      </c>
      <c r="GD24" s="3">
        <v>28.780672441076639</v>
      </c>
      <c r="GE24" s="3">
        <v>124.2997802906862</v>
      </c>
      <c r="GF24" s="3">
        <v>113.1113735882372</v>
      </c>
      <c r="GG24" s="3">
        <v>237.41115387892339</v>
      </c>
      <c r="GH24" s="3">
        <v>-48.738496282493493</v>
      </c>
      <c r="GI24" s="3">
        <v>299.30891678977002</v>
      </c>
      <c r="GJ24" s="3">
        <v>41.19146379672344</v>
      </c>
      <c r="GK24" s="3">
        <v>340.50038058649352</v>
      </c>
      <c r="GL24" s="3">
        <v>-35.848545248561273</v>
      </c>
      <c r="GM24" s="3">
        <v>210.7257679292573</v>
      </c>
      <c r="GN24" s="3">
        <v>33.625244129303979</v>
      </c>
      <c r="GO24" s="3">
        <v>244.35101205856131</v>
      </c>
      <c r="GP24" s="3">
        <v>-10.100399787982919</v>
      </c>
      <c r="GQ24" s="3">
        <v>388.6828794701085</v>
      </c>
      <c r="GR24" s="3">
        <v>-2.7121424387514139</v>
      </c>
      <c r="GS24" s="3">
        <v>385.97073703135709</v>
      </c>
      <c r="GT24" s="3">
        <v>5.340423111786631</v>
      </c>
      <c r="GU24" s="3">
        <v>63.727821633845473</v>
      </c>
      <c r="GV24" s="3">
        <v>-9.4828623502497038</v>
      </c>
      <c r="GW24" s="3">
        <v>54.244959283595762</v>
      </c>
      <c r="GX24" s="3">
        <v>-661.66950068092581</v>
      </c>
      <c r="GY24" s="3">
        <v>31672.543186611481</v>
      </c>
      <c r="GZ24" s="3">
        <v>-1158.9251637605589</v>
      </c>
      <c r="HA24" s="3">
        <v>30513.618022850918</v>
      </c>
      <c r="HB24" s="3">
        <v>-470.97454643579209</v>
      </c>
      <c r="HC24" s="3">
        <v>44989.723258308237</v>
      </c>
      <c r="HD24" s="3">
        <v>-1400.419505605787</v>
      </c>
      <c r="HE24" s="3">
        <v>43589.303752702457</v>
      </c>
      <c r="HF24" s="3">
        <v>-471.5103680610016</v>
      </c>
      <c r="HG24" s="3">
        <v>3059.0502813025091</v>
      </c>
      <c r="HH24" s="3">
        <v>-1025.9335799081739</v>
      </c>
      <c r="HI24" s="3">
        <v>2033.116701394335</v>
      </c>
      <c r="HJ24" s="3">
        <v>-0.21511245597828521</v>
      </c>
      <c r="HK24" s="3">
        <v>67.990188810518944</v>
      </c>
      <c r="HL24" s="3">
        <v>-7.5955448676310766E-2</v>
      </c>
      <c r="HM24" s="3">
        <v>67.914233361842633</v>
      </c>
      <c r="HN24" s="3">
        <v>406.15152170653721</v>
      </c>
      <c r="HO24" s="3">
        <v>14197.407374134749</v>
      </c>
      <c r="HP24" s="3">
        <v>437.66137539871119</v>
      </c>
      <c r="HQ24" s="3">
        <v>14635.068749533461</v>
      </c>
      <c r="HR24" s="3">
        <v>225.49523375326629</v>
      </c>
      <c r="HS24" s="3">
        <v>4979.0905464929529</v>
      </c>
      <c r="HT24" s="3">
        <v>-335.08800724621869</v>
      </c>
      <c r="HU24" s="3">
        <v>4644.0025392467342</v>
      </c>
      <c r="HV24" s="3">
        <v>-744.56017662673719</v>
      </c>
      <c r="HW24" s="3">
        <v>14228.60340605358</v>
      </c>
      <c r="HX24" s="3">
        <v>551.21000976315736</v>
      </c>
      <c r="HY24" s="3">
        <v>14779.81341581674</v>
      </c>
      <c r="HZ24" s="3">
        <v>-439.9288793929428</v>
      </c>
      <c r="IA24" s="3">
        <v>10314.03246081388</v>
      </c>
      <c r="IB24" s="3">
        <v>851.910534769062</v>
      </c>
      <c r="IC24" s="3">
        <v>11165.94299558294</v>
      </c>
      <c r="ID24" s="3">
        <v>-304.63129723379359</v>
      </c>
      <c r="IE24" s="3">
        <v>3914.5709452397009</v>
      </c>
      <c r="IF24" s="3">
        <v>-300.70052500590782</v>
      </c>
      <c r="IG24" s="3">
        <v>3613.870420233794</v>
      </c>
    </row>
    <row r="25" spans="1:241" x14ac:dyDescent="0.25">
      <c r="A25" s="5" t="s">
        <v>259</v>
      </c>
      <c r="B25" s="3">
        <v>1110505.1673440591</v>
      </c>
      <c r="C25" s="3">
        <v>373755.58315241721</v>
      </c>
      <c r="D25" s="3">
        <v>736749.58419164177</v>
      </c>
      <c r="E25" s="3">
        <v>703778.73024977441</v>
      </c>
      <c r="F25" s="3">
        <v>165999.73736593759</v>
      </c>
      <c r="G25" s="3">
        <v>537778.99288383685</v>
      </c>
      <c r="H25" s="3">
        <v>406726.43709715211</v>
      </c>
      <c r="I25" s="3">
        <v>207755.84578647951</v>
      </c>
      <c r="J25" s="3">
        <v>198970.59130780489</v>
      </c>
      <c r="K25" s="3">
        <v>4786817.9510970656</v>
      </c>
      <c r="L25" s="3">
        <v>2242660.8323478759</v>
      </c>
      <c r="M25" s="3">
        <v>2544157.1187491901</v>
      </c>
      <c r="N25" s="3">
        <v>2862382.8746797228</v>
      </c>
      <c r="O25" s="3">
        <v>1101130.4623067819</v>
      </c>
      <c r="P25" s="3">
        <v>1761252.41237294</v>
      </c>
      <c r="Q25" s="3">
        <v>1924435.076417343</v>
      </c>
      <c r="R25" s="3">
        <v>1141530.370041094</v>
      </c>
      <c r="S25" s="3">
        <v>782904.7063762492</v>
      </c>
      <c r="T25" s="3">
        <v>30249.80930328375</v>
      </c>
      <c r="U25" s="3">
        <v>7956.761815701223</v>
      </c>
      <c r="V25" s="3">
        <v>2098.233494367827</v>
      </c>
      <c r="W25" s="3">
        <v>405.21919336782707</v>
      </c>
      <c r="X25" s="3">
        <v>168.41885536999959</v>
      </c>
      <c r="Y25" s="3">
        <v>11.845632</v>
      </c>
      <c r="Z25" s="3">
        <v>15.89714100000001</v>
      </c>
      <c r="AA25" s="3">
        <v>51.884687999999947</v>
      </c>
      <c r="AB25" s="3">
        <v>157.17287699782739</v>
      </c>
      <c r="AC25" s="3">
        <v>1040.9060329499989</v>
      </c>
      <c r="AD25" s="3">
        <v>136.77802700000001</v>
      </c>
      <c r="AE25" s="3">
        <v>81.802512349999915</v>
      </c>
      <c r="AF25" s="3">
        <v>822.32549359999939</v>
      </c>
      <c r="AG25" s="3">
        <v>615.21243385999969</v>
      </c>
      <c r="AH25" s="3">
        <v>252.13212854399981</v>
      </c>
      <c r="AI25" s="3">
        <v>100.69427494</v>
      </c>
      <c r="AJ25" s="3">
        <v>42.817322680000018</v>
      </c>
      <c r="AK25" s="3">
        <v>219.56870769599999</v>
      </c>
      <c r="AL25" s="3">
        <v>36.895834189999732</v>
      </c>
      <c r="AM25" s="3">
        <v>380.17738879139569</v>
      </c>
      <c r="AN25" s="3">
        <v>68.224183135704877</v>
      </c>
      <c r="AO25" s="3">
        <v>31477.628401503331</v>
      </c>
      <c r="AP25" s="3">
        <v>45916.059086296671</v>
      </c>
      <c r="AQ25" s="3">
        <v>3780.5210000000011</v>
      </c>
      <c r="AR25" s="3">
        <v>67.916589701230279</v>
      </c>
      <c r="AS25" s="3">
        <v>14249.77555744</v>
      </c>
      <c r="AT25" s="3">
        <v>5813.0771870000008</v>
      </c>
      <c r="AU25" s="3">
        <v>14247.037026370001</v>
      </c>
      <c r="AV25" s="3">
        <v>10468.05131037</v>
      </c>
      <c r="AW25" s="3">
        <v>3778.9857160000001</v>
      </c>
      <c r="AX25" s="3">
        <v>-148552.60966019009</v>
      </c>
      <c r="AY25" s="3">
        <v>1289409.9810295801</v>
      </c>
      <c r="AZ25" s="3">
        <v>-30352.20402533095</v>
      </c>
      <c r="BA25" s="3">
        <v>1259057.7770042489</v>
      </c>
      <c r="BB25" s="3">
        <v>-170891.1396496901</v>
      </c>
      <c r="BC25" s="3">
        <v>571705.53773806256</v>
      </c>
      <c r="BD25" s="3">
        <v>-27058.814935955339</v>
      </c>
      <c r="BE25" s="3">
        <v>544646.72280210722</v>
      </c>
      <c r="BF25" s="3">
        <v>22338.52998949993</v>
      </c>
      <c r="BG25" s="3">
        <v>717704.44329151709</v>
      </c>
      <c r="BH25" s="3">
        <v>-3293.3890893752691</v>
      </c>
      <c r="BI25" s="3">
        <v>714411.05420214182</v>
      </c>
      <c r="BJ25" s="3">
        <v>16434.850933429461</v>
      </c>
      <c r="BK25" s="3">
        <v>702270.17404366052</v>
      </c>
      <c r="BL25" s="3">
        <v>-14926.294727315541</v>
      </c>
      <c r="BM25" s="3">
        <v>687343.87931634497</v>
      </c>
      <c r="BN25" s="3">
        <v>393.50685853600129</v>
      </c>
      <c r="BO25" s="3">
        <v>174708.36705027451</v>
      </c>
      <c r="BP25" s="3">
        <v>-9102.136542872875</v>
      </c>
      <c r="BQ25" s="3">
        <v>165606.2305074016</v>
      </c>
      <c r="BR25" s="3">
        <v>16041.344074893401</v>
      </c>
      <c r="BS25" s="3">
        <v>527561.80699338601</v>
      </c>
      <c r="BT25" s="3">
        <v>-5824.1581844425527</v>
      </c>
      <c r="BU25" s="3">
        <v>521737.64880894352</v>
      </c>
      <c r="BV25" s="3">
        <v>-164987.46059341659</v>
      </c>
      <c r="BW25" s="3">
        <v>587139.80698741379</v>
      </c>
      <c r="BX25" s="3">
        <v>-15425.90929684509</v>
      </c>
      <c r="BY25" s="3">
        <v>571713.8976905687</v>
      </c>
      <c r="BZ25" s="3">
        <v>-171284.64650822611</v>
      </c>
      <c r="CA25" s="3">
        <v>396997.17068778799</v>
      </c>
      <c r="CB25" s="3">
        <v>-17956.67839308246</v>
      </c>
      <c r="CC25" s="3">
        <v>379040.49229470559</v>
      </c>
      <c r="CD25" s="3">
        <v>6297.1859146065153</v>
      </c>
      <c r="CE25" s="3">
        <v>190142.6362981312</v>
      </c>
      <c r="CF25" s="3">
        <v>2530.7690950672259</v>
      </c>
      <c r="CG25" s="3">
        <v>192673.40539319839</v>
      </c>
      <c r="CH25" s="3">
        <v>70855.640479482157</v>
      </c>
      <c r="CI25" s="3">
        <v>5079397.4460013984</v>
      </c>
      <c r="CJ25" s="3">
        <v>-363435.13538381457</v>
      </c>
      <c r="CK25" s="3">
        <v>4715962.3106175838</v>
      </c>
      <c r="CL25" s="3">
        <v>-20467.129824700751</v>
      </c>
      <c r="CM25" s="3">
        <v>2616193.6247039689</v>
      </c>
      <c r="CN25" s="3">
        <v>-353065.66253139172</v>
      </c>
      <c r="CO25" s="3">
        <v>2263127.9621725772</v>
      </c>
      <c r="CP25" s="3">
        <v>91322.770304182792</v>
      </c>
      <c r="CQ25" s="3">
        <v>2463203.821297429</v>
      </c>
      <c r="CR25" s="3">
        <v>-10369.47285242239</v>
      </c>
      <c r="CS25" s="3">
        <v>2452834.3484450071</v>
      </c>
      <c r="CT25" s="3">
        <v>-43416.098590481313</v>
      </c>
      <c r="CU25" s="3">
        <v>2973018.4883461348</v>
      </c>
      <c r="CV25" s="3">
        <v>-67219.51507593086</v>
      </c>
      <c r="CW25" s="3">
        <v>2905798.9732702039</v>
      </c>
      <c r="CX25" s="3">
        <v>-61244.014597936322</v>
      </c>
      <c r="CY25" s="3">
        <v>1183544.0062512909</v>
      </c>
      <c r="CZ25" s="3">
        <v>-21169.529346572701</v>
      </c>
      <c r="DA25" s="3">
        <v>1162374.4769047189</v>
      </c>
      <c r="DB25" s="3">
        <v>17827.916007455089</v>
      </c>
      <c r="DC25" s="3">
        <v>1789474.4820948441</v>
      </c>
      <c r="DD25" s="3">
        <v>-46049.985729358617</v>
      </c>
      <c r="DE25" s="3">
        <v>1743424.496365485</v>
      </c>
      <c r="DF25" s="3">
        <v>114271.7390699633</v>
      </c>
      <c r="DG25" s="3">
        <v>2106378.9576552631</v>
      </c>
      <c r="DH25" s="3">
        <v>-296215.62030788278</v>
      </c>
      <c r="DI25" s="3">
        <v>1810163.3373473799</v>
      </c>
      <c r="DJ25" s="3">
        <v>40776.884773235812</v>
      </c>
      <c r="DK25" s="3">
        <v>1432649.618452677</v>
      </c>
      <c r="DL25" s="3">
        <v>-331896.13318481878</v>
      </c>
      <c r="DM25" s="3">
        <v>1100753.485267858</v>
      </c>
      <c r="DN25" s="3">
        <v>73494.854296727543</v>
      </c>
      <c r="DO25" s="3">
        <v>673729.3392025854</v>
      </c>
      <c r="DP25" s="3">
        <v>35680.512876936227</v>
      </c>
      <c r="DQ25" s="3">
        <v>709409.85207952163</v>
      </c>
      <c r="DR25" s="3">
        <v>618.00688899305101</v>
      </c>
      <c r="DS25" s="3">
        <v>30676.821555715051</v>
      </c>
      <c r="DT25" s="3">
        <v>-1045.0191414243529</v>
      </c>
      <c r="DU25" s="3">
        <v>29631.802414290702</v>
      </c>
      <c r="DV25" s="3">
        <v>76.651090895284625</v>
      </c>
      <c r="DW25" s="3">
        <v>7844.9459983342967</v>
      </c>
      <c r="DX25" s="3">
        <v>35.164726471641188</v>
      </c>
      <c r="DY25" s="3">
        <v>7880.1107248059379</v>
      </c>
      <c r="DZ25" s="3">
        <v>-339.69362248569371</v>
      </c>
      <c r="EA25" s="3">
        <v>2592.589091689686</v>
      </c>
      <c r="EB25" s="3">
        <v>-154.66197483616631</v>
      </c>
      <c r="EC25" s="3">
        <v>2437.9271168535201</v>
      </c>
      <c r="ED25" s="3">
        <v>-17.892519475371749</v>
      </c>
      <c r="EE25" s="3">
        <v>459.32083315468338</v>
      </c>
      <c r="EF25" s="3">
        <v>-36.209120311484583</v>
      </c>
      <c r="EG25" s="3">
        <v>423.1117128431988</v>
      </c>
      <c r="EH25" s="3">
        <v>-9.2113987209793713</v>
      </c>
      <c r="EI25" s="3">
        <v>156.9914448472029</v>
      </c>
      <c r="EJ25" s="3">
        <v>20.638809243776109</v>
      </c>
      <c r="EK25" s="3">
        <v>177.63025409097901</v>
      </c>
      <c r="EL25" s="3">
        <v>3.4251351686582781</v>
      </c>
      <c r="EM25" s="3">
        <v>60.594611574070562</v>
      </c>
      <c r="EN25" s="3">
        <v>-52.174114742728833</v>
      </c>
      <c r="EO25" s="3">
        <v>8.4204968313417226</v>
      </c>
      <c r="EP25" s="3">
        <v>-9.2230455211009179</v>
      </c>
      <c r="EQ25" s="3">
        <v>24.284536659290129</v>
      </c>
      <c r="ER25" s="3">
        <v>0.83564986181080414</v>
      </c>
      <c r="ES25" s="3">
        <v>25.12018652110093</v>
      </c>
      <c r="ET25" s="3">
        <v>-1.579267236077371</v>
      </c>
      <c r="EU25" s="3">
        <v>77.030683384707345</v>
      </c>
      <c r="EV25" s="3">
        <v>-23.56672814863002</v>
      </c>
      <c r="EW25" s="3">
        <v>53.463955236077332</v>
      </c>
      <c r="EX25" s="3">
        <v>-1.3110788027719</v>
      </c>
      <c r="EY25" s="3">
        <v>140.4330635166273</v>
      </c>
      <c r="EZ25" s="3">
        <v>18.05089228397199</v>
      </c>
      <c r="FA25" s="3">
        <v>158.48395580059929</v>
      </c>
      <c r="FB25" s="3">
        <v>-105.10204957075319</v>
      </c>
      <c r="FC25" s="3">
        <v>1122.4324263979679</v>
      </c>
      <c r="FD25" s="3">
        <v>23.575656122784491</v>
      </c>
      <c r="FE25" s="3">
        <v>1146.0080825207519</v>
      </c>
      <c r="FF25" s="3">
        <v>-12.3353633638351</v>
      </c>
      <c r="FG25" s="3">
        <v>73.120750963411481</v>
      </c>
      <c r="FH25" s="3">
        <v>75.992639400423641</v>
      </c>
      <c r="FI25" s="3">
        <v>149.11339036383509</v>
      </c>
      <c r="FJ25" s="3">
        <v>-2.196660380435401</v>
      </c>
      <c r="FK25" s="3">
        <v>67.405702619880458</v>
      </c>
      <c r="FL25" s="3">
        <v>16.593470110554861</v>
      </c>
      <c r="FM25" s="3">
        <v>83.999172730435319</v>
      </c>
      <c r="FN25" s="3">
        <v>-90.570025818100262</v>
      </c>
      <c r="FO25" s="3">
        <v>981.90597280615441</v>
      </c>
      <c r="FP25" s="3">
        <v>-69.010453388054771</v>
      </c>
      <c r="FQ25" s="3">
        <v>912.89551941809964</v>
      </c>
      <c r="FR25" s="3">
        <v>-125.6275711750032</v>
      </c>
      <c r="FS25" s="3">
        <v>843.63162838133053</v>
      </c>
      <c r="FT25" s="3">
        <v>-102.7916233463277</v>
      </c>
      <c r="FU25" s="3">
        <v>740.84000503500283</v>
      </c>
      <c r="FV25" s="3">
        <v>-35.57276086767672</v>
      </c>
      <c r="FW25" s="3">
        <v>272.20987336458728</v>
      </c>
      <c r="FX25" s="3">
        <v>15.495016047089219</v>
      </c>
      <c r="FY25" s="3">
        <v>287.7048894116765</v>
      </c>
      <c r="FZ25" s="3">
        <v>-38.427935930957581</v>
      </c>
      <c r="GA25" s="3">
        <v>166.09835507788711</v>
      </c>
      <c r="GB25" s="3">
        <v>-26.976144206929519</v>
      </c>
      <c r="GC25" s="3">
        <v>139.12221087095759</v>
      </c>
      <c r="GD25" s="3">
        <v>-24.931489468796052</v>
      </c>
      <c r="GE25" s="3">
        <v>130.9312993073851</v>
      </c>
      <c r="GF25" s="3">
        <v>-63.182487158589034</v>
      </c>
      <c r="GG25" s="3">
        <v>67.748812148796077</v>
      </c>
      <c r="GH25" s="3">
        <v>-26.69538490757288</v>
      </c>
      <c r="GI25" s="3">
        <v>274.39210063147141</v>
      </c>
      <c r="GJ25" s="3">
        <v>-28.128008027898488</v>
      </c>
      <c r="GK25" s="3">
        <v>246.26409260357289</v>
      </c>
      <c r="GL25" s="3">
        <v>-91.071482264564963</v>
      </c>
      <c r="GM25" s="3">
        <v>167.20420375570421</v>
      </c>
      <c r="GN25" s="3">
        <v>-39.236887301139518</v>
      </c>
      <c r="GO25" s="3">
        <v>127.9673164545647</v>
      </c>
      <c r="GP25" s="3">
        <v>3.4733927511997251</v>
      </c>
      <c r="GQ25" s="3">
        <v>391.6791085371554</v>
      </c>
      <c r="GR25" s="3">
        <v>-14.97511249695941</v>
      </c>
      <c r="GS25" s="3">
        <v>376.70399604019599</v>
      </c>
      <c r="GT25" s="3">
        <v>5.1150551704771967</v>
      </c>
      <c r="GU25" s="3">
        <v>66.109173408477204</v>
      </c>
      <c r="GV25" s="3">
        <v>-3.000045443249526</v>
      </c>
      <c r="GW25" s="3">
        <v>63.109127965227678</v>
      </c>
      <c r="GX25" s="3">
        <v>-270.7113898681215</v>
      </c>
      <c r="GY25" s="3">
        <v>32613.56654884914</v>
      </c>
      <c r="GZ25" s="3">
        <v>-865.22675747768881</v>
      </c>
      <c r="HA25" s="3">
        <v>31748.339791371451</v>
      </c>
      <c r="HB25" s="3">
        <v>-311.09720429398863</v>
      </c>
      <c r="HC25" s="3">
        <v>46933.065292817293</v>
      </c>
      <c r="HD25" s="3">
        <v>-705.90900222662458</v>
      </c>
      <c r="HE25" s="3">
        <v>46227.156290590661</v>
      </c>
      <c r="HF25" s="3">
        <v>-610.93556760215176</v>
      </c>
      <c r="HG25" s="3">
        <v>4562.8541961305191</v>
      </c>
      <c r="HH25" s="3">
        <v>-171.39762852836699</v>
      </c>
      <c r="HI25" s="3">
        <v>4391.4565676021521</v>
      </c>
      <c r="HJ25" s="3">
        <v>-0.12001580312377021</v>
      </c>
      <c r="HK25" s="3">
        <v>68.09715993033393</v>
      </c>
      <c r="HL25" s="3">
        <v>-6.0554425979887583E-2</v>
      </c>
      <c r="HM25" s="3">
        <v>68.036605504354043</v>
      </c>
      <c r="HN25" s="3">
        <v>634.85084446595511</v>
      </c>
      <c r="HO25" s="3">
        <v>14136.376231159509</v>
      </c>
      <c r="HP25" s="3">
        <v>-521.45151818546583</v>
      </c>
      <c r="HQ25" s="3">
        <v>13614.924712974051</v>
      </c>
      <c r="HR25" s="3">
        <v>701.84029837525054</v>
      </c>
      <c r="HS25" s="3">
        <v>5019.9775675503888</v>
      </c>
      <c r="HT25" s="3">
        <v>91.259321074361651</v>
      </c>
      <c r="HU25" s="3">
        <v>5111.2368886247496</v>
      </c>
      <c r="HV25" s="3">
        <v>-174.9512870880439</v>
      </c>
      <c r="HW25" s="3">
        <v>14403.908058527641</v>
      </c>
      <c r="HX25" s="3">
        <v>18.080254930408049</v>
      </c>
      <c r="HY25" s="3">
        <v>14421.98831345804</v>
      </c>
      <c r="HZ25" s="3">
        <v>83.844841582566531</v>
      </c>
      <c r="IA25" s="3">
        <v>10479.921921542469</v>
      </c>
      <c r="IB25" s="3">
        <v>-95.715452755033766</v>
      </c>
      <c r="IC25" s="3">
        <v>10384.20646878743</v>
      </c>
      <c r="ID25" s="3">
        <v>-258.79612867061098</v>
      </c>
      <c r="IE25" s="3">
        <v>3923.986136985166</v>
      </c>
      <c r="IF25" s="3">
        <v>113.795707685445</v>
      </c>
      <c r="IG25" s="3">
        <v>4037.781844670611</v>
      </c>
    </row>
    <row r="26" spans="1:241" x14ac:dyDescent="0.25">
      <c r="A26" s="5" t="s">
        <v>260</v>
      </c>
      <c r="B26" s="3">
        <v>1925532.9733839631</v>
      </c>
      <c r="C26" s="3">
        <v>873140.59358567162</v>
      </c>
      <c r="D26" s="3">
        <v>1052392.3797982919</v>
      </c>
      <c r="E26" s="3">
        <v>1057620.5906172621</v>
      </c>
      <c r="F26" s="3">
        <v>241149.14733491361</v>
      </c>
      <c r="G26" s="3">
        <v>816471.4432823488</v>
      </c>
      <c r="H26" s="3">
        <v>867912.38277014752</v>
      </c>
      <c r="I26" s="3">
        <v>631991.44625075802</v>
      </c>
      <c r="J26" s="3">
        <v>235920.93651594291</v>
      </c>
      <c r="K26" s="3">
        <v>6956950.4869590048</v>
      </c>
      <c r="L26" s="3">
        <v>3717169.8981847302</v>
      </c>
      <c r="M26" s="3">
        <v>3239780.588774275</v>
      </c>
      <c r="N26" s="3">
        <v>4120740.4418081832</v>
      </c>
      <c r="O26" s="3">
        <v>1491668.3002851659</v>
      </c>
      <c r="P26" s="3">
        <v>2629072.1415230171</v>
      </c>
      <c r="Q26" s="3">
        <v>2836210.045150822</v>
      </c>
      <c r="R26" s="3">
        <v>2225501.5978995641</v>
      </c>
      <c r="S26" s="3">
        <v>610708.44725125795</v>
      </c>
      <c r="T26" s="3">
        <v>31814.406313780699</v>
      </c>
      <c r="U26" s="3">
        <v>8167.8143199509814</v>
      </c>
      <c r="V26" s="3">
        <v>4769.8176470000026</v>
      </c>
      <c r="W26" s="3">
        <v>939.7280220000016</v>
      </c>
      <c r="X26" s="3">
        <v>280.35548600000158</v>
      </c>
      <c r="Y26" s="3">
        <v>192.21790100000001</v>
      </c>
      <c r="Z26" s="3">
        <v>49.861543000000061</v>
      </c>
      <c r="AA26" s="3">
        <v>168.2698970000001</v>
      </c>
      <c r="AB26" s="3">
        <v>249.02319499999999</v>
      </c>
      <c r="AC26" s="3">
        <v>2005.5243920000009</v>
      </c>
      <c r="AD26" s="3">
        <v>114.410354</v>
      </c>
      <c r="AE26" s="3">
        <v>127.7067680000001</v>
      </c>
      <c r="AF26" s="3">
        <v>1763.4072700000011</v>
      </c>
      <c r="AG26" s="3">
        <v>1522.8725830000001</v>
      </c>
      <c r="AH26" s="3">
        <v>485.3393940000002</v>
      </c>
      <c r="AI26" s="3">
        <v>332.57150700000011</v>
      </c>
      <c r="AJ26" s="3">
        <v>208.71146999999991</v>
      </c>
      <c r="AK26" s="3">
        <v>496.25021199999992</v>
      </c>
      <c r="AL26" s="3">
        <v>301.69265000000019</v>
      </c>
      <c r="AM26" s="3">
        <v>389.50942158503472</v>
      </c>
      <c r="AN26" s="3">
        <v>76.108597465336587</v>
      </c>
      <c r="AO26" s="3">
        <v>34703.382090603329</v>
      </c>
      <c r="AP26" s="3">
        <v>50266.356096006682</v>
      </c>
      <c r="AQ26" s="3">
        <v>6759.6826666666666</v>
      </c>
      <c r="AR26" s="3">
        <v>68.289192256291486</v>
      </c>
      <c r="AS26" s="3">
        <v>14106.669320769999</v>
      </c>
      <c r="AT26" s="3">
        <v>4926.3807070000003</v>
      </c>
      <c r="AU26" s="3">
        <v>17532.557121260001</v>
      </c>
      <c r="AV26" s="3">
        <v>12017.59263626</v>
      </c>
      <c r="AW26" s="3">
        <v>5514.9644850000004</v>
      </c>
      <c r="AX26" s="3">
        <v>563358.71204282378</v>
      </c>
      <c r="AY26" s="3">
        <v>1313672.895125116</v>
      </c>
      <c r="AZ26" s="3">
        <v>48501.366216024151</v>
      </c>
      <c r="BA26" s="3">
        <v>1362174.2613411399</v>
      </c>
      <c r="BB26" s="3">
        <v>266103.58885401278</v>
      </c>
      <c r="BC26" s="3">
        <v>575643.41517192684</v>
      </c>
      <c r="BD26" s="3">
        <v>31393.589559732009</v>
      </c>
      <c r="BE26" s="3">
        <v>607037.00473165885</v>
      </c>
      <c r="BF26" s="3">
        <v>297255.12318881112</v>
      </c>
      <c r="BG26" s="3">
        <v>738029.47995318868</v>
      </c>
      <c r="BH26" s="3">
        <v>17107.77665629191</v>
      </c>
      <c r="BI26" s="3">
        <v>755137.2566094806</v>
      </c>
      <c r="BJ26" s="3">
        <v>345794.90904743632</v>
      </c>
      <c r="BK26" s="3">
        <v>720018.49478366901</v>
      </c>
      <c r="BL26" s="3">
        <v>-8192.8132138430374</v>
      </c>
      <c r="BM26" s="3">
        <v>711825.68156982597</v>
      </c>
      <c r="BN26" s="3">
        <v>87695.440891811624</v>
      </c>
      <c r="BO26" s="3">
        <v>175221.36497255499</v>
      </c>
      <c r="BP26" s="3">
        <v>-21767.65852945295</v>
      </c>
      <c r="BQ26" s="3">
        <v>153453.70644310201</v>
      </c>
      <c r="BR26" s="3">
        <v>258099.46815562481</v>
      </c>
      <c r="BS26" s="3">
        <v>544797.12981111417</v>
      </c>
      <c r="BT26" s="3">
        <v>13574.845315609829</v>
      </c>
      <c r="BU26" s="3">
        <v>558371.97512672399</v>
      </c>
      <c r="BV26" s="3">
        <v>217563.80299573191</v>
      </c>
      <c r="BW26" s="3">
        <v>593654.40034304908</v>
      </c>
      <c r="BX26" s="3">
        <v>56694.179431366501</v>
      </c>
      <c r="BY26" s="3">
        <v>650348.57977441559</v>
      </c>
      <c r="BZ26" s="3">
        <v>178408.1479622011</v>
      </c>
      <c r="CA26" s="3">
        <v>400422.05019937188</v>
      </c>
      <c r="CB26" s="3">
        <v>53161.248089185043</v>
      </c>
      <c r="CC26" s="3">
        <v>453583.29828855698</v>
      </c>
      <c r="CD26" s="3">
        <v>39155.655033186333</v>
      </c>
      <c r="CE26" s="3">
        <v>193232.3501420746</v>
      </c>
      <c r="CF26" s="3">
        <v>3532.9313406820002</v>
      </c>
      <c r="CG26" s="3">
        <v>196765.2814827566</v>
      </c>
      <c r="CH26" s="3">
        <v>1561656.0758170059</v>
      </c>
      <c r="CI26" s="3">
        <v>5197235.7598596597</v>
      </c>
      <c r="CJ26" s="3">
        <v>198058.65128233939</v>
      </c>
      <c r="CK26" s="3">
        <v>5395294.4111419991</v>
      </c>
      <c r="CL26" s="3">
        <v>772946.46310292394</v>
      </c>
      <c r="CM26" s="3">
        <v>2690186.4235286638</v>
      </c>
      <c r="CN26" s="3">
        <v>254037.01155314181</v>
      </c>
      <c r="CO26" s="3">
        <v>2944223.435081806</v>
      </c>
      <c r="CP26" s="3">
        <v>788709.61271408212</v>
      </c>
      <c r="CQ26" s="3">
        <v>2507049.336330995</v>
      </c>
      <c r="CR26" s="3">
        <v>-55978.360270801932</v>
      </c>
      <c r="CS26" s="3">
        <v>2451070.976060193</v>
      </c>
      <c r="CT26" s="3">
        <v>1229367.871416939</v>
      </c>
      <c r="CU26" s="3">
        <v>3057397.8834241652</v>
      </c>
      <c r="CV26" s="3">
        <v>-166025.31303292091</v>
      </c>
      <c r="CW26" s="3">
        <v>2891372.5703912438</v>
      </c>
      <c r="CX26" s="3">
        <v>421443.22431060422</v>
      </c>
      <c r="CY26" s="3">
        <v>1229547.319957305</v>
      </c>
      <c r="CZ26" s="3">
        <v>-159322.24398274301</v>
      </c>
      <c r="DA26" s="3">
        <v>1070225.075974562</v>
      </c>
      <c r="DB26" s="3">
        <v>807924.6471063348</v>
      </c>
      <c r="DC26" s="3">
        <v>1827850.5634668609</v>
      </c>
      <c r="DD26" s="3">
        <v>-6703.0690501783974</v>
      </c>
      <c r="DE26" s="3">
        <v>1821147.494416682</v>
      </c>
      <c r="DF26" s="3">
        <v>332288.20440006693</v>
      </c>
      <c r="DG26" s="3">
        <v>2139837.8764354941</v>
      </c>
      <c r="DH26" s="3">
        <v>364083.96431526123</v>
      </c>
      <c r="DI26" s="3">
        <v>2503921.8407507548</v>
      </c>
      <c r="DJ26" s="3">
        <v>351503.23879231949</v>
      </c>
      <c r="DK26" s="3">
        <v>1460639.10357136</v>
      </c>
      <c r="DL26" s="3">
        <v>413359.25553588482</v>
      </c>
      <c r="DM26" s="3">
        <v>1873998.359107245</v>
      </c>
      <c r="DN26" s="3">
        <v>-19215.03439225251</v>
      </c>
      <c r="DO26" s="3">
        <v>679198.77286413463</v>
      </c>
      <c r="DP26" s="3">
        <v>-49275.291220624124</v>
      </c>
      <c r="DQ26" s="3">
        <v>629923.48164351052</v>
      </c>
      <c r="DR26" s="3">
        <v>-176.6826979837721</v>
      </c>
      <c r="DS26" s="3">
        <v>31458.255407003991</v>
      </c>
      <c r="DT26" s="3">
        <v>532.83360476048256</v>
      </c>
      <c r="DU26" s="3">
        <v>31991.08901176447</v>
      </c>
      <c r="DV26" s="3">
        <v>252.3060257778501</v>
      </c>
      <c r="DW26" s="3">
        <v>7923.0942591719822</v>
      </c>
      <c r="DX26" s="3">
        <v>-7.5859649988506126</v>
      </c>
      <c r="DY26" s="3">
        <v>7915.5082941731316</v>
      </c>
      <c r="DZ26" s="3">
        <v>2435.0814016823952</v>
      </c>
      <c r="EA26" s="3">
        <v>2608.2972323898662</v>
      </c>
      <c r="EB26" s="3">
        <v>-273.56098707225777</v>
      </c>
      <c r="EC26" s="3">
        <v>2334.7362453176079</v>
      </c>
      <c r="ED26" s="3">
        <v>506.23987480196621</v>
      </c>
      <c r="EE26" s="3">
        <v>483.74317395421389</v>
      </c>
      <c r="EF26" s="3">
        <v>-50.255026756178488</v>
      </c>
      <c r="EG26" s="3">
        <v>433.48814719803539</v>
      </c>
      <c r="EH26" s="3">
        <v>159.1045588531025</v>
      </c>
      <c r="EI26" s="3">
        <v>156.64045235967009</v>
      </c>
      <c r="EJ26" s="3">
        <v>-35.389525212771083</v>
      </c>
      <c r="EK26" s="3">
        <v>121.2509271468991</v>
      </c>
      <c r="EL26" s="3">
        <v>123.65107350538359</v>
      </c>
      <c r="EM26" s="3">
        <v>94.935183579260666</v>
      </c>
      <c r="EN26" s="3">
        <v>-26.368356084644262</v>
      </c>
      <c r="EO26" s="3">
        <v>68.566827494616405</v>
      </c>
      <c r="EP26" s="3">
        <v>22.20067198973334</v>
      </c>
      <c r="EQ26" s="3">
        <v>23.443884989176318</v>
      </c>
      <c r="ER26" s="3">
        <v>4.2169860210904062</v>
      </c>
      <c r="ES26" s="3">
        <v>27.660871010266721</v>
      </c>
      <c r="ET26" s="3">
        <v>77.273306130429972</v>
      </c>
      <c r="EU26" s="3">
        <v>74.590915802009945</v>
      </c>
      <c r="EV26" s="3">
        <v>16.40567506756015</v>
      </c>
      <c r="EW26" s="3">
        <v>90.996590869570099</v>
      </c>
      <c r="EX26" s="3">
        <v>124.0034507031026</v>
      </c>
      <c r="EY26" s="3">
        <v>134.13705309899609</v>
      </c>
      <c r="EZ26" s="3">
        <v>-9.1173088020987336</v>
      </c>
      <c r="FA26" s="3">
        <v>125.0197442968974</v>
      </c>
      <c r="FB26" s="3">
        <v>873.66847164038791</v>
      </c>
      <c r="FC26" s="3">
        <v>1142.894852580182</v>
      </c>
      <c r="FD26" s="3">
        <v>-11.03893222056945</v>
      </c>
      <c r="FE26" s="3">
        <v>1131.855920359613</v>
      </c>
      <c r="FF26" s="3">
        <v>81.660345322569725</v>
      </c>
      <c r="FG26" s="3">
        <v>63.498976249227219</v>
      </c>
      <c r="FH26" s="3">
        <v>-30.74896757179696</v>
      </c>
      <c r="FI26" s="3">
        <v>32.750008677430259</v>
      </c>
      <c r="FJ26" s="3">
        <v>67.654597362427566</v>
      </c>
      <c r="FK26" s="3">
        <v>71.614189609785939</v>
      </c>
      <c r="FL26" s="3">
        <v>-11.56201897221341</v>
      </c>
      <c r="FM26" s="3">
        <v>60.05217063757253</v>
      </c>
      <c r="FN26" s="3">
        <v>724.35352897219798</v>
      </c>
      <c r="FO26" s="3">
        <v>1007.781686711777</v>
      </c>
      <c r="FP26" s="3">
        <v>31.272054316025791</v>
      </c>
      <c r="FQ26" s="3">
        <v>1039.053741027803</v>
      </c>
      <c r="FR26" s="3">
        <v>804.39629016554898</v>
      </c>
      <c r="FS26" s="3">
        <v>833.32117034829332</v>
      </c>
      <c r="FT26" s="3">
        <v>-114.8448775138427</v>
      </c>
      <c r="FU26" s="3">
        <v>718.47629283445065</v>
      </c>
      <c r="FV26" s="3">
        <v>261.36406444189731</v>
      </c>
      <c r="FW26" s="3">
        <v>278.97908385070428</v>
      </c>
      <c r="FX26" s="3">
        <v>-55.003754292601457</v>
      </c>
      <c r="FY26" s="3">
        <v>223.97532955810291</v>
      </c>
      <c r="FZ26" s="3">
        <v>161.21879992855031</v>
      </c>
      <c r="GA26" s="3">
        <v>161.3817240643483</v>
      </c>
      <c r="GB26" s="3">
        <v>9.9709830071013812</v>
      </c>
      <c r="GC26" s="3">
        <v>171.35270707144969</v>
      </c>
      <c r="GD26" s="3">
        <v>96.402202608765336</v>
      </c>
      <c r="GE26" s="3">
        <v>129.44562789058509</v>
      </c>
      <c r="GF26" s="3">
        <v>-17.136360499350491</v>
      </c>
      <c r="GG26" s="3">
        <v>112.3092673912346</v>
      </c>
      <c r="GH26" s="3">
        <v>285.41122318633609</v>
      </c>
      <c r="GI26" s="3">
        <v>263.51473454265567</v>
      </c>
      <c r="GJ26" s="3">
        <v>-52.675745728991899</v>
      </c>
      <c r="GK26" s="3">
        <v>210.8389888136638</v>
      </c>
      <c r="GL26" s="3">
        <v>250.77676507449081</v>
      </c>
      <c r="GM26" s="3">
        <v>148.33803550717599</v>
      </c>
      <c r="GN26" s="3">
        <v>-97.422150581666614</v>
      </c>
      <c r="GO26" s="3">
        <v>50.915884925509431</v>
      </c>
      <c r="GP26" s="3">
        <v>-16.323503897130379</v>
      </c>
      <c r="GQ26" s="3">
        <v>397.52509146902031</v>
      </c>
      <c r="GR26" s="3">
        <v>8.3078340131447703</v>
      </c>
      <c r="GS26" s="3">
        <v>405.83292548216502</v>
      </c>
      <c r="GT26" s="3">
        <v>-3.9879967059750761</v>
      </c>
      <c r="GU26" s="3">
        <v>71.049810113696935</v>
      </c>
      <c r="GV26" s="3">
        <v>9.0467840576147296</v>
      </c>
      <c r="GW26" s="3">
        <v>80.096594171311665</v>
      </c>
      <c r="GX26" s="3">
        <v>620.20507350649598</v>
      </c>
      <c r="GY26" s="3">
        <v>33948.054474621713</v>
      </c>
      <c r="GZ26" s="3">
        <v>135.1225424751174</v>
      </c>
      <c r="HA26" s="3">
        <v>34083.17701709683</v>
      </c>
      <c r="HB26" s="3">
        <v>547.37789337924346</v>
      </c>
      <c r="HC26" s="3">
        <v>49150.268270655033</v>
      </c>
      <c r="HD26" s="3">
        <v>568.70993197240023</v>
      </c>
      <c r="HE26" s="3">
        <v>49718.978202627433</v>
      </c>
      <c r="HF26" s="3">
        <v>140.39395716193471</v>
      </c>
      <c r="HG26" s="3">
        <v>6082.2293648349414</v>
      </c>
      <c r="HH26" s="3">
        <v>537.05934466979033</v>
      </c>
      <c r="HI26" s="3">
        <v>6619.2887095047317</v>
      </c>
      <c r="HJ26" s="3">
        <v>5.8950491387098472E-2</v>
      </c>
      <c r="HK26" s="3">
        <v>68.269986643180374</v>
      </c>
      <c r="HL26" s="3">
        <v>-3.9744878275982387E-2</v>
      </c>
      <c r="HM26" s="3">
        <v>68.230241764904392</v>
      </c>
      <c r="HN26" s="3">
        <v>256.20092323771519</v>
      </c>
      <c r="HO26" s="3">
        <v>14214.838358706649</v>
      </c>
      <c r="HP26" s="3">
        <v>-364.36996117436502</v>
      </c>
      <c r="HQ26" s="3">
        <v>13850.46839753229</v>
      </c>
      <c r="HR26" s="3">
        <v>-139.86904748684819</v>
      </c>
      <c r="HS26" s="3">
        <v>5167.1678352758881</v>
      </c>
      <c r="HT26" s="3">
        <v>-100.91808078903981</v>
      </c>
      <c r="HU26" s="3">
        <v>5066.2497544868484</v>
      </c>
      <c r="HV26" s="3">
        <v>3755.2047690928512</v>
      </c>
      <c r="HW26" s="3">
        <v>14547.09033805326</v>
      </c>
      <c r="HX26" s="3">
        <v>-769.73798588610953</v>
      </c>
      <c r="HY26" s="3">
        <v>13777.35235216715</v>
      </c>
      <c r="HZ26" s="3">
        <v>1960.5446450200591</v>
      </c>
      <c r="IA26" s="3">
        <v>10622.643122963511</v>
      </c>
      <c r="IB26" s="3">
        <v>-565.5951317235631</v>
      </c>
      <c r="IC26" s="3">
        <v>10057.047991239941</v>
      </c>
      <c r="ID26" s="3">
        <v>1794.6601240727939</v>
      </c>
      <c r="IE26" s="3">
        <v>3924.4472150897541</v>
      </c>
      <c r="IF26" s="3">
        <v>-204.14285416254779</v>
      </c>
      <c r="IG26" s="3">
        <v>3720.3043609272058</v>
      </c>
    </row>
    <row r="27" spans="1:241" x14ac:dyDescent="0.25">
      <c r="A27" s="5" t="s">
        <v>261</v>
      </c>
      <c r="B27" s="3">
        <v>1066224.5079205369</v>
      </c>
      <c r="C27" s="3">
        <v>581528.53053272748</v>
      </c>
      <c r="D27" s="3">
        <v>484695.97738780943</v>
      </c>
      <c r="E27" s="3">
        <v>499350.17131754028</v>
      </c>
      <c r="F27" s="3">
        <v>126947.6174469875</v>
      </c>
      <c r="G27" s="3">
        <v>372402.5538705528</v>
      </c>
      <c r="H27" s="3">
        <v>566874.33660444629</v>
      </c>
      <c r="I27" s="3">
        <v>454580.91308574</v>
      </c>
      <c r="J27" s="3">
        <v>112293.4235172566</v>
      </c>
      <c r="K27" s="3">
        <v>4300730.7531989878</v>
      </c>
      <c r="L27" s="3">
        <v>2588248.273323501</v>
      </c>
      <c r="M27" s="3">
        <v>1712482.4798754861</v>
      </c>
      <c r="N27" s="3">
        <v>2625857.7569024581</v>
      </c>
      <c r="O27" s="3">
        <v>1277670.2367323481</v>
      </c>
      <c r="P27" s="3">
        <v>1348187.52017011</v>
      </c>
      <c r="Q27" s="3">
        <v>1674872.9962965299</v>
      </c>
      <c r="R27" s="3">
        <v>1310578.0365911529</v>
      </c>
      <c r="S27" s="3">
        <v>364294.95970537647</v>
      </c>
      <c r="T27" s="3">
        <v>30795.0165247351</v>
      </c>
      <c r="U27" s="3">
        <v>7266.2273785086181</v>
      </c>
      <c r="V27" s="3">
        <v>1156.0060639999999</v>
      </c>
      <c r="W27" s="3">
        <v>180.297574</v>
      </c>
      <c r="X27" s="3">
        <v>53.69493299999997</v>
      </c>
      <c r="Y27" s="3">
        <v>71.435185000000047</v>
      </c>
      <c r="Z27" s="3">
        <v>6.2405829999999973</v>
      </c>
      <c r="AA27" s="3">
        <v>17.178170999999999</v>
      </c>
      <c r="AB27" s="3">
        <v>31.74870199999998</v>
      </c>
      <c r="AC27" s="3">
        <v>586.60065300000042</v>
      </c>
      <c r="AD27" s="3">
        <v>25.667802999999999</v>
      </c>
      <c r="AE27" s="3">
        <v>29.836323999999991</v>
      </c>
      <c r="AF27" s="3">
        <v>531.09652600000038</v>
      </c>
      <c r="AG27" s="3">
        <v>340.37394300000011</v>
      </c>
      <c r="AH27" s="3">
        <v>118.5862149999999</v>
      </c>
      <c r="AI27" s="3">
        <v>78.014976000000033</v>
      </c>
      <c r="AJ27" s="3">
        <v>53.244380000000078</v>
      </c>
      <c r="AK27" s="3">
        <v>90.528372000000076</v>
      </c>
      <c r="AL27" s="3">
        <v>48.733893999999857</v>
      </c>
      <c r="AM27" s="3">
        <v>423.81025146306018</v>
      </c>
      <c r="AN27" s="3">
        <v>78.68326105117869</v>
      </c>
      <c r="AO27" s="3">
        <v>36623.238728409997</v>
      </c>
      <c r="AP27" s="3">
        <v>52906.534660599988</v>
      </c>
      <c r="AQ27" s="3">
        <v>10025.941999999999</v>
      </c>
      <c r="AR27" s="3">
        <v>68.516113471833151</v>
      </c>
      <c r="AS27" s="3">
        <v>12909.586289000001</v>
      </c>
      <c r="AT27" s="3">
        <v>4534.4030120000007</v>
      </c>
      <c r="AU27" s="3">
        <v>13279.299835</v>
      </c>
      <c r="AV27" s="3">
        <v>10197.301321000001</v>
      </c>
      <c r="AW27" s="3">
        <v>3081.9985139999999</v>
      </c>
      <c r="AX27" s="3">
        <v>-277400.55251215672</v>
      </c>
      <c r="AY27" s="3">
        <v>1343729.31347419</v>
      </c>
      <c r="AZ27" s="3">
        <v>-104.2530414967332</v>
      </c>
      <c r="BA27" s="3">
        <v>1343625.0604326939</v>
      </c>
      <c r="BB27" s="3">
        <v>-1898.583512020268</v>
      </c>
      <c r="BC27" s="3">
        <v>588495.4042694543</v>
      </c>
      <c r="BD27" s="3">
        <v>-5068.2902247065213</v>
      </c>
      <c r="BE27" s="3">
        <v>583427.11404474778</v>
      </c>
      <c r="BF27" s="3">
        <v>-275501.96900013648</v>
      </c>
      <c r="BG27" s="3">
        <v>755233.909204736</v>
      </c>
      <c r="BH27" s="3">
        <v>4964.0371832099036</v>
      </c>
      <c r="BI27" s="3">
        <v>760197.94638794591</v>
      </c>
      <c r="BJ27" s="3">
        <v>-262851.82875482651</v>
      </c>
      <c r="BK27" s="3">
        <v>735260.10921094811</v>
      </c>
      <c r="BL27" s="3">
        <v>26941.89086141868</v>
      </c>
      <c r="BM27" s="3">
        <v>762202.00007236679</v>
      </c>
      <c r="BN27" s="3">
        <v>-64299.49048771961</v>
      </c>
      <c r="BO27" s="3">
        <v>176467.54282781709</v>
      </c>
      <c r="BP27" s="3">
        <v>14779.56510688993</v>
      </c>
      <c r="BQ27" s="3">
        <v>191247.10793470711</v>
      </c>
      <c r="BR27" s="3">
        <v>-198552.33826710691</v>
      </c>
      <c r="BS27" s="3">
        <v>558792.56638313096</v>
      </c>
      <c r="BT27" s="3">
        <v>12162.325754528751</v>
      </c>
      <c r="BU27" s="3">
        <v>570954.89213765971</v>
      </c>
      <c r="BV27" s="3">
        <v>-14548.72375734629</v>
      </c>
      <c r="BW27" s="3">
        <v>608469.20426454046</v>
      </c>
      <c r="BX27" s="3">
        <v>-27046.143902747888</v>
      </c>
      <c r="BY27" s="3">
        <v>581423.06036179257</v>
      </c>
      <c r="BZ27" s="3">
        <v>62400.906975699363</v>
      </c>
      <c r="CA27" s="3">
        <v>412027.86144163721</v>
      </c>
      <c r="CB27" s="3">
        <v>-19847.855331596511</v>
      </c>
      <c r="CC27" s="3">
        <v>392180.00611004059</v>
      </c>
      <c r="CD27" s="3">
        <v>-76949.630733029611</v>
      </c>
      <c r="CE27" s="3">
        <v>196441.34282160489</v>
      </c>
      <c r="CF27" s="3">
        <v>-7198.2885713187279</v>
      </c>
      <c r="CG27" s="3">
        <v>189243.05425028619</v>
      </c>
      <c r="CH27" s="3">
        <v>-1250928.9977900181</v>
      </c>
      <c r="CI27" s="3">
        <v>5382210.4636615962</v>
      </c>
      <c r="CJ27" s="3">
        <v>169449.28732740969</v>
      </c>
      <c r="CK27" s="3">
        <v>5551659.7509890059</v>
      </c>
      <c r="CL27" s="3">
        <v>-354558.45679533842</v>
      </c>
      <c r="CM27" s="3">
        <v>2824907.036517811</v>
      </c>
      <c r="CN27" s="3">
        <v>117899.69360102899</v>
      </c>
      <c r="CO27" s="3">
        <v>2942806.73011884</v>
      </c>
      <c r="CP27" s="3">
        <v>-896370.54099467909</v>
      </c>
      <c r="CQ27" s="3">
        <v>2557303.4271437852</v>
      </c>
      <c r="CR27" s="3">
        <v>51549.593726380728</v>
      </c>
      <c r="CS27" s="3">
        <v>2608853.020870165</v>
      </c>
      <c r="CT27" s="3">
        <v>-747463.48203856556</v>
      </c>
      <c r="CU27" s="3">
        <v>3133817.6084992071</v>
      </c>
      <c r="CV27" s="3">
        <v>239503.63044181609</v>
      </c>
      <c r="CW27" s="3">
        <v>3373321.2389410231</v>
      </c>
      <c r="CX27" s="3">
        <v>-165320.18159920801</v>
      </c>
      <c r="CY27" s="3">
        <v>1265221.3427058971</v>
      </c>
      <c r="CZ27" s="3">
        <v>177769.075625659</v>
      </c>
      <c r="DA27" s="3">
        <v>1442990.418331556</v>
      </c>
      <c r="DB27" s="3">
        <v>-582143.30043935764</v>
      </c>
      <c r="DC27" s="3">
        <v>1868596.26579331</v>
      </c>
      <c r="DD27" s="3">
        <v>61734.55481615779</v>
      </c>
      <c r="DE27" s="3">
        <v>1930330.820609468</v>
      </c>
      <c r="DF27" s="3">
        <v>-503465.51575145201</v>
      </c>
      <c r="DG27" s="3">
        <v>2248392.8551623891</v>
      </c>
      <c r="DH27" s="3">
        <v>-70054.343114407267</v>
      </c>
      <c r="DI27" s="3">
        <v>2178338.5120479818</v>
      </c>
      <c r="DJ27" s="3">
        <v>-189238.2751961305</v>
      </c>
      <c r="DK27" s="3">
        <v>1559685.6938119151</v>
      </c>
      <c r="DL27" s="3">
        <v>-59869.382024630671</v>
      </c>
      <c r="DM27" s="3">
        <v>1499816.311787284</v>
      </c>
      <c r="DN27" s="3">
        <v>-314227.24055532151</v>
      </c>
      <c r="DO27" s="3">
        <v>688707.16135047481</v>
      </c>
      <c r="DP27" s="3">
        <v>-10184.961089776711</v>
      </c>
      <c r="DQ27" s="3">
        <v>678522.2002606981</v>
      </c>
      <c r="DR27" s="3">
        <v>-1090.1985075776599</v>
      </c>
      <c r="DS27" s="3">
        <v>32507.573130801171</v>
      </c>
      <c r="DT27" s="3">
        <v>-622.35809848841382</v>
      </c>
      <c r="DU27" s="3">
        <v>31885.215032312761</v>
      </c>
      <c r="DV27" s="3">
        <v>-689.40655506055725</v>
      </c>
      <c r="DW27" s="3">
        <v>8005.7213661102178</v>
      </c>
      <c r="DX27" s="3">
        <v>-50.08743254104229</v>
      </c>
      <c r="DY27" s="3">
        <v>7955.6339335691746</v>
      </c>
      <c r="DZ27" s="3">
        <v>-1805.9813786608629</v>
      </c>
      <c r="EA27" s="3">
        <v>2600.8613928079499</v>
      </c>
      <c r="EB27" s="3">
        <v>361.12604985291318</v>
      </c>
      <c r="EC27" s="3">
        <v>2961.9874426608631</v>
      </c>
      <c r="ED27" s="3">
        <v>-370.14711181560358</v>
      </c>
      <c r="EE27" s="3">
        <v>500.73969937371891</v>
      </c>
      <c r="EF27" s="3">
        <v>49.704986441884607</v>
      </c>
      <c r="EG27" s="3">
        <v>550.44468581560352</v>
      </c>
      <c r="EH27" s="3">
        <v>-117.06952756302751</v>
      </c>
      <c r="EI27" s="3">
        <v>149.82025409022481</v>
      </c>
      <c r="EJ27" s="3">
        <v>20.94420647280268</v>
      </c>
      <c r="EK27" s="3">
        <v>170.76446056302751</v>
      </c>
      <c r="EL27" s="3">
        <v>-86.488136872092596</v>
      </c>
      <c r="EM27" s="3">
        <v>134.3453166953426</v>
      </c>
      <c r="EN27" s="3">
        <v>23.57800517675005</v>
      </c>
      <c r="EO27" s="3">
        <v>157.9233218720926</v>
      </c>
      <c r="EP27" s="3">
        <v>-15.458165223058939</v>
      </c>
      <c r="EQ27" s="3">
        <v>21.678409832233982</v>
      </c>
      <c r="ER27" s="3">
        <v>2.0338390824957031E-2</v>
      </c>
      <c r="ES27" s="3">
        <v>21.698748223058939</v>
      </c>
      <c r="ET27" s="3">
        <v>-51.575603679994501</v>
      </c>
      <c r="EU27" s="3">
        <v>67.398018402430338</v>
      </c>
      <c r="EV27" s="3">
        <v>1.3557562775641681</v>
      </c>
      <c r="EW27" s="3">
        <v>68.753774679994507</v>
      </c>
      <c r="EX27" s="3">
        <v>-99.536463813078782</v>
      </c>
      <c r="EY27" s="3">
        <v>127.498273669461</v>
      </c>
      <c r="EZ27" s="3">
        <v>3.7868921436177909</v>
      </c>
      <c r="FA27" s="3">
        <v>131.28516581307881</v>
      </c>
      <c r="FB27" s="3">
        <v>-728.18969414358094</v>
      </c>
      <c r="FC27" s="3">
        <v>1147.3348087323311</v>
      </c>
      <c r="FD27" s="3">
        <v>167.4555384112507</v>
      </c>
      <c r="FE27" s="3">
        <v>1314.7903471435809</v>
      </c>
      <c r="FF27" s="3">
        <v>-64.896520091018346</v>
      </c>
      <c r="FG27" s="3">
        <v>52.193434877549002</v>
      </c>
      <c r="FH27" s="3">
        <v>38.370888213469343</v>
      </c>
      <c r="FI27" s="3">
        <v>90.564323091018338</v>
      </c>
      <c r="FJ27" s="3">
        <v>-49.05039282649664</v>
      </c>
      <c r="FK27" s="3">
        <v>72.724168357950944</v>
      </c>
      <c r="FL27" s="3">
        <v>6.1625484685456797</v>
      </c>
      <c r="FM27" s="3">
        <v>78.886716826496624</v>
      </c>
      <c r="FN27" s="3">
        <v>-614.2427812089536</v>
      </c>
      <c r="FO27" s="3">
        <v>1022.417205487635</v>
      </c>
      <c r="FP27" s="3">
        <v>122.9221017213185</v>
      </c>
      <c r="FQ27" s="3">
        <v>1145.3393072089541</v>
      </c>
      <c r="FR27" s="3">
        <v>-577.17602396446364</v>
      </c>
      <c r="FS27" s="3">
        <v>808.97175762882057</v>
      </c>
      <c r="FT27" s="3">
        <v>108.57820933564309</v>
      </c>
      <c r="FU27" s="3">
        <v>917.54996696446369</v>
      </c>
      <c r="FV27" s="3">
        <v>-184.32692827985491</v>
      </c>
      <c r="FW27" s="3">
        <v>282.6477855598676</v>
      </c>
      <c r="FX27" s="3">
        <v>20.265357719987211</v>
      </c>
      <c r="FY27" s="3">
        <v>302.91314327985481</v>
      </c>
      <c r="FZ27" s="3">
        <v>-96.859175709472595</v>
      </c>
      <c r="GA27" s="3">
        <v>150.72652746838381</v>
      </c>
      <c r="GB27" s="3">
        <v>24.147624241088831</v>
      </c>
      <c r="GC27" s="3">
        <v>174.87415170947261</v>
      </c>
      <c r="GD27" s="3">
        <v>-92.41650920122342</v>
      </c>
      <c r="GE27" s="3">
        <v>122.6017491403458</v>
      </c>
      <c r="GF27" s="3">
        <v>23.05914006087767</v>
      </c>
      <c r="GG27" s="3">
        <v>145.66088920122351</v>
      </c>
      <c r="GH27" s="3">
        <v>-203.5734107739128</v>
      </c>
      <c r="GI27" s="3">
        <v>252.9956954602234</v>
      </c>
      <c r="GJ27" s="3">
        <v>41.1060873136895</v>
      </c>
      <c r="GK27" s="3">
        <v>294.10178277391287</v>
      </c>
      <c r="GL27" s="3">
        <v>-130.46854873721449</v>
      </c>
      <c r="GM27" s="3">
        <v>143.81512707307951</v>
      </c>
      <c r="GN27" s="3">
        <v>35.387315664134768</v>
      </c>
      <c r="GO27" s="3">
        <v>179.20244273721431</v>
      </c>
      <c r="GP27" s="3">
        <v>24.165667185063018</v>
      </c>
      <c r="GQ27" s="3">
        <v>406.39851048212029</v>
      </c>
      <c r="GR27" s="3">
        <v>-6.7539262041231609</v>
      </c>
      <c r="GS27" s="3">
        <v>399.64458427799718</v>
      </c>
      <c r="GT27" s="3">
        <v>-3.645345925142438</v>
      </c>
      <c r="GU27" s="3">
        <v>75.549751609509329</v>
      </c>
      <c r="GV27" s="3">
        <v>6.778855366811797</v>
      </c>
      <c r="GW27" s="3">
        <v>82.328606976321126</v>
      </c>
      <c r="GX27" s="3">
        <v>634.15018795603874</v>
      </c>
      <c r="GY27" s="3">
        <v>35470.712924623847</v>
      </c>
      <c r="GZ27" s="3">
        <v>518.3756158301112</v>
      </c>
      <c r="HA27" s="3">
        <v>35989.088540453959</v>
      </c>
      <c r="HB27" s="3">
        <v>475.5980968538629</v>
      </c>
      <c r="HC27" s="3">
        <v>51300.509560318787</v>
      </c>
      <c r="HD27" s="3">
        <v>1130.4270034273291</v>
      </c>
      <c r="HE27" s="3">
        <v>52430.936563746123</v>
      </c>
      <c r="HF27" s="3">
        <v>1257.2825439958481</v>
      </c>
      <c r="HG27" s="3">
        <v>7083.0772510824281</v>
      </c>
      <c r="HH27" s="3">
        <v>1685.582204921722</v>
      </c>
      <c r="HI27" s="3">
        <v>8768.6594560041503</v>
      </c>
      <c r="HJ27" s="3">
        <v>0.35448177464437503</v>
      </c>
      <c r="HK27" s="3">
        <v>68.695390365260778</v>
      </c>
      <c r="HL27" s="3">
        <v>-0.53375866807199657</v>
      </c>
      <c r="HM27" s="3">
        <v>68.161631697188781</v>
      </c>
      <c r="HN27" s="3">
        <v>-1257.686744489431</v>
      </c>
      <c r="HO27" s="3">
        <v>14485.023011680971</v>
      </c>
      <c r="HP27" s="3">
        <v>-317.74997819153759</v>
      </c>
      <c r="HQ27" s="3">
        <v>14167.27303348943</v>
      </c>
      <c r="HR27" s="3">
        <v>-797.26847050909635</v>
      </c>
      <c r="HS27" s="3">
        <v>5364.8939356054643</v>
      </c>
      <c r="HT27" s="3">
        <v>-33.222453096367637</v>
      </c>
      <c r="HU27" s="3">
        <v>5331.6714825090967</v>
      </c>
      <c r="HV27" s="3">
        <v>-2737.830221265237</v>
      </c>
      <c r="HW27" s="3">
        <v>14571.80920713116</v>
      </c>
      <c r="HX27" s="3">
        <v>1445.3208491340761</v>
      </c>
      <c r="HY27" s="3">
        <v>16017.13005626524</v>
      </c>
      <c r="HZ27" s="3">
        <v>-1498.3128219736609</v>
      </c>
      <c r="IA27" s="3">
        <v>10733.412240982339</v>
      </c>
      <c r="IB27" s="3">
        <v>962.20190199131866</v>
      </c>
      <c r="IC27" s="3">
        <v>11695.61414297366</v>
      </c>
      <c r="ID27" s="3">
        <v>-1239.5173992915761</v>
      </c>
      <c r="IE27" s="3">
        <v>3838.39696614882</v>
      </c>
      <c r="IF27" s="3">
        <v>483.11894714275559</v>
      </c>
      <c r="IG27" s="3">
        <v>4321.515913291576</v>
      </c>
    </row>
    <row r="28" spans="1:241" x14ac:dyDescent="0.25">
      <c r="A28" s="5" t="s">
        <v>262</v>
      </c>
      <c r="B28" s="3">
        <v>1184247.6571350209</v>
      </c>
      <c r="C28" s="3">
        <v>475718.97872439987</v>
      </c>
      <c r="D28" s="3">
        <v>708528.67841062101</v>
      </c>
      <c r="E28" s="3">
        <v>633844.20689976355</v>
      </c>
      <c r="F28" s="3">
        <v>156199.63144812349</v>
      </c>
      <c r="G28" s="3">
        <v>477644.57545164012</v>
      </c>
      <c r="H28" s="3">
        <v>550403.45023532724</v>
      </c>
      <c r="I28" s="3">
        <v>319519.34727627633</v>
      </c>
      <c r="J28" s="3">
        <v>230884.10295898089</v>
      </c>
      <c r="K28" s="3">
        <v>4972165.1856059926</v>
      </c>
      <c r="L28" s="3">
        <v>2366030.3273456781</v>
      </c>
      <c r="M28" s="3">
        <v>2606134.8582603158</v>
      </c>
      <c r="N28" s="3">
        <v>2771646.7082535862</v>
      </c>
      <c r="O28" s="3">
        <v>1135275.9448732319</v>
      </c>
      <c r="P28" s="3">
        <v>1636370.763380354</v>
      </c>
      <c r="Q28" s="3">
        <v>2200518.4773524082</v>
      </c>
      <c r="R28" s="3">
        <v>1230754.382472446</v>
      </c>
      <c r="S28" s="3">
        <v>969764.09487996204</v>
      </c>
      <c r="T28" s="3">
        <v>34356.016549406129</v>
      </c>
      <c r="U28" s="3">
        <v>8437.6403738329354</v>
      </c>
      <c r="V28" s="3">
        <v>2198.4879825399971</v>
      </c>
      <c r="W28" s="3">
        <v>320.40652264693449</v>
      </c>
      <c r="X28" s="3">
        <v>111.4644930000007</v>
      </c>
      <c r="Y28" s="3">
        <v>80.676514999999682</v>
      </c>
      <c r="Z28" s="3">
        <v>15.14518615382287</v>
      </c>
      <c r="AA28" s="3">
        <v>33.038827999999988</v>
      </c>
      <c r="AB28" s="3">
        <v>80.081500493111122</v>
      </c>
      <c r="AC28" s="3">
        <v>1072.1476242991059</v>
      </c>
      <c r="AD28" s="3">
        <v>15.684256999999979</v>
      </c>
      <c r="AE28" s="3">
        <v>68.237995058106662</v>
      </c>
      <c r="AF28" s="3">
        <v>988.22537224099904</v>
      </c>
      <c r="AG28" s="3">
        <v>667.76073133164641</v>
      </c>
      <c r="AH28" s="3">
        <v>254.87687748971791</v>
      </c>
      <c r="AI28" s="3">
        <v>111.35242622458929</v>
      </c>
      <c r="AJ28" s="3">
        <v>118.0987193087666</v>
      </c>
      <c r="AK28" s="3">
        <v>183.43270830857259</v>
      </c>
      <c r="AL28" s="3">
        <v>138.17310426230961</v>
      </c>
      <c r="AM28" s="3">
        <v>407.17564422337841</v>
      </c>
      <c r="AN28" s="3">
        <v>77.853751803751805</v>
      </c>
      <c r="AO28" s="3">
        <v>36498.507269953327</v>
      </c>
      <c r="AP28" s="3">
        <v>53137.66245501666</v>
      </c>
      <c r="AQ28" s="3">
        <v>8205.5683331010023</v>
      </c>
      <c r="AR28" s="3">
        <v>68.585709323182343</v>
      </c>
      <c r="AS28" s="3">
        <v>14946.842592000001</v>
      </c>
      <c r="AT28" s="3">
        <v>5885.0719820000004</v>
      </c>
      <c r="AU28" s="3">
        <v>12680.538280999999</v>
      </c>
      <c r="AV28" s="3">
        <v>9133.5501910000003</v>
      </c>
      <c r="AW28" s="3">
        <v>3546.9880899999998</v>
      </c>
      <c r="AX28" s="3">
        <v>-164061.93001567799</v>
      </c>
      <c r="AY28" s="3">
        <v>1374098.6370562511</v>
      </c>
      <c r="AZ28" s="3">
        <v>-25789.049905551601</v>
      </c>
      <c r="BA28" s="3">
        <v>1348309.587150699</v>
      </c>
      <c r="BB28" s="3">
        <v>-102974.3085574454</v>
      </c>
      <c r="BC28" s="3">
        <v>608087.68880024971</v>
      </c>
      <c r="BD28" s="3">
        <v>-29394.40151840448</v>
      </c>
      <c r="BE28" s="3">
        <v>578693.28728184523</v>
      </c>
      <c r="BF28" s="3">
        <v>-61087.621458232577</v>
      </c>
      <c r="BG28" s="3">
        <v>766010.94825600088</v>
      </c>
      <c r="BH28" s="3">
        <v>3605.3516128527699</v>
      </c>
      <c r="BI28" s="3">
        <v>769616.29986885365</v>
      </c>
      <c r="BJ28" s="3">
        <v>-124097.1702335569</v>
      </c>
      <c r="BK28" s="3">
        <v>744349.60722079128</v>
      </c>
      <c r="BL28" s="3">
        <v>13591.769912529149</v>
      </c>
      <c r="BM28" s="3">
        <v>757941.37713332043</v>
      </c>
      <c r="BN28" s="3">
        <v>-28877.89780595497</v>
      </c>
      <c r="BO28" s="3">
        <v>177628.69942906851</v>
      </c>
      <c r="BP28" s="3">
        <v>7448.8298250100634</v>
      </c>
      <c r="BQ28" s="3">
        <v>185077.52925407849</v>
      </c>
      <c r="BR28" s="3">
        <v>-95219.272427601987</v>
      </c>
      <c r="BS28" s="3">
        <v>566720.9077917228</v>
      </c>
      <c r="BT28" s="3">
        <v>6142.9400875192368</v>
      </c>
      <c r="BU28" s="3">
        <v>572863.84787924204</v>
      </c>
      <c r="BV28" s="3">
        <v>-39964.759782601403</v>
      </c>
      <c r="BW28" s="3">
        <v>629749.02983610821</v>
      </c>
      <c r="BX28" s="3">
        <v>-39380.819818179589</v>
      </c>
      <c r="BY28" s="3">
        <v>590368.21001792862</v>
      </c>
      <c r="BZ28" s="3">
        <v>-74096.410751490417</v>
      </c>
      <c r="CA28" s="3">
        <v>430458.98937118117</v>
      </c>
      <c r="CB28" s="3">
        <v>-36843.231343414518</v>
      </c>
      <c r="CC28" s="3">
        <v>393615.75802776671</v>
      </c>
      <c r="CD28" s="3">
        <v>34131.650969369388</v>
      </c>
      <c r="CE28" s="3">
        <v>199290.04046427811</v>
      </c>
      <c r="CF28" s="3">
        <v>-2537.5884746665538</v>
      </c>
      <c r="CG28" s="3">
        <v>196752.45198961161</v>
      </c>
      <c r="CH28" s="3">
        <v>-499868.59348143853</v>
      </c>
      <c r="CI28" s="3">
        <v>5612847.7929262836</v>
      </c>
      <c r="CJ28" s="3">
        <v>-140814.0138388518</v>
      </c>
      <c r="CK28" s="3">
        <v>5472033.7790874317</v>
      </c>
      <c r="CL28" s="3">
        <v>-514524.34596520342</v>
      </c>
      <c r="CM28" s="3">
        <v>3000504.498676213</v>
      </c>
      <c r="CN28" s="3">
        <v>-119949.825365332</v>
      </c>
      <c r="CO28" s="3">
        <v>2880554.673310881</v>
      </c>
      <c r="CP28" s="3">
        <v>14655.752483764731</v>
      </c>
      <c r="CQ28" s="3">
        <v>2612343.294250071</v>
      </c>
      <c r="CR28" s="3">
        <v>-20864.188473518941</v>
      </c>
      <c r="CS28" s="3">
        <v>2591479.1057765521</v>
      </c>
      <c r="CT28" s="3">
        <v>-468915.75974321028</v>
      </c>
      <c r="CU28" s="3">
        <v>3198733.6052148682</v>
      </c>
      <c r="CV28" s="3">
        <v>41828.862781928387</v>
      </c>
      <c r="CW28" s="3">
        <v>3240562.4679967971</v>
      </c>
      <c r="CX28" s="3">
        <v>-200941.81523800769</v>
      </c>
      <c r="CY28" s="3">
        <v>1288662.658360824</v>
      </c>
      <c r="CZ28" s="3">
        <v>47555.101750415277</v>
      </c>
      <c r="DA28" s="3">
        <v>1336217.76011124</v>
      </c>
      <c r="DB28" s="3">
        <v>-267973.94450520253</v>
      </c>
      <c r="DC28" s="3">
        <v>1910070.946854044</v>
      </c>
      <c r="DD28" s="3">
        <v>-5726.2389684871296</v>
      </c>
      <c r="DE28" s="3">
        <v>1904344.7078855571</v>
      </c>
      <c r="DF28" s="3">
        <v>-30952.83373822847</v>
      </c>
      <c r="DG28" s="3">
        <v>2414114.1877114139</v>
      </c>
      <c r="DH28" s="3">
        <v>-182642.87662077829</v>
      </c>
      <c r="DI28" s="3">
        <v>2231471.3110906361</v>
      </c>
      <c r="DJ28" s="3">
        <v>-313582.53072719561</v>
      </c>
      <c r="DK28" s="3">
        <v>1711841.840315388</v>
      </c>
      <c r="DL28" s="3">
        <v>-167504.9271157468</v>
      </c>
      <c r="DM28" s="3">
        <v>1544336.913199641</v>
      </c>
      <c r="DN28" s="3">
        <v>282629.69698896731</v>
      </c>
      <c r="DO28" s="3">
        <v>702272.34739602648</v>
      </c>
      <c r="DP28" s="3">
        <v>-15137.949505031689</v>
      </c>
      <c r="DQ28" s="3">
        <v>687134.39789099479</v>
      </c>
      <c r="DR28" s="3">
        <v>593.31354288093962</v>
      </c>
      <c r="DS28" s="3">
        <v>33877.086669063072</v>
      </c>
      <c r="DT28" s="3">
        <v>-114.3836625378826</v>
      </c>
      <c r="DU28" s="3">
        <v>33762.703006525189</v>
      </c>
      <c r="DV28" s="3">
        <v>333.95028463407448</v>
      </c>
      <c r="DW28" s="3">
        <v>8095.4685915257187</v>
      </c>
      <c r="DX28" s="3">
        <v>8.2214976731420393</v>
      </c>
      <c r="DY28" s="3">
        <v>8103.6900891988607</v>
      </c>
      <c r="DZ28" s="3">
        <v>-364.16556903636291</v>
      </c>
      <c r="EA28" s="3">
        <v>2607.7556733963611</v>
      </c>
      <c r="EB28" s="3">
        <v>-45.102121820001678</v>
      </c>
      <c r="EC28" s="3">
        <v>2562.653551576359</v>
      </c>
      <c r="ED28" s="3">
        <v>-169.20015729324561</v>
      </c>
      <c r="EE28" s="3">
        <v>509.9053439580249</v>
      </c>
      <c r="EF28" s="3">
        <v>-20.298664017844771</v>
      </c>
      <c r="EG28" s="3">
        <v>489.60667994018007</v>
      </c>
      <c r="EH28" s="3">
        <v>-42.557117873021383</v>
      </c>
      <c r="EI28" s="3">
        <v>143.23402176427669</v>
      </c>
      <c r="EJ28" s="3">
        <v>10.78758910874544</v>
      </c>
      <c r="EK28" s="3">
        <v>154.0216108730221</v>
      </c>
      <c r="EL28" s="3">
        <v>-74.405999403900708</v>
      </c>
      <c r="EM28" s="3">
        <v>163.31190588300981</v>
      </c>
      <c r="EN28" s="3">
        <v>-8.2293914791094096</v>
      </c>
      <c r="EO28" s="3">
        <v>155.0825144039004</v>
      </c>
      <c r="EP28" s="3">
        <v>10.733918465105329</v>
      </c>
      <c r="EQ28" s="3">
        <v>21.85577372145206</v>
      </c>
      <c r="ER28" s="3">
        <v>-17.444506032734509</v>
      </c>
      <c r="ES28" s="3">
        <v>4.4112676887175466</v>
      </c>
      <c r="ET28" s="3">
        <v>-32.662442798845113</v>
      </c>
      <c r="EU28" s="3">
        <v>57.18826689302815</v>
      </c>
      <c r="EV28" s="3">
        <v>8.5130039058169515</v>
      </c>
      <c r="EW28" s="3">
        <v>65.701270798845101</v>
      </c>
      <c r="EX28" s="3">
        <v>-30.314285394930909</v>
      </c>
      <c r="EY28" s="3">
        <v>124.31505556007269</v>
      </c>
      <c r="EZ28" s="3">
        <v>-13.91926967203065</v>
      </c>
      <c r="FA28" s="3">
        <v>110.395785888042</v>
      </c>
      <c r="FB28" s="3">
        <v>-21.385170208258451</v>
      </c>
      <c r="FC28" s="3">
        <v>1148.14855371517</v>
      </c>
      <c r="FD28" s="3">
        <v>-54.615759207805468</v>
      </c>
      <c r="FE28" s="3">
        <v>1093.5327945073641</v>
      </c>
      <c r="FF28" s="3">
        <v>18.26189700396375</v>
      </c>
      <c r="FG28" s="3">
        <v>33.031843085816107</v>
      </c>
      <c r="FH28" s="3">
        <v>-35.609483089779893</v>
      </c>
      <c r="FI28" s="3">
        <v>-2.5776400039637721</v>
      </c>
      <c r="FJ28" s="3">
        <v>-17.67789926885127</v>
      </c>
      <c r="FK28" s="3">
        <v>73.176394486336065</v>
      </c>
      <c r="FL28" s="3">
        <v>12.73949984062186</v>
      </c>
      <c r="FM28" s="3">
        <v>85.915894326957925</v>
      </c>
      <c r="FN28" s="3">
        <v>-21.96916794122118</v>
      </c>
      <c r="FO28" s="3">
        <v>1041.9403161317989</v>
      </c>
      <c r="FP28" s="3">
        <v>-31.74577594957896</v>
      </c>
      <c r="FQ28" s="3">
        <v>1010.19454018222</v>
      </c>
      <c r="FR28" s="3">
        <v>-144.25329861793051</v>
      </c>
      <c r="FS28" s="3">
        <v>800.61060293040487</v>
      </c>
      <c r="FT28" s="3">
        <v>11.403427019172</v>
      </c>
      <c r="FU28" s="3">
        <v>812.01402994957687</v>
      </c>
      <c r="FV28" s="3">
        <v>-52.470323473146728</v>
      </c>
      <c r="FW28" s="3">
        <v>290.3554026351789</v>
      </c>
      <c r="FX28" s="3">
        <v>16.991798327685672</v>
      </c>
      <c r="FY28" s="3">
        <v>307.34720096286458</v>
      </c>
      <c r="FZ28" s="3">
        <v>-25.53513770712128</v>
      </c>
      <c r="GA28" s="3">
        <v>137.2225630948702</v>
      </c>
      <c r="GB28" s="3">
        <v>-0.33499916315963668</v>
      </c>
      <c r="GC28" s="3">
        <v>136.88756393171059</v>
      </c>
      <c r="GD28" s="3">
        <v>6.1095481103419171</v>
      </c>
      <c r="GE28" s="3">
        <v>125.7225529392871</v>
      </c>
      <c r="GF28" s="3">
        <v>-13.733381740862439</v>
      </c>
      <c r="GG28" s="3">
        <v>111.9891711984247</v>
      </c>
      <c r="GH28" s="3">
        <v>-72.357385548004387</v>
      </c>
      <c r="GI28" s="3">
        <v>247.31008426106891</v>
      </c>
      <c r="GJ28" s="3">
        <v>8.4800095955080508</v>
      </c>
      <c r="GK28" s="3">
        <v>255.79009385657699</v>
      </c>
      <c r="GL28" s="3">
        <v>-29.326942916928282</v>
      </c>
      <c r="GM28" s="3">
        <v>149.09117279276151</v>
      </c>
      <c r="GN28" s="3">
        <v>18.408874386476331</v>
      </c>
      <c r="GO28" s="3">
        <v>167.50004717923781</v>
      </c>
      <c r="GP28" s="3">
        <v>-10.41833441166694</v>
      </c>
      <c r="GQ28" s="3">
        <v>418.73676033493638</v>
      </c>
      <c r="GR28" s="3">
        <v>-1.1427816998910321</v>
      </c>
      <c r="GS28" s="3">
        <v>417.59397863504529</v>
      </c>
      <c r="GT28" s="3">
        <v>3.5596311311883708</v>
      </c>
      <c r="GU28" s="3">
        <v>79.266095371498437</v>
      </c>
      <c r="GV28" s="3">
        <v>-4.971974698935</v>
      </c>
      <c r="GW28" s="3">
        <v>74.294120672563437</v>
      </c>
      <c r="GX28" s="3">
        <v>-788.80667781698878</v>
      </c>
      <c r="GY28" s="3">
        <v>37155.596741200919</v>
      </c>
      <c r="GZ28" s="3">
        <v>131.71720656939581</v>
      </c>
      <c r="HA28" s="3">
        <v>37287.313947770323</v>
      </c>
      <c r="HB28" s="3">
        <v>-634.75082930192582</v>
      </c>
      <c r="HC28" s="3">
        <v>53231.986366117831</v>
      </c>
      <c r="HD28" s="3">
        <v>540.42691820075561</v>
      </c>
      <c r="HE28" s="3">
        <v>53772.413284318587</v>
      </c>
      <c r="HF28" s="3">
        <v>-809.96192005298019</v>
      </c>
      <c r="HG28" s="3">
        <v>7267.8861230929951</v>
      </c>
      <c r="HH28" s="3">
        <v>1747.644130060987</v>
      </c>
      <c r="HI28" s="3">
        <v>9015.5302531539819</v>
      </c>
      <c r="HJ28" s="3">
        <v>-0.15001143724275939</v>
      </c>
      <c r="HK28" s="3">
        <v>69.521500500491868</v>
      </c>
      <c r="HL28" s="3">
        <v>-0.78577974006677209</v>
      </c>
      <c r="HM28" s="3">
        <v>68.735720760425096</v>
      </c>
      <c r="HN28" s="3">
        <v>80.07316262545811</v>
      </c>
      <c r="HO28" s="3">
        <v>15048.25688476966</v>
      </c>
      <c r="HP28" s="3">
        <v>-181.48745539511401</v>
      </c>
      <c r="HQ28" s="3">
        <v>14866.769429374541</v>
      </c>
      <c r="HR28" s="3">
        <v>174.24446228501569</v>
      </c>
      <c r="HS28" s="3">
        <v>5622.5825488287019</v>
      </c>
      <c r="HT28" s="3">
        <v>88.244970886283227</v>
      </c>
      <c r="HU28" s="3">
        <v>5710.8275197149851</v>
      </c>
      <c r="HV28" s="3">
        <v>-1120.871135544734</v>
      </c>
      <c r="HW28" s="3">
        <v>14621.122604174359</v>
      </c>
      <c r="HX28" s="3">
        <v>-819.71318762962983</v>
      </c>
      <c r="HY28" s="3">
        <v>13801.40941654473</v>
      </c>
      <c r="HZ28" s="3">
        <v>-710.13010288021269</v>
      </c>
      <c r="IA28" s="3">
        <v>10924.499109247339</v>
      </c>
      <c r="IB28" s="3">
        <v>-1080.818815367131</v>
      </c>
      <c r="IC28" s="3">
        <v>9843.6802938802139</v>
      </c>
      <c r="ID28" s="3">
        <v>-410.74103266452119</v>
      </c>
      <c r="IE28" s="3">
        <v>3696.6234949270188</v>
      </c>
      <c r="IF28" s="3">
        <v>261.10562773750229</v>
      </c>
      <c r="IG28" s="3">
        <v>3957.7291226645211</v>
      </c>
    </row>
    <row r="29" spans="1:241" x14ac:dyDescent="0.25">
      <c r="A29" s="5" t="s">
        <v>263</v>
      </c>
      <c r="B29" s="3">
        <v>1238873.7625918409</v>
      </c>
      <c r="C29" s="3">
        <v>437667.46522586577</v>
      </c>
      <c r="D29" s="3">
        <v>801206.2973659751</v>
      </c>
      <c r="E29" s="3">
        <v>778217.576264553</v>
      </c>
      <c r="F29" s="3">
        <v>190766.64481044939</v>
      </c>
      <c r="G29" s="3">
        <v>587450.93145410356</v>
      </c>
      <c r="H29" s="3">
        <v>460656.18632659881</v>
      </c>
      <c r="I29" s="3">
        <v>246900.82041541641</v>
      </c>
      <c r="J29" s="3">
        <v>213755.36591187149</v>
      </c>
      <c r="K29" s="3">
        <v>5795599.7552065961</v>
      </c>
      <c r="L29" s="3">
        <v>3012041.9473314658</v>
      </c>
      <c r="M29" s="3">
        <v>2783557.8078751299</v>
      </c>
      <c r="N29" s="3">
        <v>3117086.130298784</v>
      </c>
      <c r="O29" s="3">
        <v>1182807.501938873</v>
      </c>
      <c r="P29" s="3">
        <v>1934278.628359911</v>
      </c>
      <c r="Q29" s="3">
        <v>2678513.6249078112</v>
      </c>
      <c r="R29" s="3">
        <v>1829234.4453925921</v>
      </c>
      <c r="S29" s="3">
        <v>849279.1795152186</v>
      </c>
      <c r="T29" s="3">
        <v>34896.4274665337</v>
      </c>
      <c r="U29" s="3">
        <v>8251.994656559049</v>
      </c>
      <c r="V29" s="3">
        <v>2289.772082460006</v>
      </c>
      <c r="W29" s="3">
        <v>611.01505835306534</v>
      </c>
      <c r="X29" s="3">
        <v>117.3184389999993</v>
      </c>
      <c r="Y29" s="3">
        <v>315.26148299999983</v>
      </c>
      <c r="Z29" s="3">
        <v>17.96138184617724</v>
      </c>
      <c r="AA29" s="3">
        <v>47.148916999999997</v>
      </c>
      <c r="AB29" s="3">
        <v>113.3248375068889</v>
      </c>
      <c r="AC29" s="3">
        <v>905.58873370089577</v>
      </c>
      <c r="AD29" s="3">
        <v>12.86313099999998</v>
      </c>
      <c r="AE29" s="3">
        <v>47.808485941893281</v>
      </c>
      <c r="AF29" s="3">
        <v>844.91711675900251</v>
      </c>
      <c r="AG29" s="3">
        <v>665.18336966835409</v>
      </c>
      <c r="AH29" s="3">
        <v>239.44777851028181</v>
      </c>
      <c r="AI29" s="3">
        <v>97.535022775411932</v>
      </c>
      <c r="AJ29" s="3">
        <v>100.67994869123361</v>
      </c>
      <c r="AK29" s="3">
        <v>227.5206196914267</v>
      </c>
      <c r="AL29" s="3">
        <v>107.98492073769209</v>
      </c>
      <c r="AM29" s="3">
        <v>422.88475597589581</v>
      </c>
      <c r="AN29" s="3">
        <v>76.081240981240981</v>
      </c>
      <c r="AO29" s="3">
        <v>37036.326125426662</v>
      </c>
      <c r="AP29" s="3">
        <v>53530.703434206662</v>
      </c>
      <c r="AQ29" s="3">
        <v>6314.8329999999996</v>
      </c>
      <c r="AR29" s="3">
        <v>69.735839510219066</v>
      </c>
      <c r="AS29" s="3">
        <v>16332.695903</v>
      </c>
      <c r="AT29" s="3">
        <v>6262.0571449999998</v>
      </c>
      <c r="AU29" s="3">
        <v>14608.857991999999</v>
      </c>
      <c r="AV29" s="3">
        <v>11736.596326999999</v>
      </c>
      <c r="AW29" s="3">
        <v>2872.261665</v>
      </c>
      <c r="AX29" s="3">
        <v>-177407.20880389481</v>
      </c>
      <c r="AY29" s="3">
        <v>1412148.9400154741</v>
      </c>
      <c r="AZ29" s="3">
        <v>4132.0313802617602</v>
      </c>
      <c r="BA29" s="3">
        <v>1416280.9713957361</v>
      </c>
      <c r="BB29" s="3">
        <v>-193079.75956415449</v>
      </c>
      <c r="BC29" s="3">
        <v>639466.15359700879</v>
      </c>
      <c r="BD29" s="3">
        <v>-8718.9288069885224</v>
      </c>
      <c r="BE29" s="3">
        <v>630747.22479002026</v>
      </c>
      <c r="BF29" s="3">
        <v>15672.550760259641</v>
      </c>
      <c r="BG29" s="3">
        <v>772682.78641846508</v>
      </c>
      <c r="BH29" s="3">
        <v>12850.960187250401</v>
      </c>
      <c r="BI29" s="3">
        <v>785533.74660571548</v>
      </c>
      <c r="BJ29" s="3">
        <v>5132.3626197360063</v>
      </c>
      <c r="BK29" s="3">
        <v>754319.49223856733</v>
      </c>
      <c r="BL29" s="3">
        <v>18765.721406249679</v>
      </c>
      <c r="BM29" s="3">
        <v>773085.21364481701</v>
      </c>
      <c r="BN29" s="3">
        <v>-5258.0494152512783</v>
      </c>
      <c r="BO29" s="3">
        <v>183532.3068601244</v>
      </c>
      <c r="BP29" s="3">
        <v>12492.387365576231</v>
      </c>
      <c r="BQ29" s="3">
        <v>196024.69422570069</v>
      </c>
      <c r="BR29" s="3">
        <v>10390.41203498717</v>
      </c>
      <c r="BS29" s="3">
        <v>570787.18537844275</v>
      </c>
      <c r="BT29" s="3">
        <v>6273.3340406736816</v>
      </c>
      <c r="BU29" s="3">
        <v>577060.51941911643</v>
      </c>
      <c r="BV29" s="3">
        <v>-182539.5714234992</v>
      </c>
      <c r="BW29" s="3">
        <v>657829.44777695776</v>
      </c>
      <c r="BX29" s="3">
        <v>-14633.690026859749</v>
      </c>
      <c r="BY29" s="3">
        <v>643195.75775009801</v>
      </c>
      <c r="BZ29" s="3">
        <v>-187821.71014890319</v>
      </c>
      <c r="CA29" s="3">
        <v>455933.84673688433</v>
      </c>
      <c r="CB29" s="3">
        <v>-21211.316172564751</v>
      </c>
      <c r="CC29" s="3">
        <v>434722.53056431958</v>
      </c>
      <c r="CD29" s="3">
        <v>5282.1387252724271</v>
      </c>
      <c r="CE29" s="3">
        <v>201895.6010400223</v>
      </c>
      <c r="CF29" s="3">
        <v>6577.6261465768039</v>
      </c>
      <c r="CG29" s="3">
        <v>208473.22718659911</v>
      </c>
      <c r="CH29" s="3">
        <v>135103.6094620589</v>
      </c>
      <c r="CI29" s="3">
        <v>5889819.8702685274</v>
      </c>
      <c r="CJ29" s="3">
        <v>-229323.72452399039</v>
      </c>
      <c r="CK29" s="3">
        <v>5660496.145744537</v>
      </c>
      <c r="CL29" s="3">
        <v>60767.767566389273</v>
      </c>
      <c r="CM29" s="3">
        <v>3200791.757357046</v>
      </c>
      <c r="CN29" s="3">
        <v>-249517.5775919696</v>
      </c>
      <c r="CO29" s="3">
        <v>2951274.1797650759</v>
      </c>
      <c r="CP29" s="3">
        <v>74335.841895669742</v>
      </c>
      <c r="CQ29" s="3">
        <v>2689028.11291148</v>
      </c>
      <c r="CR29" s="3">
        <v>20193.853067979679</v>
      </c>
      <c r="CS29" s="3">
        <v>2709221.9659794602</v>
      </c>
      <c r="CT29" s="3">
        <v>-210619.66119127671</v>
      </c>
      <c r="CU29" s="3">
        <v>3307433.7379317419</v>
      </c>
      <c r="CV29" s="3">
        <v>20272.053558319341</v>
      </c>
      <c r="CW29" s="3">
        <v>3327705.7914900612</v>
      </c>
      <c r="CX29" s="3">
        <v>-193723.44000704601</v>
      </c>
      <c r="CY29" s="3">
        <v>1343966.5860754219</v>
      </c>
      <c r="CZ29" s="3">
        <v>32564.355870497409</v>
      </c>
      <c r="DA29" s="3">
        <v>1376530.94194592</v>
      </c>
      <c r="DB29" s="3">
        <v>-16896.22118423081</v>
      </c>
      <c r="DC29" s="3">
        <v>1963467.15185632</v>
      </c>
      <c r="DD29" s="3">
        <v>-12292.30231217807</v>
      </c>
      <c r="DE29" s="3">
        <v>1951174.8495441419</v>
      </c>
      <c r="DF29" s="3">
        <v>345723.27065333602</v>
      </c>
      <c r="DG29" s="3">
        <v>2582386.1323367851</v>
      </c>
      <c r="DH29" s="3">
        <v>-249595.77808230979</v>
      </c>
      <c r="DI29" s="3">
        <v>2332790.3542544749</v>
      </c>
      <c r="DJ29" s="3">
        <v>254491.20757343539</v>
      </c>
      <c r="DK29" s="3">
        <v>1856825.1712816239</v>
      </c>
      <c r="DL29" s="3">
        <v>-282081.93346246699</v>
      </c>
      <c r="DM29" s="3">
        <v>1574743.2378191571</v>
      </c>
      <c r="DN29" s="3">
        <v>91232.063079900356</v>
      </c>
      <c r="DO29" s="3">
        <v>725560.96105516085</v>
      </c>
      <c r="DP29" s="3">
        <v>32486.155380157401</v>
      </c>
      <c r="DQ29" s="3">
        <v>758047.11643531825</v>
      </c>
      <c r="DR29" s="3">
        <v>240.06692319315371</v>
      </c>
      <c r="DS29" s="3">
        <v>35444.567938477223</v>
      </c>
      <c r="DT29" s="3">
        <v>-788.2073951366765</v>
      </c>
      <c r="DU29" s="3">
        <v>34656.360543340546</v>
      </c>
      <c r="DV29" s="3">
        <v>75.215306522078066</v>
      </c>
      <c r="DW29" s="3">
        <v>8196.1390331232524</v>
      </c>
      <c r="DX29" s="3">
        <v>-19.35968308628162</v>
      </c>
      <c r="DY29" s="3">
        <v>8176.7793500369708</v>
      </c>
      <c r="DZ29" s="3">
        <v>-435.22747450754872</v>
      </c>
      <c r="EA29" s="3">
        <v>2709.2111334462379</v>
      </c>
      <c r="EB29" s="3">
        <v>15.78842352131687</v>
      </c>
      <c r="EC29" s="3">
        <v>2724.9995569675548</v>
      </c>
      <c r="ED29" s="3">
        <v>-97.625048970692461</v>
      </c>
      <c r="EE29" s="3">
        <v>557.04666218861962</v>
      </c>
      <c r="EF29" s="3">
        <v>151.59344513513821</v>
      </c>
      <c r="EG29" s="3">
        <v>708.64010732375777</v>
      </c>
      <c r="EH29" s="3">
        <v>-17.441666918580591</v>
      </c>
      <c r="EI29" s="3">
        <v>146.01113588980701</v>
      </c>
      <c r="EJ29" s="3">
        <v>-11.251029971227069</v>
      </c>
      <c r="EK29" s="3">
        <v>134.76010591857991</v>
      </c>
      <c r="EL29" s="3">
        <v>-46.391166932923063</v>
      </c>
      <c r="EM29" s="3">
        <v>204.71940782254941</v>
      </c>
      <c r="EN29" s="3">
        <v>156.93324211037341</v>
      </c>
      <c r="EO29" s="3">
        <v>361.65264993292283</v>
      </c>
      <c r="EP29" s="3">
        <v>-11.95430456208523</v>
      </c>
      <c r="EQ29" s="3">
        <v>22.164783676712261</v>
      </c>
      <c r="ER29" s="3">
        <v>7.7509027315502053</v>
      </c>
      <c r="ES29" s="3">
        <v>29.91568640826247</v>
      </c>
      <c r="ET29" s="3">
        <v>-19.99781246612315</v>
      </c>
      <c r="EU29" s="3">
        <v>53.741581638904677</v>
      </c>
      <c r="EV29" s="3">
        <v>13.40514782721846</v>
      </c>
      <c r="EW29" s="3">
        <v>67.146729466123148</v>
      </c>
      <c r="EX29" s="3">
        <v>-1.8446767285449079</v>
      </c>
      <c r="EY29" s="3">
        <v>130.40910914413971</v>
      </c>
      <c r="EZ29" s="3">
        <v>-15.23959490870585</v>
      </c>
      <c r="FA29" s="3">
        <v>115.16951423543379</v>
      </c>
      <c r="FB29" s="3">
        <v>-129.97966895447249</v>
      </c>
      <c r="FC29" s="3">
        <v>1176.2301676464269</v>
      </c>
      <c r="FD29" s="3">
        <v>-140.66176499105879</v>
      </c>
      <c r="FE29" s="3">
        <v>1035.5684026553679</v>
      </c>
      <c r="FF29" s="3">
        <v>-31.0821808858027</v>
      </c>
      <c r="FG29" s="3">
        <v>30.748753633204551</v>
      </c>
      <c r="FH29" s="3">
        <v>13.19655825259813</v>
      </c>
      <c r="FI29" s="3">
        <v>43.945311885802681</v>
      </c>
      <c r="FJ29" s="3">
        <v>-5.5521434716838538</v>
      </c>
      <c r="FK29" s="3">
        <v>73.975173748834152</v>
      </c>
      <c r="FL29" s="3">
        <v>-20.614544335257019</v>
      </c>
      <c r="FM29" s="3">
        <v>53.360629413577144</v>
      </c>
      <c r="FN29" s="3">
        <v>-93.345344601956413</v>
      </c>
      <c r="FO29" s="3">
        <v>1071.506240250128</v>
      </c>
      <c r="FP29" s="3">
        <v>-133.24377888916891</v>
      </c>
      <c r="FQ29" s="3">
        <v>938.26246136095892</v>
      </c>
      <c r="FR29" s="3">
        <v>-131.97315404877801</v>
      </c>
      <c r="FS29" s="3">
        <v>812.82803740073484</v>
      </c>
      <c r="FT29" s="3">
        <v>-15.67151368360271</v>
      </c>
      <c r="FU29" s="3">
        <v>797.15652371713213</v>
      </c>
      <c r="FV29" s="3">
        <v>-38.829042776034782</v>
      </c>
      <c r="FW29" s="3">
        <v>301.1396640850071</v>
      </c>
      <c r="FX29" s="3">
        <v>-22.862842798690512</v>
      </c>
      <c r="FY29" s="3">
        <v>278.27682128631659</v>
      </c>
      <c r="FZ29" s="3">
        <v>-27.961282014092209</v>
      </c>
      <c r="GA29" s="3">
        <v>126.1007161763777</v>
      </c>
      <c r="GB29" s="3">
        <v>-0.60441138687355078</v>
      </c>
      <c r="GC29" s="3">
        <v>125.49630478950409</v>
      </c>
      <c r="GD29" s="3">
        <v>-40.285080607312452</v>
      </c>
      <c r="GE29" s="3">
        <v>131.30658190583301</v>
      </c>
      <c r="GF29" s="3">
        <v>9.6584473927130432</v>
      </c>
      <c r="GG29" s="3">
        <v>140.96502929854611</v>
      </c>
      <c r="GH29" s="3">
        <v>-24.897748651338581</v>
      </c>
      <c r="GI29" s="3">
        <v>254.2810752335171</v>
      </c>
      <c r="GJ29" s="3">
        <v>-1.862706890751809</v>
      </c>
      <c r="GK29" s="3">
        <v>252.41836834276529</v>
      </c>
      <c r="GL29" s="3">
        <v>-75.649602533605375</v>
      </c>
      <c r="GM29" s="3">
        <v>163.10626621045719</v>
      </c>
      <c r="GN29" s="3">
        <v>20.528257060840279</v>
      </c>
      <c r="GO29" s="3">
        <v>183.6345232712975</v>
      </c>
      <c r="GP29" s="3">
        <v>-1.556034562979602</v>
      </c>
      <c r="GQ29" s="3">
        <v>432.73512427750302</v>
      </c>
      <c r="GR29" s="3">
        <v>-8.2943337386275289</v>
      </c>
      <c r="GS29" s="3">
        <v>424.44079053887538</v>
      </c>
      <c r="GT29" s="3">
        <v>3.7213752883744039E-2</v>
      </c>
      <c r="GU29" s="3">
        <v>82.419719387585289</v>
      </c>
      <c r="GV29" s="3">
        <v>-6.375692159228052</v>
      </c>
      <c r="GW29" s="3">
        <v>76.044027228357237</v>
      </c>
      <c r="GX29" s="3">
        <v>-789.24695806806255</v>
      </c>
      <c r="GY29" s="3">
        <v>39027.946700174383</v>
      </c>
      <c r="GZ29" s="3">
        <v>-1202.3736166796521</v>
      </c>
      <c r="HA29" s="3">
        <v>37825.573083494717</v>
      </c>
      <c r="HB29" s="3">
        <v>-710.85149526046189</v>
      </c>
      <c r="HC29" s="3">
        <v>54968.358998134863</v>
      </c>
      <c r="HD29" s="3">
        <v>-726.8040686677341</v>
      </c>
      <c r="HE29" s="3">
        <v>54241.554929467122</v>
      </c>
      <c r="HF29" s="3">
        <v>-974.66023714710866</v>
      </c>
      <c r="HG29" s="3">
        <v>6750.9812964272478</v>
      </c>
      <c r="HH29" s="3">
        <v>538.51194071986083</v>
      </c>
      <c r="HI29" s="3">
        <v>7289.4932371471086</v>
      </c>
      <c r="HJ29" s="3">
        <v>-0.2498874965405635</v>
      </c>
      <c r="HK29" s="3">
        <v>70.810178463883048</v>
      </c>
      <c r="HL29" s="3">
        <v>-0.82445145712341628</v>
      </c>
      <c r="HM29" s="3">
        <v>69.985727006759632</v>
      </c>
      <c r="HN29" s="3">
        <v>871.28558964620925</v>
      </c>
      <c r="HO29" s="3">
        <v>15786.39484064811</v>
      </c>
      <c r="HP29" s="3">
        <v>-324.98452729432211</v>
      </c>
      <c r="HQ29" s="3">
        <v>15461.41031335379</v>
      </c>
      <c r="HR29" s="3">
        <v>790.09275517232754</v>
      </c>
      <c r="HS29" s="3">
        <v>5929.8689284377979</v>
      </c>
      <c r="HT29" s="3">
        <v>-457.90453861012611</v>
      </c>
      <c r="HU29" s="3">
        <v>5471.9643898276718</v>
      </c>
      <c r="HV29" s="3">
        <v>-391.34960152334719</v>
      </c>
      <c r="HW29" s="3">
        <v>14915.478564407291</v>
      </c>
      <c r="HX29" s="3">
        <v>84.729029116055244</v>
      </c>
      <c r="HY29" s="3">
        <v>15000.20759352335</v>
      </c>
      <c r="HZ29" s="3">
        <v>43.526474987254822</v>
      </c>
      <c r="IA29" s="3">
        <v>11228.46742852432</v>
      </c>
      <c r="IB29" s="3">
        <v>464.60242348842257</v>
      </c>
      <c r="IC29" s="3">
        <v>11693.069852012741</v>
      </c>
      <c r="ID29" s="3">
        <v>-434.87607651060267</v>
      </c>
      <c r="IE29" s="3">
        <v>3687.011135882969</v>
      </c>
      <c r="IF29" s="3">
        <v>-379.87339437236602</v>
      </c>
      <c r="IG29" s="3">
        <v>3307.1377415106031</v>
      </c>
    </row>
    <row r="30" spans="1:241" x14ac:dyDescent="0.25">
      <c r="A30" s="5" t="s">
        <v>264</v>
      </c>
      <c r="B30" s="3">
        <v>2063803.21310809</v>
      </c>
      <c r="C30" s="3">
        <v>943463.17767574068</v>
      </c>
      <c r="D30" s="3">
        <v>1120340.035432349</v>
      </c>
      <c r="E30" s="3">
        <v>1132022.01148743</v>
      </c>
      <c r="F30" s="3">
        <v>254464.97535718849</v>
      </c>
      <c r="G30" s="3">
        <v>877557.0361302417</v>
      </c>
      <c r="H30" s="3">
        <v>931781.20161983068</v>
      </c>
      <c r="I30" s="3">
        <v>688998.20231855218</v>
      </c>
      <c r="J30" s="3">
        <v>242782.99930210729</v>
      </c>
      <c r="K30" s="3">
        <v>7780581.6716373302</v>
      </c>
      <c r="L30" s="3">
        <v>4266484.2571886303</v>
      </c>
      <c r="M30" s="3">
        <v>3514097.414448699</v>
      </c>
      <c r="N30" s="3">
        <v>4514981.5646159742</v>
      </c>
      <c r="O30" s="3">
        <v>1639863.8532371849</v>
      </c>
      <c r="P30" s="3">
        <v>2875117.711378789</v>
      </c>
      <c r="Q30" s="3">
        <v>3265600.107021356</v>
      </c>
      <c r="R30" s="3">
        <v>2626620.4039514461</v>
      </c>
      <c r="S30" s="3">
        <v>638979.70306991041</v>
      </c>
      <c r="T30" s="3">
        <v>37828.107500606748</v>
      </c>
      <c r="U30" s="3">
        <v>8629.817400802187</v>
      </c>
      <c r="V30" s="3">
        <v>5003.5738549999951</v>
      </c>
      <c r="W30" s="3">
        <v>1008.354911</v>
      </c>
      <c r="X30" s="3">
        <v>302.81882499999921</v>
      </c>
      <c r="Y30" s="3">
        <v>292.84141700000049</v>
      </c>
      <c r="Z30" s="3">
        <v>43.66289699999993</v>
      </c>
      <c r="AA30" s="3">
        <v>97.473237000000054</v>
      </c>
      <c r="AB30" s="3">
        <v>271.55853500000029</v>
      </c>
      <c r="AC30" s="3">
        <v>2011.162441999998</v>
      </c>
      <c r="AD30" s="3">
        <v>7.6753830000000391</v>
      </c>
      <c r="AE30" s="3">
        <v>162.8150620000001</v>
      </c>
      <c r="AF30" s="3">
        <v>1840.671996999999</v>
      </c>
      <c r="AG30" s="3">
        <v>1628.585521999998</v>
      </c>
      <c r="AH30" s="3">
        <v>625.4842109999995</v>
      </c>
      <c r="AI30" s="3">
        <v>214.3842259999993</v>
      </c>
      <c r="AJ30" s="3">
        <v>279.73542399999923</v>
      </c>
      <c r="AK30" s="3">
        <v>508.98166100000071</v>
      </c>
      <c r="AL30" s="3">
        <v>355.47097999999829</v>
      </c>
      <c r="AM30" s="3">
        <v>438.3419224732429</v>
      </c>
      <c r="AN30" s="3">
        <v>85.093383838383829</v>
      </c>
      <c r="AO30" s="3">
        <v>41157.187560891332</v>
      </c>
      <c r="AP30" s="3">
        <v>56935.017336104327</v>
      </c>
      <c r="AQ30" s="3">
        <v>5239.576666666434</v>
      </c>
      <c r="AR30" s="3">
        <v>72.148816880268058</v>
      </c>
      <c r="AS30" s="3">
        <v>17383.236804</v>
      </c>
      <c r="AT30" s="3">
        <v>6336.9504429999997</v>
      </c>
      <c r="AU30" s="3">
        <v>18687.851888000001</v>
      </c>
      <c r="AV30" s="3">
        <v>13451.888029</v>
      </c>
      <c r="AW30" s="3">
        <v>5235.9638590000004</v>
      </c>
      <c r="AX30" s="3">
        <v>675012.87489464937</v>
      </c>
      <c r="AY30" s="3">
        <v>1468985.0363586829</v>
      </c>
      <c r="AZ30" s="3">
        <v>-80194.698145242641</v>
      </c>
      <c r="BA30" s="3">
        <v>1388790.33821344</v>
      </c>
      <c r="BB30" s="3">
        <v>319319.02813447948</v>
      </c>
      <c r="BC30" s="3">
        <v>687270.43704420805</v>
      </c>
      <c r="BD30" s="3">
        <v>-63126.287502946907</v>
      </c>
      <c r="BE30" s="3">
        <v>624144.14954126114</v>
      </c>
      <c r="BF30" s="3">
        <v>355693.84676017001</v>
      </c>
      <c r="BG30" s="3">
        <v>781714.59931447497</v>
      </c>
      <c r="BH30" s="3">
        <v>-17068.410642295959</v>
      </c>
      <c r="BI30" s="3">
        <v>764646.18867217901</v>
      </c>
      <c r="BJ30" s="3">
        <v>437243.74920799391</v>
      </c>
      <c r="BK30" s="3">
        <v>770255.34516797692</v>
      </c>
      <c r="BL30" s="3">
        <v>-75477.082888540579</v>
      </c>
      <c r="BM30" s="3">
        <v>694778.26227943634</v>
      </c>
      <c r="BN30" s="3">
        <v>117868.9524654174</v>
      </c>
      <c r="BO30" s="3">
        <v>193290.37623419359</v>
      </c>
      <c r="BP30" s="3">
        <v>-56694.353342422459</v>
      </c>
      <c r="BQ30" s="3">
        <v>136596.02289177111</v>
      </c>
      <c r="BR30" s="3">
        <v>319374.79674257658</v>
      </c>
      <c r="BS30" s="3">
        <v>576964.96893378336</v>
      </c>
      <c r="BT30" s="3">
        <v>-18782.729546118178</v>
      </c>
      <c r="BU30" s="3">
        <v>558182.23938766518</v>
      </c>
      <c r="BV30" s="3">
        <v>237769.1256869311</v>
      </c>
      <c r="BW30" s="3">
        <v>698729.69119046279</v>
      </c>
      <c r="BX30" s="3">
        <v>-4717.6152575633023</v>
      </c>
      <c r="BY30" s="3">
        <v>694012.07593289949</v>
      </c>
      <c r="BZ30" s="3">
        <v>201450.07566906209</v>
      </c>
      <c r="CA30" s="3">
        <v>493980.06081001437</v>
      </c>
      <c r="CB30" s="3">
        <v>-6431.9341605242807</v>
      </c>
      <c r="CC30" s="3">
        <v>487548.12664949009</v>
      </c>
      <c r="CD30" s="3">
        <v>36319.050017593458</v>
      </c>
      <c r="CE30" s="3">
        <v>204749.63038069179</v>
      </c>
      <c r="CF30" s="3">
        <v>1714.3189038220439</v>
      </c>
      <c r="CG30" s="3">
        <v>206463.9492845138</v>
      </c>
      <c r="CH30" s="3">
        <v>1774528.9534680999</v>
      </c>
      <c r="CI30" s="3">
        <v>6306809.2452655016</v>
      </c>
      <c r="CJ30" s="3">
        <v>-300756.52709627151</v>
      </c>
      <c r="CK30" s="3">
        <v>6006052.71816923</v>
      </c>
      <c r="CL30" s="3">
        <v>888339.41124806867</v>
      </c>
      <c r="CM30" s="3">
        <v>3515962.6739574168</v>
      </c>
      <c r="CN30" s="3">
        <v>-137817.82801685581</v>
      </c>
      <c r="CO30" s="3">
        <v>3378144.845940561</v>
      </c>
      <c r="CP30" s="3">
        <v>886189.54222003138</v>
      </c>
      <c r="CQ30" s="3">
        <v>2790846.5713080838</v>
      </c>
      <c r="CR30" s="3">
        <v>-162938.69907941579</v>
      </c>
      <c r="CS30" s="3">
        <v>2627907.8722286681</v>
      </c>
      <c r="CT30" s="3">
        <v>1582316.205936529</v>
      </c>
      <c r="CU30" s="3">
        <v>3463318.1455505318</v>
      </c>
      <c r="CV30" s="3">
        <v>-530652.78687108681</v>
      </c>
      <c r="CW30" s="3">
        <v>2932665.358679445</v>
      </c>
      <c r="CX30" s="3">
        <v>612472.27231984423</v>
      </c>
      <c r="CY30" s="3">
        <v>1425979.4610564001</v>
      </c>
      <c r="CZ30" s="3">
        <v>-398587.88013905991</v>
      </c>
      <c r="DA30" s="3">
        <v>1027391.58091734</v>
      </c>
      <c r="DB30" s="3">
        <v>969843.93361668475</v>
      </c>
      <c r="DC30" s="3">
        <v>2037338.684494131</v>
      </c>
      <c r="DD30" s="3">
        <v>-132064.90673202649</v>
      </c>
      <c r="DE30" s="3">
        <v>1905273.7777621041</v>
      </c>
      <c r="DF30" s="3">
        <v>192212.7475315709</v>
      </c>
      <c r="DG30" s="3">
        <v>2843491.0997149688</v>
      </c>
      <c r="DH30" s="3">
        <v>229896.25977481579</v>
      </c>
      <c r="DI30" s="3">
        <v>3073387.359489785</v>
      </c>
      <c r="DJ30" s="3">
        <v>275867.13892822422</v>
      </c>
      <c r="DK30" s="3">
        <v>2089983.212901016</v>
      </c>
      <c r="DL30" s="3">
        <v>260770.0521222048</v>
      </c>
      <c r="DM30" s="3">
        <v>2350753.2650232208</v>
      </c>
      <c r="DN30" s="3">
        <v>-83654.391396653256</v>
      </c>
      <c r="DO30" s="3">
        <v>753507.8868139527</v>
      </c>
      <c r="DP30" s="3">
        <v>-30873.792347389041</v>
      </c>
      <c r="DQ30" s="3">
        <v>722634.09446656366</v>
      </c>
      <c r="DR30" s="3">
        <v>554.23059640344252</v>
      </c>
      <c r="DS30" s="3">
        <v>37179.21905466626</v>
      </c>
      <c r="DT30" s="3">
        <v>94.657849537041329</v>
      </c>
      <c r="DU30" s="3">
        <v>37273.876904203302</v>
      </c>
      <c r="DV30" s="3">
        <v>315.93048704743092</v>
      </c>
      <c r="DW30" s="3">
        <v>8302.4230062127699</v>
      </c>
      <c r="DX30" s="3">
        <v>11.46390754198546</v>
      </c>
      <c r="DY30" s="3">
        <v>8313.8869137547554</v>
      </c>
      <c r="DZ30" s="3">
        <v>2914.5051751120941</v>
      </c>
      <c r="EA30" s="3">
        <v>2868.3450739338909</v>
      </c>
      <c r="EB30" s="3">
        <v>-779.27639404598995</v>
      </c>
      <c r="EC30" s="3">
        <v>2089.068679887901</v>
      </c>
      <c r="ED30" s="3">
        <v>828.41790087442007</v>
      </c>
      <c r="EE30" s="3">
        <v>634.86353953282901</v>
      </c>
      <c r="EF30" s="3">
        <v>-454.92652940724918</v>
      </c>
      <c r="EG30" s="3">
        <v>179.9370101255798</v>
      </c>
      <c r="EH30" s="3">
        <v>205.81059255022561</v>
      </c>
      <c r="EI30" s="3">
        <v>153.64353066990691</v>
      </c>
      <c r="EJ30" s="3">
        <v>-56.635298220133279</v>
      </c>
      <c r="EK30" s="3">
        <v>97.008232449773658</v>
      </c>
      <c r="EL30" s="3">
        <v>323.10018517991909</v>
      </c>
      <c r="EM30" s="3">
        <v>256.75830143593248</v>
      </c>
      <c r="EN30" s="3">
        <v>-287.01706961585109</v>
      </c>
      <c r="EO30" s="3">
        <v>-30.258768179918551</v>
      </c>
      <c r="EP30" s="3">
        <v>21.292063768537471</v>
      </c>
      <c r="EQ30" s="3">
        <v>20.968676696820701</v>
      </c>
      <c r="ER30" s="3">
        <v>1.402156534641765</v>
      </c>
      <c r="ES30" s="3">
        <v>22.370833231462459</v>
      </c>
      <c r="ET30" s="3">
        <v>129.7185098229192</v>
      </c>
      <c r="EU30" s="3">
        <v>59.355018470577789</v>
      </c>
      <c r="EV30" s="3">
        <v>-91.600291293496966</v>
      </c>
      <c r="EW30" s="3">
        <v>-32.245272822919183</v>
      </c>
      <c r="EX30" s="3">
        <v>148.49325426877849</v>
      </c>
      <c r="EY30" s="3">
        <v>144.13845958596849</v>
      </c>
      <c r="EZ30" s="3">
        <v>-21.073178854746569</v>
      </c>
      <c r="FA30" s="3">
        <v>123.0652807312219</v>
      </c>
      <c r="FB30" s="3">
        <v>898.59076417218409</v>
      </c>
      <c r="FC30" s="3">
        <v>1238.6233425283519</v>
      </c>
      <c r="FD30" s="3">
        <v>-126.0516647005381</v>
      </c>
      <c r="FE30" s="3">
        <v>1112.571677827814</v>
      </c>
      <c r="FF30" s="3">
        <v>69.715073167670994</v>
      </c>
      <c r="FG30" s="3">
        <v>43.684737977317241</v>
      </c>
      <c r="FH30" s="3">
        <v>-105.7244281449882</v>
      </c>
      <c r="FI30" s="3">
        <v>-62.039690167670948</v>
      </c>
      <c r="FJ30" s="3">
        <v>79.076180553042306</v>
      </c>
      <c r="FK30" s="3">
        <v>72.85288319479038</v>
      </c>
      <c r="FL30" s="3">
        <v>10.885998252167409</v>
      </c>
      <c r="FM30" s="3">
        <v>83.738881446957791</v>
      </c>
      <c r="FN30" s="3">
        <v>749.79951047540999</v>
      </c>
      <c r="FO30" s="3">
        <v>1122.0857213454599</v>
      </c>
      <c r="FP30" s="3">
        <v>-31.213234820871321</v>
      </c>
      <c r="FQ30" s="3">
        <v>1090.872486524589</v>
      </c>
      <c r="FR30" s="3">
        <v>950.72907343563543</v>
      </c>
      <c r="FS30" s="3">
        <v>822.63684070577654</v>
      </c>
      <c r="FT30" s="3">
        <v>-144.7803921414135</v>
      </c>
      <c r="FU30" s="3">
        <v>677.85644856436306</v>
      </c>
      <c r="FV30" s="3">
        <v>305.46081758878302</v>
      </c>
      <c r="FW30" s="3">
        <v>302.75967368768642</v>
      </c>
      <c r="FX30" s="3">
        <v>17.26371972353013</v>
      </c>
      <c r="FY30" s="3">
        <v>320.02339341121649</v>
      </c>
      <c r="FZ30" s="3">
        <v>147.1203291381961</v>
      </c>
      <c r="GA30" s="3">
        <v>120.7185230142458</v>
      </c>
      <c r="GB30" s="3">
        <v>-53.454626152442557</v>
      </c>
      <c r="GC30" s="3">
        <v>67.263896861803204</v>
      </c>
      <c r="GD30" s="3">
        <v>161.57252261462881</v>
      </c>
      <c r="GE30" s="3">
        <v>136.48882551001421</v>
      </c>
      <c r="GF30" s="3">
        <v>-18.325924124643791</v>
      </c>
      <c r="GG30" s="3">
        <v>118.1629013853704</v>
      </c>
      <c r="GH30" s="3">
        <v>336.57540409402759</v>
      </c>
      <c r="GI30" s="3">
        <v>262.66981849383018</v>
      </c>
      <c r="GJ30" s="3">
        <v>-90.263561587857168</v>
      </c>
      <c r="GK30" s="3">
        <v>172.40625690597309</v>
      </c>
      <c r="GL30" s="3">
        <v>236.76743662985359</v>
      </c>
      <c r="GM30" s="3">
        <v>172.22135116693309</v>
      </c>
      <c r="GN30" s="3">
        <v>-53.517807796788418</v>
      </c>
      <c r="GO30" s="3">
        <v>118.7035433701447</v>
      </c>
      <c r="GP30" s="3">
        <v>-11.362564762287599</v>
      </c>
      <c r="GQ30" s="3">
        <v>448.179181810285</v>
      </c>
      <c r="GR30" s="3">
        <v>1.5253054252455061</v>
      </c>
      <c r="GS30" s="3">
        <v>449.70448723553051</v>
      </c>
      <c r="GT30" s="3">
        <v>-1.850118310700368</v>
      </c>
      <c r="GU30" s="3">
        <v>86.086188673118372</v>
      </c>
      <c r="GV30" s="3">
        <v>0.85731347596582452</v>
      </c>
      <c r="GW30" s="3">
        <v>86.943502149084196</v>
      </c>
      <c r="GX30" s="3">
        <v>788.96838457400167</v>
      </c>
      <c r="GY30" s="3">
        <v>41118.393602037017</v>
      </c>
      <c r="GZ30" s="3">
        <v>-750.17442571968422</v>
      </c>
      <c r="HA30" s="3">
        <v>40368.219176317332</v>
      </c>
      <c r="HB30" s="3">
        <v>776.08879612714111</v>
      </c>
      <c r="HC30" s="3">
        <v>56738.489391842799</v>
      </c>
      <c r="HD30" s="3">
        <v>-579.5608518656154</v>
      </c>
      <c r="HE30" s="3">
        <v>56158.928539977183</v>
      </c>
      <c r="HF30" s="3">
        <v>463.62918115406649</v>
      </c>
      <c r="HG30" s="3">
        <v>5822.789787088047</v>
      </c>
      <c r="HH30" s="3">
        <v>-1046.84230157568</v>
      </c>
      <c r="HI30" s="3">
        <v>4775.9474855123672</v>
      </c>
      <c r="HJ30" s="3">
        <v>2.4266091694392189E-3</v>
      </c>
      <c r="HK30" s="3">
        <v>72.435115663559742</v>
      </c>
      <c r="HL30" s="3">
        <v>-0.28872539246111728</v>
      </c>
      <c r="HM30" s="3">
        <v>72.146390271098625</v>
      </c>
      <c r="HN30" s="3">
        <v>524.33929174158095</v>
      </c>
      <c r="HO30" s="3">
        <v>16567.806349211769</v>
      </c>
      <c r="HP30" s="3">
        <v>291.09116304665082</v>
      </c>
      <c r="HQ30" s="3">
        <v>16858.89751225842</v>
      </c>
      <c r="HR30" s="3">
        <v>-195.54968312654651</v>
      </c>
      <c r="HS30" s="3">
        <v>6271.7273838657211</v>
      </c>
      <c r="HT30" s="3">
        <v>260.772742260825</v>
      </c>
      <c r="HU30" s="3">
        <v>6532.5001261265461</v>
      </c>
      <c r="HV30" s="3">
        <v>5044.9744552820539</v>
      </c>
      <c r="HW30" s="3">
        <v>15455.09596472771</v>
      </c>
      <c r="HX30" s="3">
        <v>-1812.2185320097651</v>
      </c>
      <c r="HY30" s="3">
        <v>13642.87743271794</v>
      </c>
      <c r="HZ30" s="3">
        <v>2516.155888010675</v>
      </c>
      <c r="IA30" s="3">
        <v>11599.461926541901</v>
      </c>
      <c r="IB30" s="3">
        <v>-663.72978555257941</v>
      </c>
      <c r="IC30" s="3">
        <v>10935.732140989319</v>
      </c>
      <c r="ID30" s="3">
        <v>2528.8185672713798</v>
      </c>
      <c r="IE30" s="3">
        <v>3855.6340381858072</v>
      </c>
      <c r="IF30" s="3">
        <v>-1148.4887464571871</v>
      </c>
      <c r="IG30" s="3">
        <v>2707.1452917286201</v>
      </c>
    </row>
    <row r="31" spans="1:241" x14ac:dyDescent="0.25">
      <c r="A31" s="5" t="s">
        <v>265</v>
      </c>
      <c r="B31" s="3">
        <v>1235816.7863807359</v>
      </c>
      <c r="C31" s="3">
        <v>769389.52973119612</v>
      </c>
      <c r="D31" s="3">
        <v>466427.25664953998</v>
      </c>
      <c r="E31" s="3">
        <v>473405.89039217861</v>
      </c>
      <c r="F31" s="3">
        <v>134467.1359857838</v>
      </c>
      <c r="G31" s="3">
        <v>338938.75440639479</v>
      </c>
      <c r="H31" s="3">
        <v>762410.8959885576</v>
      </c>
      <c r="I31" s="3">
        <v>634922.39374541235</v>
      </c>
      <c r="J31" s="3">
        <v>127488.50224314519</v>
      </c>
      <c r="K31" s="3">
        <v>5245050.8248059591</v>
      </c>
      <c r="L31" s="3">
        <v>3358648.4692681329</v>
      </c>
      <c r="M31" s="3">
        <v>1886402.355537826</v>
      </c>
      <c r="N31" s="3">
        <v>2932264.6639828719</v>
      </c>
      <c r="O31" s="3">
        <v>1505342.9278124119</v>
      </c>
      <c r="P31" s="3">
        <v>1426921.73617046</v>
      </c>
      <c r="Q31" s="3">
        <v>2312786.1608230872</v>
      </c>
      <c r="R31" s="3">
        <v>1853305.541455721</v>
      </c>
      <c r="S31" s="3">
        <v>459480.61936736642</v>
      </c>
      <c r="T31" s="3">
        <v>38214.28274676326</v>
      </c>
      <c r="U31" s="3">
        <v>7715.2746269262288</v>
      </c>
      <c r="V31" s="3">
        <v>1264.847</v>
      </c>
      <c r="W31" s="3">
        <v>337.11399999999998</v>
      </c>
      <c r="X31" s="3">
        <v>50.896999999999998</v>
      </c>
      <c r="Y31" s="3">
        <v>186.20400000000001</v>
      </c>
      <c r="Z31" s="3">
        <v>7.431</v>
      </c>
      <c r="AA31" s="3">
        <v>32.731000000000002</v>
      </c>
      <c r="AB31" s="3">
        <v>59.850999999999999</v>
      </c>
      <c r="AC31" s="3">
        <v>571.53199999999993</v>
      </c>
      <c r="AD31" s="3">
        <v>2.3380000000000001</v>
      </c>
      <c r="AE31" s="3">
        <v>17.312999999999999</v>
      </c>
      <c r="AF31" s="3">
        <v>551.88099999999997</v>
      </c>
      <c r="AG31" s="3">
        <v>291.952</v>
      </c>
      <c r="AH31" s="3">
        <v>116.836</v>
      </c>
      <c r="AI31" s="3">
        <v>36.238999999999997</v>
      </c>
      <c r="AJ31" s="3">
        <v>40.542999999999999</v>
      </c>
      <c r="AK31" s="3">
        <v>98.334000000000003</v>
      </c>
      <c r="AL31" s="3">
        <v>64.248999999999995</v>
      </c>
      <c r="AM31" s="3">
        <v>495.30683734051149</v>
      </c>
      <c r="AN31" s="3">
        <v>93.952406178489696</v>
      </c>
      <c r="AO31" s="3">
        <v>44798.646184457997</v>
      </c>
      <c r="AP31" s="3">
        <v>59154.888349737332</v>
      </c>
      <c r="AQ31" s="3">
        <v>6027.0210000000006</v>
      </c>
      <c r="AR31" s="3">
        <v>75.251710786756078</v>
      </c>
      <c r="AS31" s="3">
        <v>16182.405081319999</v>
      </c>
      <c r="AT31" s="3">
        <v>5797.5422089999993</v>
      </c>
      <c r="AU31" s="3">
        <v>13040.986288079999</v>
      </c>
      <c r="AV31" s="3">
        <v>10528.717987079999</v>
      </c>
      <c r="AW31" s="3">
        <v>2512.2683010000001</v>
      </c>
      <c r="AX31" s="3">
        <v>-319394.18394746858</v>
      </c>
      <c r="AY31" s="3">
        <v>1548596.658607973</v>
      </c>
      <c r="AZ31" s="3">
        <v>6614.3117202322464</v>
      </c>
      <c r="BA31" s="3">
        <v>1555210.970328205</v>
      </c>
      <c r="BB31" s="3">
        <v>-12116.130492179669</v>
      </c>
      <c r="BC31" s="3">
        <v>752321.34659013874</v>
      </c>
      <c r="BD31" s="3">
        <v>29184.31363323703</v>
      </c>
      <c r="BE31" s="3">
        <v>781505.66022337577</v>
      </c>
      <c r="BF31" s="3">
        <v>-307278.05345528887</v>
      </c>
      <c r="BG31" s="3">
        <v>796275.31201783358</v>
      </c>
      <c r="BH31" s="3">
        <v>-22570.001913004671</v>
      </c>
      <c r="BI31" s="3">
        <v>773705.31010482891</v>
      </c>
      <c r="BJ31" s="3">
        <v>-312255.46122812462</v>
      </c>
      <c r="BK31" s="3">
        <v>798074.73273622105</v>
      </c>
      <c r="BL31" s="3">
        <v>-12413.381115917929</v>
      </c>
      <c r="BM31" s="3">
        <v>785661.35162030312</v>
      </c>
      <c r="BN31" s="3">
        <v>-84673.668572623195</v>
      </c>
      <c r="BO31" s="3">
        <v>209857.9334450372</v>
      </c>
      <c r="BP31" s="3">
        <v>9282.8711133697943</v>
      </c>
      <c r="BQ31" s="3">
        <v>219140.80455840699</v>
      </c>
      <c r="BR31" s="3">
        <v>-227581.79265550131</v>
      </c>
      <c r="BS31" s="3">
        <v>588216.79929118394</v>
      </c>
      <c r="BT31" s="3">
        <v>-21696.252229287871</v>
      </c>
      <c r="BU31" s="3">
        <v>566520.54706189607</v>
      </c>
      <c r="BV31" s="3">
        <v>-7138.7227192824284</v>
      </c>
      <c r="BW31" s="3">
        <v>750521.92587146768</v>
      </c>
      <c r="BX31" s="3">
        <v>19027.692836372298</v>
      </c>
      <c r="BY31" s="3">
        <v>769549.61870783998</v>
      </c>
      <c r="BZ31" s="3">
        <v>72557.538080443512</v>
      </c>
      <c r="CA31" s="3">
        <v>542463.41314510163</v>
      </c>
      <c r="CB31" s="3">
        <v>19901.442519867211</v>
      </c>
      <c r="CC31" s="3">
        <v>562364.85566496884</v>
      </c>
      <c r="CD31" s="3">
        <v>-79696.260799787662</v>
      </c>
      <c r="CE31" s="3">
        <v>208058.51272664961</v>
      </c>
      <c r="CF31" s="3">
        <v>-873.74968371677096</v>
      </c>
      <c r="CG31" s="3">
        <v>207184.7630429329</v>
      </c>
      <c r="CH31" s="3">
        <v>-1451283.165744595</v>
      </c>
      <c r="CI31" s="3">
        <v>6891735.4621510757</v>
      </c>
      <c r="CJ31" s="3">
        <v>-195401.47160052229</v>
      </c>
      <c r="CK31" s="3">
        <v>6696333.9905505534</v>
      </c>
      <c r="CL31" s="3">
        <v>-413689.41045848117</v>
      </c>
      <c r="CM31" s="3">
        <v>3966647.9732584432</v>
      </c>
      <c r="CN31" s="3">
        <v>-194310.09353182881</v>
      </c>
      <c r="CO31" s="3">
        <v>3772337.8797266139</v>
      </c>
      <c r="CP31" s="3">
        <v>-1037593.755286113</v>
      </c>
      <c r="CQ31" s="3">
        <v>2925087.4888926339</v>
      </c>
      <c r="CR31" s="3">
        <v>-1091.378068694379</v>
      </c>
      <c r="CS31" s="3">
        <v>2923996.11082394</v>
      </c>
      <c r="CT31" s="3">
        <v>-832515.70786103443</v>
      </c>
      <c r="CU31" s="3">
        <v>3708501.4025000609</v>
      </c>
      <c r="CV31" s="3">
        <v>56278.969343845267</v>
      </c>
      <c r="CW31" s="3">
        <v>3764780.3718439061</v>
      </c>
      <c r="CX31" s="3">
        <v>-131072.33283638119</v>
      </c>
      <c r="CY31" s="3">
        <v>1571090.8409999071</v>
      </c>
      <c r="CZ31" s="3">
        <v>65324.419648886658</v>
      </c>
      <c r="DA31" s="3">
        <v>1636415.260648794</v>
      </c>
      <c r="DB31" s="3">
        <v>-701443.37502465327</v>
      </c>
      <c r="DC31" s="3">
        <v>2137410.561500154</v>
      </c>
      <c r="DD31" s="3">
        <v>-9045.4503050404601</v>
      </c>
      <c r="DE31" s="3">
        <v>2128365.111195113</v>
      </c>
      <c r="DF31" s="3">
        <v>-618767.45788355987</v>
      </c>
      <c r="DG31" s="3">
        <v>3183234.0596510158</v>
      </c>
      <c r="DH31" s="3">
        <v>-251680.44094436901</v>
      </c>
      <c r="DI31" s="3">
        <v>2931553.6187066468</v>
      </c>
      <c r="DJ31" s="3">
        <v>-282617.07762210001</v>
      </c>
      <c r="DK31" s="3">
        <v>2395557.1322585349</v>
      </c>
      <c r="DL31" s="3">
        <v>-259634.513180715</v>
      </c>
      <c r="DM31" s="3">
        <v>2135922.6190778199</v>
      </c>
      <c r="DN31" s="3">
        <v>-336150.38026146003</v>
      </c>
      <c r="DO31" s="3">
        <v>787676.92739248043</v>
      </c>
      <c r="DP31" s="3">
        <v>7954.0722363460809</v>
      </c>
      <c r="DQ31" s="3">
        <v>795630.99962882651</v>
      </c>
      <c r="DR31" s="3">
        <v>-1248.030020499921</v>
      </c>
      <c r="DS31" s="3">
        <v>38977.00687498568</v>
      </c>
      <c r="DT31" s="3">
        <v>485.3058922775017</v>
      </c>
      <c r="DU31" s="3">
        <v>39462.312767263182</v>
      </c>
      <c r="DV31" s="3">
        <v>-708.56911957203147</v>
      </c>
      <c r="DW31" s="3">
        <v>8408.4395751304492</v>
      </c>
      <c r="DX31" s="3">
        <v>15.404171367810701</v>
      </c>
      <c r="DY31" s="3">
        <v>8423.8437464982599</v>
      </c>
      <c r="DZ31" s="3">
        <v>-2163.6067340403438</v>
      </c>
      <c r="EA31" s="3">
        <v>3114.441230801729</v>
      </c>
      <c r="EB31" s="3">
        <v>314.0125032386145</v>
      </c>
      <c r="EC31" s="3">
        <v>3428.453734040344</v>
      </c>
      <c r="ED31" s="3">
        <v>-592.42216402595398</v>
      </c>
      <c r="EE31" s="3">
        <v>756.80982143974393</v>
      </c>
      <c r="EF31" s="3">
        <v>172.72634258621011</v>
      </c>
      <c r="EG31" s="3">
        <v>929.53616402595401</v>
      </c>
      <c r="EH31" s="3">
        <v>-144.52289131536841</v>
      </c>
      <c r="EI31" s="3">
        <v>171.64767647170501</v>
      </c>
      <c r="EJ31" s="3">
        <v>23.77221484366336</v>
      </c>
      <c r="EK31" s="3">
        <v>195.4198913153684</v>
      </c>
      <c r="EL31" s="3">
        <v>-221.68869209141431</v>
      </c>
      <c r="EM31" s="3">
        <v>322.47008761917641</v>
      </c>
      <c r="EN31" s="3">
        <v>85.422604472237936</v>
      </c>
      <c r="EO31" s="3">
        <v>407.89269209141429</v>
      </c>
      <c r="EP31" s="3">
        <v>-40.516148343288791</v>
      </c>
      <c r="EQ31" s="3">
        <v>23.505491363197422</v>
      </c>
      <c r="ER31" s="3">
        <v>24.44165698009137</v>
      </c>
      <c r="ES31" s="3">
        <v>47.947148343288788</v>
      </c>
      <c r="ET31" s="3">
        <v>-70.726754053555723</v>
      </c>
      <c r="EU31" s="3">
        <v>78.812011182399687</v>
      </c>
      <c r="EV31" s="3">
        <v>24.645742871156049</v>
      </c>
      <c r="EW31" s="3">
        <v>103.4577540535557</v>
      </c>
      <c r="EX31" s="3">
        <v>-114.9602073640571</v>
      </c>
      <c r="EY31" s="3">
        <v>160.37503639873009</v>
      </c>
      <c r="EZ31" s="3">
        <v>14.436170965327021</v>
      </c>
      <c r="FA31" s="3">
        <v>174.81120736405711</v>
      </c>
      <c r="FB31" s="3">
        <v>-774.36948276263308</v>
      </c>
      <c r="FC31" s="3">
        <v>1327.0368950194841</v>
      </c>
      <c r="FD31" s="3">
        <v>18.86458774314929</v>
      </c>
      <c r="FE31" s="3">
        <v>1345.9014827626329</v>
      </c>
      <c r="FF31" s="3">
        <v>-91.614352734409195</v>
      </c>
      <c r="FG31" s="3">
        <v>67.73052667900339</v>
      </c>
      <c r="FH31" s="3">
        <v>26.221826055405799</v>
      </c>
      <c r="FI31" s="3">
        <v>93.952352734409189</v>
      </c>
      <c r="FJ31" s="3">
        <v>-57.622737302903957</v>
      </c>
      <c r="FK31" s="3">
        <v>72.591341234595106</v>
      </c>
      <c r="FL31" s="3">
        <v>2.3443960683088529</v>
      </c>
      <c r="FM31" s="3">
        <v>74.935737302903959</v>
      </c>
      <c r="FN31" s="3">
        <v>-625.13239267699714</v>
      </c>
      <c r="FO31" s="3">
        <v>1186.715027106379</v>
      </c>
      <c r="FP31" s="3">
        <v>-9.7016344293822385</v>
      </c>
      <c r="FQ31" s="3">
        <v>1177.013392676997</v>
      </c>
      <c r="FR31" s="3">
        <v>-659.55307480881117</v>
      </c>
      <c r="FS31" s="3">
        <v>854.20936996102137</v>
      </c>
      <c r="FT31" s="3">
        <v>97.295704847789807</v>
      </c>
      <c r="FU31" s="3">
        <v>951.50507480881117</v>
      </c>
      <c r="FV31" s="3">
        <v>-213.14933899504049</v>
      </c>
      <c r="FW31" s="3">
        <v>300.02859851346562</v>
      </c>
      <c r="FX31" s="3">
        <v>29.956740481574851</v>
      </c>
      <c r="FY31" s="3">
        <v>329.98533899504048</v>
      </c>
      <c r="FZ31" s="3">
        <v>-97.056961681071243</v>
      </c>
      <c r="GA31" s="3">
        <v>123.1750224237129</v>
      </c>
      <c r="GB31" s="3">
        <v>10.120939257358391</v>
      </c>
      <c r="GC31" s="3">
        <v>133.29596168107119</v>
      </c>
      <c r="GD31" s="3">
        <v>-113.2725421787154</v>
      </c>
      <c r="GE31" s="3">
        <v>153.75604827598599</v>
      </c>
      <c r="GF31" s="3">
        <v>5.9493902729457197E-2</v>
      </c>
      <c r="GG31" s="3">
        <v>153.81554217871539</v>
      </c>
      <c r="GH31" s="3">
        <v>-236.0742319539842</v>
      </c>
      <c r="GI31" s="3">
        <v>277.24970074785699</v>
      </c>
      <c r="GJ31" s="3">
        <v>57.158531206127243</v>
      </c>
      <c r="GK31" s="3">
        <v>334.40823195398423</v>
      </c>
      <c r="GL31" s="3">
        <v>-137.26201244294589</v>
      </c>
      <c r="GM31" s="3">
        <v>176.3851443814811</v>
      </c>
      <c r="GN31" s="3">
        <v>25.125868061464789</v>
      </c>
      <c r="GO31" s="3">
        <v>201.51101244294591</v>
      </c>
      <c r="GP31" s="3">
        <v>25.161153230231211</v>
      </c>
      <c r="GQ31" s="3">
        <v>463.95398527387778</v>
      </c>
      <c r="GR31" s="3">
        <v>6.1916988364025087</v>
      </c>
      <c r="GS31" s="3">
        <v>470.14568411028029</v>
      </c>
      <c r="GT31" s="3">
        <v>1.507535742061703</v>
      </c>
      <c r="GU31" s="3">
        <v>90.121205145981691</v>
      </c>
      <c r="GV31" s="3">
        <v>2.3236652904463</v>
      </c>
      <c r="GW31" s="3">
        <v>92.444870436427991</v>
      </c>
      <c r="GX31" s="3">
        <v>952.44132144231446</v>
      </c>
      <c r="GY31" s="3">
        <v>43521.180420127901</v>
      </c>
      <c r="GZ31" s="3">
        <v>325.02444288778503</v>
      </c>
      <c r="HA31" s="3">
        <v>43846.204863015693</v>
      </c>
      <c r="HB31" s="3">
        <v>712.37036693833306</v>
      </c>
      <c r="HC31" s="3">
        <v>58819.926647427063</v>
      </c>
      <c r="HD31" s="3">
        <v>-377.4086646280557</v>
      </c>
      <c r="HE31" s="3">
        <v>58442.517982799</v>
      </c>
      <c r="HF31" s="3">
        <v>1554.091168077879</v>
      </c>
      <c r="HG31" s="3">
        <v>5017.2231393918464</v>
      </c>
      <c r="HH31" s="3">
        <v>-544.29330746972482</v>
      </c>
      <c r="HI31" s="3">
        <v>4472.9298319221216</v>
      </c>
      <c r="HJ31" s="3">
        <v>0.38111838607506682</v>
      </c>
      <c r="HK31" s="3">
        <v>74.150243250442557</v>
      </c>
      <c r="HL31" s="3">
        <v>0.72034915023844803</v>
      </c>
      <c r="HM31" s="3">
        <v>74.870592400681005</v>
      </c>
      <c r="HN31" s="3">
        <v>-1423.0818637928089</v>
      </c>
      <c r="HO31" s="3">
        <v>17428.97291320228</v>
      </c>
      <c r="HP31" s="3">
        <v>176.51403191052671</v>
      </c>
      <c r="HQ31" s="3">
        <v>17605.486945112811</v>
      </c>
      <c r="HR31" s="3">
        <v>-833.39552191955545</v>
      </c>
      <c r="HS31" s="3">
        <v>6692.9089978863794</v>
      </c>
      <c r="HT31" s="3">
        <v>-61.97126696682335</v>
      </c>
      <c r="HU31" s="3">
        <v>6630.9377309195552</v>
      </c>
      <c r="HV31" s="3">
        <v>-3575.835761100851</v>
      </c>
      <c r="HW31" s="3">
        <v>16336.984177728969</v>
      </c>
      <c r="HX31" s="3">
        <v>279.83787145188398</v>
      </c>
      <c r="HY31" s="3">
        <v>16616.82204918085</v>
      </c>
      <c r="HZ31" s="3">
        <v>-1897.555878568385</v>
      </c>
      <c r="IA31" s="3">
        <v>12091.64294128222</v>
      </c>
      <c r="IB31" s="3">
        <v>334.63092436616722</v>
      </c>
      <c r="IC31" s="3">
        <v>12426.273865648391</v>
      </c>
      <c r="ID31" s="3">
        <v>-1678.279882532466</v>
      </c>
      <c r="IE31" s="3">
        <v>4245.3412364467531</v>
      </c>
      <c r="IF31" s="3">
        <v>-54.793052914286818</v>
      </c>
      <c r="IG31" s="3">
        <v>4190.5481835324663</v>
      </c>
    </row>
    <row r="32" spans="1:241" x14ac:dyDescent="0.25">
      <c r="A32" s="5" t="s">
        <v>266</v>
      </c>
      <c r="B32" s="3">
        <v>1426152.515756343</v>
      </c>
      <c r="C32" s="3">
        <v>686312.25690743339</v>
      </c>
      <c r="D32" s="3">
        <v>739840.2588489101</v>
      </c>
      <c r="E32" s="3">
        <v>684425.1551261358</v>
      </c>
      <c r="F32" s="3">
        <v>190349.80697184851</v>
      </c>
      <c r="G32" s="3">
        <v>494075.34815428732</v>
      </c>
      <c r="H32" s="3">
        <v>741727.3606302077</v>
      </c>
      <c r="I32" s="3">
        <v>495962.44993558491</v>
      </c>
      <c r="J32" s="3">
        <v>245764.91069462281</v>
      </c>
      <c r="K32" s="3">
        <v>6962836.5800714847</v>
      </c>
      <c r="L32" s="3">
        <v>3816198.4293115609</v>
      </c>
      <c r="M32" s="3">
        <v>3146638.1507599242</v>
      </c>
      <c r="N32" s="3">
        <v>3420399.3326019528</v>
      </c>
      <c r="O32" s="3">
        <v>1427571.5613545501</v>
      </c>
      <c r="P32" s="3">
        <v>1992827.771247403</v>
      </c>
      <c r="Q32" s="3">
        <v>3542437.2474695309</v>
      </c>
      <c r="R32" s="3">
        <v>2388626.8679570109</v>
      </c>
      <c r="S32" s="3">
        <v>1153810.379512521</v>
      </c>
      <c r="T32" s="3">
        <v>41003.328507675818</v>
      </c>
      <c r="U32" s="3">
        <v>8796.9805977901997</v>
      </c>
      <c r="V32" s="3">
        <v>2973.1142740000082</v>
      </c>
      <c r="W32" s="3">
        <v>652.77979500000697</v>
      </c>
      <c r="X32" s="3">
        <v>120.373506000004</v>
      </c>
      <c r="Y32" s="3">
        <v>323.50243200000102</v>
      </c>
      <c r="Z32" s="3">
        <v>12.420059000000011</v>
      </c>
      <c r="AA32" s="3">
        <v>44.507915000000978</v>
      </c>
      <c r="AB32" s="3">
        <v>151.97588300000101</v>
      </c>
      <c r="AC32" s="3">
        <v>1602.9576199999999</v>
      </c>
      <c r="AD32" s="3">
        <v>248.915503</v>
      </c>
      <c r="AE32" s="3">
        <v>47.249986999999997</v>
      </c>
      <c r="AF32" s="3">
        <v>1306.79213</v>
      </c>
      <c r="AG32" s="3">
        <v>581.5106770000009</v>
      </c>
      <c r="AH32" s="3">
        <v>194.25837100000081</v>
      </c>
      <c r="AI32" s="3">
        <v>99.962647000000231</v>
      </c>
      <c r="AJ32" s="3">
        <v>103.9456739999999</v>
      </c>
      <c r="AK32" s="3">
        <v>183.343985</v>
      </c>
      <c r="AL32" s="3">
        <v>135.86618200000009</v>
      </c>
      <c r="AM32" s="3">
        <v>466.10684259069359</v>
      </c>
      <c r="AN32" s="3">
        <v>102.5202878787879</v>
      </c>
      <c r="AO32" s="3">
        <v>45206.842785854671</v>
      </c>
      <c r="AP32" s="3">
        <v>60153.585610110837</v>
      </c>
      <c r="AQ32" s="3">
        <v>2627.9006666666669</v>
      </c>
      <c r="AR32" s="3">
        <v>76.263336028741307</v>
      </c>
      <c r="AS32" s="3">
        <v>17651.425672239999</v>
      </c>
      <c r="AT32" s="3">
        <v>7195.5343169999996</v>
      </c>
      <c r="AU32" s="3">
        <v>16386.625946079999</v>
      </c>
      <c r="AV32" s="3">
        <v>11771.27777108</v>
      </c>
      <c r="AW32" s="3">
        <v>4615.3481750000001</v>
      </c>
      <c r="AX32" s="3">
        <v>-186609.91717612051</v>
      </c>
      <c r="AY32" s="3">
        <v>1639808.874789332</v>
      </c>
      <c r="AZ32" s="3">
        <v>-27046.441856868099</v>
      </c>
      <c r="BA32" s="3">
        <v>1612762.4329324639</v>
      </c>
      <c r="BB32" s="3">
        <v>-108178.9608833043</v>
      </c>
      <c r="BC32" s="3">
        <v>820259.28713062173</v>
      </c>
      <c r="BD32" s="3">
        <v>-25768.069339884099</v>
      </c>
      <c r="BE32" s="3">
        <v>794491.21779073763</v>
      </c>
      <c r="BF32" s="3">
        <v>-78430.956292816249</v>
      </c>
      <c r="BG32" s="3">
        <v>819549.58765871031</v>
      </c>
      <c r="BH32" s="3">
        <v>-1278.3725169840041</v>
      </c>
      <c r="BI32" s="3">
        <v>818271.21514172631</v>
      </c>
      <c r="BJ32" s="3">
        <v>-155321.76928570351</v>
      </c>
      <c r="BK32" s="3">
        <v>841665.14574831468</v>
      </c>
      <c r="BL32" s="3">
        <v>-1918.2213364753411</v>
      </c>
      <c r="BM32" s="3">
        <v>839746.92441183934</v>
      </c>
      <c r="BN32" s="3">
        <v>-32477.33513120683</v>
      </c>
      <c r="BO32" s="3">
        <v>233008.26826619011</v>
      </c>
      <c r="BP32" s="3">
        <v>-10181.126163134761</v>
      </c>
      <c r="BQ32" s="3">
        <v>222827.1421030554</v>
      </c>
      <c r="BR32" s="3">
        <v>-122844.4341544967</v>
      </c>
      <c r="BS32" s="3">
        <v>608656.8774821246</v>
      </c>
      <c r="BT32" s="3">
        <v>8262.90482665936</v>
      </c>
      <c r="BU32" s="3">
        <v>616919.78230878396</v>
      </c>
      <c r="BV32" s="3">
        <v>-31288.14789065424</v>
      </c>
      <c r="BW32" s="3">
        <v>798143.72904086008</v>
      </c>
      <c r="BX32" s="3">
        <v>-25128.220519998111</v>
      </c>
      <c r="BY32" s="3">
        <v>773015.50852086197</v>
      </c>
      <c r="BZ32" s="3">
        <v>-75701.625752097461</v>
      </c>
      <c r="CA32" s="3">
        <v>587251.01886443165</v>
      </c>
      <c r="CB32" s="3">
        <v>-15586.943176749401</v>
      </c>
      <c r="CC32" s="3">
        <v>571664.07568768226</v>
      </c>
      <c r="CD32" s="3">
        <v>44413.477861680483</v>
      </c>
      <c r="CE32" s="3">
        <v>210892.7101765858</v>
      </c>
      <c r="CF32" s="3">
        <v>-9541.2773436434218</v>
      </c>
      <c r="CG32" s="3">
        <v>201351.4328329424</v>
      </c>
      <c r="CH32" s="3">
        <v>-473131.87182558182</v>
      </c>
      <c r="CI32" s="3">
        <v>7481898.098155926</v>
      </c>
      <c r="CJ32" s="3">
        <v>-45929.646258859902</v>
      </c>
      <c r="CK32" s="3">
        <v>7435968.4518970661</v>
      </c>
      <c r="CL32" s="3">
        <v>-550701.16409345542</v>
      </c>
      <c r="CM32" s="3">
        <v>4391691.7831752803</v>
      </c>
      <c r="CN32" s="3">
        <v>-24792.18977026362</v>
      </c>
      <c r="CO32" s="3">
        <v>4366899.5934050167</v>
      </c>
      <c r="CP32" s="3">
        <v>77569.292267873607</v>
      </c>
      <c r="CQ32" s="3">
        <v>3090206.3149806461</v>
      </c>
      <c r="CR32" s="3">
        <v>-21137.45648859581</v>
      </c>
      <c r="CS32" s="3">
        <v>3069068.8584920499</v>
      </c>
      <c r="CT32" s="3">
        <v>-564248.64009170269</v>
      </c>
      <c r="CU32" s="3">
        <v>4046986.76776319</v>
      </c>
      <c r="CV32" s="3">
        <v>-62338.795069533873</v>
      </c>
      <c r="CW32" s="3">
        <v>3984647.9726936561</v>
      </c>
      <c r="CX32" s="3">
        <v>-265370.27686944528</v>
      </c>
      <c r="CY32" s="3">
        <v>1780174.732625898</v>
      </c>
      <c r="CZ32" s="3">
        <v>-87232.8944019021</v>
      </c>
      <c r="DA32" s="3">
        <v>1692941.8382239961</v>
      </c>
      <c r="DB32" s="3">
        <v>-298878.36322225712</v>
      </c>
      <c r="DC32" s="3">
        <v>2266812.035137292</v>
      </c>
      <c r="DD32" s="3">
        <v>24894.099332367539</v>
      </c>
      <c r="DE32" s="3">
        <v>2291706.13446966</v>
      </c>
      <c r="DF32" s="3">
        <v>91116.768266120591</v>
      </c>
      <c r="DG32" s="3">
        <v>3434911.3303927369</v>
      </c>
      <c r="DH32" s="3">
        <v>16409.148810673971</v>
      </c>
      <c r="DI32" s="3">
        <v>3451320.4792034109</v>
      </c>
      <c r="DJ32" s="3">
        <v>-285330.8872240099</v>
      </c>
      <c r="DK32" s="3">
        <v>2611517.0505493828</v>
      </c>
      <c r="DL32" s="3">
        <v>62440.704631637782</v>
      </c>
      <c r="DM32" s="3">
        <v>2673957.7551810211</v>
      </c>
      <c r="DN32" s="3">
        <v>376447.65549013083</v>
      </c>
      <c r="DO32" s="3">
        <v>823394.27984335367</v>
      </c>
      <c r="DP32" s="3">
        <v>-46031.555820963811</v>
      </c>
      <c r="DQ32" s="3">
        <v>777362.72402238986</v>
      </c>
      <c r="DR32" s="3">
        <v>343.19558253840978</v>
      </c>
      <c r="DS32" s="3">
        <v>40627.198675552383</v>
      </c>
      <c r="DT32" s="3">
        <v>32.934249585036007</v>
      </c>
      <c r="DU32" s="3">
        <v>40660.132925137412</v>
      </c>
      <c r="DV32" s="3">
        <v>300.52681577878701</v>
      </c>
      <c r="DW32" s="3">
        <v>8513.2786417313528</v>
      </c>
      <c r="DX32" s="3">
        <v>-16.824859719939919</v>
      </c>
      <c r="DY32" s="3">
        <v>8496.4537820114128</v>
      </c>
      <c r="DZ32" s="3">
        <v>-443.62468418626901</v>
      </c>
      <c r="EA32" s="3">
        <v>3457.619385379367</v>
      </c>
      <c r="EB32" s="3">
        <v>-40.880427193090782</v>
      </c>
      <c r="EC32" s="3">
        <v>3416.7389581862772</v>
      </c>
      <c r="ED32" s="3">
        <v>-169.24418574927671</v>
      </c>
      <c r="EE32" s="3">
        <v>941.91742885060557</v>
      </c>
      <c r="EF32" s="3">
        <v>-119.89344810132179</v>
      </c>
      <c r="EG32" s="3">
        <v>822.02398074928374</v>
      </c>
      <c r="EH32" s="3">
        <v>-53.860138999750383</v>
      </c>
      <c r="EI32" s="3">
        <v>202.46953258843519</v>
      </c>
      <c r="EJ32" s="3">
        <v>-28.235887588680811</v>
      </c>
      <c r="EK32" s="3">
        <v>174.2336449997544</v>
      </c>
      <c r="EL32" s="3">
        <v>-68.022002873772692</v>
      </c>
      <c r="EM32" s="3">
        <v>423.32647112878789</v>
      </c>
      <c r="EN32" s="3">
        <v>-31.802036255014169</v>
      </c>
      <c r="EO32" s="3">
        <v>391.52443487377371</v>
      </c>
      <c r="EP32" s="3">
        <v>37.014738517753081</v>
      </c>
      <c r="EQ32" s="3">
        <v>28.56327910476266</v>
      </c>
      <c r="ER32" s="3">
        <v>-53.157958622515743</v>
      </c>
      <c r="ES32" s="3">
        <v>-24.594679517753072</v>
      </c>
      <c r="ET32" s="3">
        <v>-43.620117980095422</v>
      </c>
      <c r="EU32" s="3">
        <v>114.423630125023</v>
      </c>
      <c r="EV32" s="3">
        <v>-26.29559714492656</v>
      </c>
      <c r="EW32" s="3">
        <v>88.128032980096407</v>
      </c>
      <c r="EX32" s="3">
        <v>-40.758480714965202</v>
      </c>
      <c r="EY32" s="3">
        <v>173.1342716374109</v>
      </c>
      <c r="EZ32" s="3">
        <v>19.600092077555299</v>
      </c>
      <c r="FA32" s="3">
        <v>192.73436371496621</v>
      </c>
      <c r="FB32" s="3">
        <v>0.55745696152870039</v>
      </c>
      <c r="FC32" s="3">
        <v>1424.1924559593349</v>
      </c>
      <c r="FD32" s="3">
        <v>178.2077070791361</v>
      </c>
      <c r="FE32" s="3">
        <v>1602.400163038471</v>
      </c>
      <c r="FF32" s="3">
        <v>92.414388936303226</v>
      </c>
      <c r="FG32" s="3">
        <v>107.43499433424</v>
      </c>
      <c r="FH32" s="3">
        <v>49.066119729456823</v>
      </c>
      <c r="FI32" s="3">
        <v>156.5011140636968</v>
      </c>
      <c r="FJ32" s="3">
        <v>-19.832365620514491</v>
      </c>
      <c r="FK32" s="3">
        <v>76.089032668619552</v>
      </c>
      <c r="FL32" s="3">
        <v>-9.0066800481050535</v>
      </c>
      <c r="FM32" s="3">
        <v>67.082352620514499</v>
      </c>
      <c r="FN32" s="3">
        <v>-72.024566358993894</v>
      </c>
      <c r="FO32" s="3">
        <v>1240.668428959872</v>
      </c>
      <c r="FP32" s="3">
        <v>138.14826739912181</v>
      </c>
      <c r="FQ32" s="3">
        <v>1378.816696358994</v>
      </c>
      <c r="FR32" s="3">
        <v>-233.20116218498799</v>
      </c>
      <c r="FS32" s="3">
        <v>914.80794031354583</v>
      </c>
      <c r="FT32" s="3">
        <v>-100.0961011285569</v>
      </c>
      <c r="FU32" s="3">
        <v>814.71183918498889</v>
      </c>
      <c r="FV32" s="3">
        <v>-72.347364030461733</v>
      </c>
      <c r="FW32" s="3">
        <v>297.81939090197233</v>
      </c>
      <c r="FX32" s="3">
        <v>-31.213655871509729</v>
      </c>
      <c r="FY32" s="3">
        <v>266.60573503046248</v>
      </c>
      <c r="FZ32" s="3">
        <v>-27.16563068574235</v>
      </c>
      <c r="GA32" s="3">
        <v>129.54220645563501</v>
      </c>
      <c r="GB32" s="3">
        <v>-2.4139287698924079</v>
      </c>
      <c r="GC32" s="3">
        <v>127.1282776857426</v>
      </c>
      <c r="GD32" s="3">
        <v>-28.809703036985109</v>
      </c>
      <c r="GE32" s="3">
        <v>183.16611609533851</v>
      </c>
      <c r="GF32" s="3">
        <v>-50.410739058353442</v>
      </c>
      <c r="GG32" s="3">
        <v>132.7553770369851</v>
      </c>
      <c r="GH32" s="3">
        <v>-104.8784644317988</v>
      </c>
      <c r="GI32" s="3">
        <v>304.28022686060018</v>
      </c>
      <c r="GJ32" s="3">
        <v>-16.05777742880144</v>
      </c>
      <c r="GK32" s="3">
        <v>288.22244943179868</v>
      </c>
      <c r="GL32" s="3">
        <v>-41.736793213533119</v>
      </c>
      <c r="GM32" s="3">
        <v>176.70156025588051</v>
      </c>
      <c r="GN32" s="3">
        <v>0.90141495765269042</v>
      </c>
      <c r="GO32" s="3">
        <v>177.6029752135332</v>
      </c>
      <c r="GP32" s="3">
        <v>-12.45344586292862</v>
      </c>
      <c r="GQ32" s="3">
        <v>477.70502565386721</v>
      </c>
      <c r="GR32" s="3">
        <v>0.85526279975499619</v>
      </c>
      <c r="GS32" s="3">
        <v>478.56028845362221</v>
      </c>
      <c r="GT32" s="3">
        <v>1.442841380820816</v>
      </c>
      <c r="GU32" s="3">
        <v>93.674291225350558</v>
      </c>
      <c r="GV32" s="3">
        <v>7.403155272616516</v>
      </c>
      <c r="GW32" s="3">
        <v>101.0774464979671</v>
      </c>
      <c r="GX32" s="3">
        <v>-795.62118235894991</v>
      </c>
      <c r="GY32" s="3">
        <v>46115.081286118089</v>
      </c>
      <c r="GZ32" s="3">
        <v>-112.6173179044708</v>
      </c>
      <c r="HA32" s="3">
        <v>46002.463968213619</v>
      </c>
      <c r="HB32" s="3">
        <v>-604.41232100095476</v>
      </c>
      <c r="HC32" s="3">
        <v>61182.135955536418</v>
      </c>
      <c r="HD32" s="3">
        <v>-424.13802442462469</v>
      </c>
      <c r="HE32" s="3">
        <v>60757.997931111793</v>
      </c>
      <c r="HF32" s="3">
        <v>-941.35941030217361</v>
      </c>
      <c r="HG32" s="3">
        <v>4757.5063980681534</v>
      </c>
      <c r="HH32" s="3">
        <v>-1188.246321099313</v>
      </c>
      <c r="HI32" s="3">
        <v>3569.2600769688411</v>
      </c>
      <c r="HJ32" s="3">
        <v>-0.14288300652570221</v>
      </c>
      <c r="HK32" s="3">
        <v>75.718303100283705</v>
      </c>
      <c r="HL32" s="3">
        <v>0.68791593498330883</v>
      </c>
      <c r="HM32" s="3">
        <v>76.406219035267014</v>
      </c>
      <c r="HN32" s="3">
        <v>-304.80594015074149</v>
      </c>
      <c r="HO32" s="3">
        <v>18388.766754883822</v>
      </c>
      <c r="HP32" s="3">
        <v>-432.53514249307767</v>
      </c>
      <c r="HQ32" s="3">
        <v>17956.23161239074</v>
      </c>
      <c r="HR32" s="3">
        <v>282.49564000703629</v>
      </c>
      <c r="HS32" s="3">
        <v>7170.5078454272534</v>
      </c>
      <c r="HT32" s="3">
        <v>-257.4691684342888</v>
      </c>
      <c r="HU32" s="3">
        <v>6913.0386769929637</v>
      </c>
      <c r="HV32" s="3">
        <v>-1292.110036347915</v>
      </c>
      <c r="HW32" s="3">
        <v>17468.362985162319</v>
      </c>
      <c r="HX32" s="3">
        <v>210.3729972655965</v>
      </c>
      <c r="HY32" s="3">
        <v>17678.735982427919</v>
      </c>
      <c r="HZ32" s="3">
        <v>-732.73518260025503</v>
      </c>
      <c r="IA32" s="3">
        <v>12613.56903120471</v>
      </c>
      <c r="IB32" s="3">
        <v>-109.5560775244539</v>
      </c>
      <c r="IC32" s="3">
        <v>12504.01295368026</v>
      </c>
      <c r="ID32" s="3">
        <v>-559.37485374765902</v>
      </c>
      <c r="IE32" s="3">
        <v>4854.7939539576091</v>
      </c>
      <c r="IF32" s="3">
        <v>319.92907479005038</v>
      </c>
      <c r="IG32" s="3">
        <v>5174.7230287476596</v>
      </c>
    </row>
    <row r="33" spans="1:241" x14ac:dyDescent="0.25">
      <c r="A33" s="5" t="s">
        <v>267</v>
      </c>
      <c r="B33" s="3">
        <v>1553146.568249824</v>
      </c>
      <c r="C33" s="3">
        <v>712746.97642243933</v>
      </c>
      <c r="D33" s="3">
        <v>840399.59182738466</v>
      </c>
      <c r="E33" s="3">
        <v>871921.29228614329</v>
      </c>
      <c r="F33" s="3">
        <v>252916.37443863909</v>
      </c>
      <c r="G33" s="3">
        <v>619004.91784750414</v>
      </c>
      <c r="H33" s="3">
        <v>681225.2759636807</v>
      </c>
      <c r="I33" s="3">
        <v>459830.60198380018</v>
      </c>
      <c r="J33" s="3">
        <v>221394.67397988049</v>
      </c>
      <c r="K33" s="3">
        <v>8956932.2363393661</v>
      </c>
      <c r="L33" s="3">
        <v>5628032.2142525157</v>
      </c>
      <c r="M33" s="3">
        <v>3328900.0220868499</v>
      </c>
      <c r="N33" s="3">
        <v>4038068.7648001732</v>
      </c>
      <c r="O33" s="3">
        <v>1680505.992805331</v>
      </c>
      <c r="P33" s="3">
        <v>2357562.7719948422</v>
      </c>
      <c r="Q33" s="3">
        <v>4918863.4715391938</v>
      </c>
      <c r="R33" s="3">
        <v>3947526.2214471851</v>
      </c>
      <c r="S33" s="3">
        <v>971337.25009200862</v>
      </c>
      <c r="T33" s="3">
        <v>42897.171724188564</v>
      </c>
      <c r="U33" s="3">
        <v>8683.0473234876972</v>
      </c>
      <c r="V33" s="3">
        <v>3398.508570999993</v>
      </c>
      <c r="W33" s="3">
        <v>923.0478959999914</v>
      </c>
      <c r="X33" s="3">
        <v>211.46442899999141</v>
      </c>
      <c r="Y33" s="3">
        <v>365.07954399999988</v>
      </c>
      <c r="Z33" s="3">
        <v>31.919151999999951</v>
      </c>
      <c r="AA33" s="3">
        <v>115.043668999999</v>
      </c>
      <c r="AB33" s="3">
        <v>199.5411020000011</v>
      </c>
      <c r="AC33" s="3">
        <v>1393.354088000003</v>
      </c>
      <c r="AD33" s="3">
        <v>1.2362090000000019</v>
      </c>
      <c r="AE33" s="3">
        <v>64.469556999999995</v>
      </c>
      <c r="AF33" s="3">
        <v>1327.648322000003</v>
      </c>
      <c r="AG33" s="3">
        <v>905.1323349999991</v>
      </c>
      <c r="AH33" s="3">
        <v>265.88035499999859</v>
      </c>
      <c r="AI33" s="3">
        <v>158.93933300000009</v>
      </c>
      <c r="AJ33" s="3">
        <v>171.84689400000011</v>
      </c>
      <c r="AK33" s="3">
        <v>308.46575300000001</v>
      </c>
      <c r="AL33" s="3">
        <v>176.97425199999941</v>
      </c>
      <c r="AM33" s="3">
        <v>494.03360509335761</v>
      </c>
      <c r="AN33" s="3">
        <v>89.734982401656339</v>
      </c>
      <c r="AO33" s="3">
        <v>48094.2041048432</v>
      </c>
      <c r="AP33" s="3">
        <v>63217.762312153332</v>
      </c>
      <c r="AQ33" s="3">
        <v>3310.9663333333342</v>
      </c>
      <c r="AR33" s="3">
        <v>77.065728838073881</v>
      </c>
      <c r="AS33" s="3">
        <v>20221.333965720001</v>
      </c>
      <c r="AT33" s="3">
        <v>8660.2060450000008</v>
      </c>
      <c r="AU33" s="3">
        <v>18045.68292548</v>
      </c>
      <c r="AV33" s="3">
        <v>13178.20238348</v>
      </c>
      <c r="AW33" s="3">
        <v>4867.4805419999993</v>
      </c>
      <c r="AX33" s="3">
        <v>-210654.24295115989</v>
      </c>
      <c r="AY33" s="3">
        <v>1718631.0123514689</v>
      </c>
      <c r="AZ33" s="3">
        <v>45169.798849514453</v>
      </c>
      <c r="BA33" s="3">
        <v>1763800.8112009841</v>
      </c>
      <c r="BB33" s="3">
        <v>-223602.0592514688</v>
      </c>
      <c r="BC33" s="3">
        <v>871232.93400212587</v>
      </c>
      <c r="BD33" s="3">
        <v>65116.101671782213</v>
      </c>
      <c r="BE33" s="3">
        <v>936349.03567390807</v>
      </c>
      <c r="BF33" s="3">
        <v>12947.81630030889</v>
      </c>
      <c r="BG33" s="3">
        <v>847398.0783493435</v>
      </c>
      <c r="BH33" s="3">
        <v>-19946.302822267749</v>
      </c>
      <c r="BI33" s="3">
        <v>827451.77552707575</v>
      </c>
      <c r="BJ33" s="3">
        <v>-8745.3082335864783</v>
      </c>
      <c r="BK33" s="3">
        <v>888619.47586440213</v>
      </c>
      <c r="BL33" s="3">
        <v>-7952.8753446723567</v>
      </c>
      <c r="BM33" s="3">
        <v>880666.60051972978</v>
      </c>
      <c r="BN33" s="3">
        <v>-20788.406276962611</v>
      </c>
      <c r="BO33" s="3">
        <v>254395.25808603439</v>
      </c>
      <c r="BP33" s="3">
        <v>19309.522629567309</v>
      </c>
      <c r="BQ33" s="3">
        <v>273704.78071560181</v>
      </c>
      <c r="BR33" s="3">
        <v>12043.098043376</v>
      </c>
      <c r="BS33" s="3">
        <v>634224.21777836757</v>
      </c>
      <c r="BT33" s="3">
        <v>-27262.397974239429</v>
      </c>
      <c r="BU33" s="3">
        <v>606961.81980412814</v>
      </c>
      <c r="BV33" s="3">
        <v>-201908.93471761161</v>
      </c>
      <c r="BW33" s="3">
        <v>830011.53648704721</v>
      </c>
      <c r="BX33" s="3">
        <v>53122.674194245017</v>
      </c>
      <c r="BY33" s="3">
        <v>883134.21068129223</v>
      </c>
      <c r="BZ33" s="3">
        <v>-202813.65297450611</v>
      </c>
      <c r="CA33" s="3">
        <v>616837.67591609142</v>
      </c>
      <c r="CB33" s="3">
        <v>45806.5790422149</v>
      </c>
      <c r="CC33" s="3">
        <v>662644.25495830632</v>
      </c>
      <c r="CD33" s="3">
        <v>904.71825693281755</v>
      </c>
      <c r="CE33" s="3">
        <v>213173.8605709759</v>
      </c>
      <c r="CF33" s="3">
        <v>7316.0951519717928</v>
      </c>
      <c r="CG33" s="3">
        <v>220489.95572294769</v>
      </c>
      <c r="CH33" s="3">
        <v>91483.443152570864</v>
      </c>
      <c r="CI33" s="3">
        <v>7975308.5120392889</v>
      </c>
      <c r="CJ33" s="3">
        <v>890140.28114750609</v>
      </c>
      <c r="CK33" s="3">
        <v>8865448.793186795</v>
      </c>
      <c r="CL33" s="3">
        <v>50934.544202469922</v>
      </c>
      <c r="CM33" s="3">
        <v>4709184.4262683382</v>
      </c>
      <c r="CN33" s="3">
        <v>867913.24378170725</v>
      </c>
      <c r="CO33" s="3">
        <v>5577097.6700500445</v>
      </c>
      <c r="CP33" s="3">
        <v>40548.898950101087</v>
      </c>
      <c r="CQ33" s="3">
        <v>3266124.0857709502</v>
      </c>
      <c r="CR33" s="3">
        <v>22227.0373657993</v>
      </c>
      <c r="CS33" s="3">
        <v>3288351.123136749</v>
      </c>
      <c r="CT33" s="3">
        <v>-407647.19757293351</v>
      </c>
      <c r="CU33" s="3">
        <v>4379315.6739878794</v>
      </c>
      <c r="CV33" s="3">
        <v>66400.288385227323</v>
      </c>
      <c r="CW33" s="3">
        <v>4445715.9623731067</v>
      </c>
      <c r="CX33" s="3">
        <v>-382199.91592791892</v>
      </c>
      <c r="CY33" s="3">
        <v>1968998.677763812</v>
      </c>
      <c r="CZ33" s="3">
        <v>93707.230969438097</v>
      </c>
      <c r="DA33" s="3">
        <v>2062705.9087332501</v>
      </c>
      <c r="DB33" s="3">
        <v>-25447.28164501462</v>
      </c>
      <c r="DC33" s="3">
        <v>2410316.9962240681</v>
      </c>
      <c r="DD33" s="3">
        <v>-27306.942584211469</v>
      </c>
      <c r="DE33" s="3">
        <v>2383010.0536398562</v>
      </c>
      <c r="DF33" s="3">
        <v>499130.64072550449</v>
      </c>
      <c r="DG33" s="3">
        <v>3595992.838051409</v>
      </c>
      <c r="DH33" s="3">
        <v>823739.9927622797</v>
      </c>
      <c r="DI33" s="3">
        <v>4419732.8308136892</v>
      </c>
      <c r="DJ33" s="3">
        <v>433134.46013038867</v>
      </c>
      <c r="DK33" s="3">
        <v>2740185.7485045269</v>
      </c>
      <c r="DL33" s="3">
        <v>774206.01281226845</v>
      </c>
      <c r="DM33" s="3">
        <v>3514391.7613167958</v>
      </c>
      <c r="DN33" s="3">
        <v>65996.180595115438</v>
      </c>
      <c r="DO33" s="3">
        <v>855807.08954688278</v>
      </c>
      <c r="DP33" s="3">
        <v>49533.979950010427</v>
      </c>
      <c r="DQ33" s="3">
        <v>905341.06949689321</v>
      </c>
      <c r="DR33" s="3">
        <v>-46.491274501873818</v>
      </c>
      <c r="DS33" s="3">
        <v>42037.911680699253</v>
      </c>
      <c r="DT33" s="3">
        <v>905.75131799119117</v>
      </c>
      <c r="DU33" s="3">
        <v>42943.662998690437</v>
      </c>
      <c r="DV33" s="3">
        <v>56.01548859323357</v>
      </c>
      <c r="DW33" s="3">
        <v>8614.9099434762447</v>
      </c>
      <c r="DX33" s="3">
        <v>12.121891418219089</v>
      </c>
      <c r="DY33" s="3">
        <v>8627.0318348944638</v>
      </c>
      <c r="DZ33" s="3">
        <v>-510.3784747495996</v>
      </c>
      <c r="EA33" s="3">
        <v>3818.8242592125471</v>
      </c>
      <c r="EB33" s="3">
        <v>90.062786537045668</v>
      </c>
      <c r="EC33" s="3">
        <v>3908.8870457495932</v>
      </c>
      <c r="ED33" s="3">
        <v>-186.49184728731299</v>
      </c>
      <c r="EE33" s="3">
        <v>1135.9732259058931</v>
      </c>
      <c r="EF33" s="3">
        <v>-26.43348261858841</v>
      </c>
      <c r="EG33" s="3">
        <v>1109.539743287304</v>
      </c>
      <c r="EH33" s="3">
        <v>-32.454440980933569</v>
      </c>
      <c r="EI33" s="3">
        <v>234.8513082453357</v>
      </c>
      <c r="EJ33" s="3">
        <v>9.0675617355892086</v>
      </c>
      <c r="EK33" s="3">
        <v>243.91886998092491</v>
      </c>
      <c r="EL33" s="3">
        <v>-97.306824953436703</v>
      </c>
      <c r="EM33" s="3">
        <v>531.41477002072168</v>
      </c>
      <c r="EN33" s="3">
        <v>-69.028401067285074</v>
      </c>
      <c r="EO33" s="3">
        <v>462.3863689534366</v>
      </c>
      <c r="EP33" s="3">
        <v>-19.093041025738369</v>
      </c>
      <c r="EQ33" s="3">
        <v>43.076191505702887</v>
      </c>
      <c r="ER33" s="3">
        <v>7.9360015200354397</v>
      </c>
      <c r="ES33" s="3">
        <v>51.012193025738327</v>
      </c>
      <c r="ET33" s="3">
        <v>-31.035447035624159</v>
      </c>
      <c r="EU33" s="3">
        <v>145.5753436124044</v>
      </c>
      <c r="EV33" s="3">
        <v>0.50377242321883386</v>
      </c>
      <c r="EW33" s="3">
        <v>146.0791160356232</v>
      </c>
      <c r="EX33" s="3">
        <v>-6.6029581662143428</v>
      </c>
      <c r="EY33" s="3">
        <v>181.05533092346451</v>
      </c>
      <c r="EZ33" s="3">
        <v>25.088729242750929</v>
      </c>
      <c r="FA33" s="3">
        <v>206.14406016621541</v>
      </c>
      <c r="FB33" s="3">
        <v>-136.06137535614579</v>
      </c>
      <c r="FC33" s="3">
        <v>1510.096654193926</v>
      </c>
      <c r="FD33" s="3">
        <v>19.31880916222303</v>
      </c>
      <c r="FE33" s="3">
        <v>1529.4154633561491</v>
      </c>
      <c r="FF33" s="3">
        <v>-62.547317684577997</v>
      </c>
      <c r="FG33" s="3">
        <v>140.9070028859789</v>
      </c>
      <c r="FH33" s="3">
        <v>-77.123476201400933</v>
      </c>
      <c r="FI33" s="3">
        <v>63.783526684577993</v>
      </c>
      <c r="FJ33" s="3">
        <v>-6.6689360035256993</v>
      </c>
      <c r="FK33" s="3">
        <v>80.556274268309451</v>
      </c>
      <c r="FL33" s="3">
        <v>-9.4177812647837555</v>
      </c>
      <c r="FM33" s="3">
        <v>71.138493003525696</v>
      </c>
      <c r="FN33" s="3">
        <v>-66.84512175544603</v>
      </c>
      <c r="FO33" s="3">
        <v>1288.633377019461</v>
      </c>
      <c r="FP33" s="3">
        <v>105.8600667359885</v>
      </c>
      <c r="FQ33" s="3">
        <v>1394.4934437554491</v>
      </c>
      <c r="FR33" s="3">
        <v>-125.8066916231147</v>
      </c>
      <c r="FS33" s="3">
        <v>986.35828715847435</v>
      </c>
      <c r="FT33" s="3">
        <v>44.58073946463935</v>
      </c>
      <c r="FU33" s="3">
        <v>1030.9390266231139</v>
      </c>
      <c r="FV33" s="3">
        <v>-43.283293261938383</v>
      </c>
      <c r="FW33" s="3">
        <v>300.64973093806088</v>
      </c>
      <c r="FX33" s="3">
        <v>8.5139173238760577</v>
      </c>
      <c r="FY33" s="3">
        <v>309.163648261937</v>
      </c>
      <c r="FZ33" s="3">
        <v>-20.31167349545585</v>
      </c>
      <c r="GA33" s="3">
        <v>138.67669407854029</v>
      </c>
      <c r="GB33" s="3">
        <v>40.574312416915603</v>
      </c>
      <c r="GC33" s="3">
        <v>179.2510064954559</v>
      </c>
      <c r="GD33" s="3">
        <v>-40.567705672130202</v>
      </c>
      <c r="GE33" s="3">
        <v>211.75173076769281</v>
      </c>
      <c r="GF33" s="3">
        <v>0.66286890443751645</v>
      </c>
      <c r="GG33" s="3">
        <v>212.41459967213041</v>
      </c>
      <c r="GH33" s="3">
        <v>-21.644019193590339</v>
      </c>
      <c r="GI33" s="3">
        <v>335.28013137418031</v>
      </c>
      <c r="GJ33" s="3">
        <v>-5.1703591805899691</v>
      </c>
      <c r="GK33" s="3">
        <v>330.10977219359029</v>
      </c>
      <c r="GL33" s="3">
        <v>-62.018560483026143</v>
      </c>
      <c r="GM33" s="3">
        <v>186.39609195425319</v>
      </c>
      <c r="GN33" s="3">
        <v>52.596720528772288</v>
      </c>
      <c r="GO33" s="3">
        <v>238.99281248302549</v>
      </c>
      <c r="GP33" s="3">
        <v>-4.2407624233862826</v>
      </c>
      <c r="GQ33" s="3">
        <v>488.45676009482708</v>
      </c>
      <c r="GR33" s="3">
        <v>9.8176074219168186</v>
      </c>
      <c r="GS33" s="3">
        <v>498.27436751674389</v>
      </c>
      <c r="GT33" s="3">
        <v>-2.7636068315279378</v>
      </c>
      <c r="GU33" s="3">
        <v>95.796115649709961</v>
      </c>
      <c r="GV33" s="3">
        <v>-3.297526416525685</v>
      </c>
      <c r="GW33" s="3">
        <v>92.498589233184276</v>
      </c>
      <c r="GX33" s="3">
        <v>-1174.254980057</v>
      </c>
      <c r="GY33" s="3">
        <v>48645.215987778472</v>
      </c>
      <c r="GZ33" s="3">
        <v>623.24309712173272</v>
      </c>
      <c r="HA33" s="3">
        <v>49268.459084900198</v>
      </c>
      <c r="HB33" s="3">
        <v>-1089.538756205714</v>
      </c>
      <c r="HC33" s="3">
        <v>63677.250171064268</v>
      </c>
      <c r="HD33" s="3">
        <v>630.05089729477913</v>
      </c>
      <c r="HE33" s="3">
        <v>64307.301068359047</v>
      </c>
      <c r="HF33" s="3">
        <v>-1150.590959741791</v>
      </c>
      <c r="HG33" s="3">
        <v>4959.1728326105749</v>
      </c>
      <c r="HH33" s="3">
        <v>-497.6155395354499</v>
      </c>
      <c r="HI33" s="3">
        <v>4461.557293075125</v>
      </c>
      <c r="HJ33" s="3">
        <v>-0.26376014973119571</v>
      </c>
      <c r="HK33" s="3">
        <v>76.986630178055819</v>
      </c>
      <c r="HL33" s="3">
        <v>0.34285880974925931</v>
      </c>
      <c r="HM33" s="3">
        <v>77.329488987805078</v>
      </c>
      <c r="HN33" s="3">
        <v>1336.426743782217</v>
      </c>
      <c r="HO33" s="3">
        <v>19268.242813197448</v>
      </c>
      <c r="HP33" s="3">
        <v>-383.33559125966713</v>
      </c>
      <c r="HQ33" s="3">
        <v>18884.907221937781</v>
      </c>
      <c r="HR33" s="3">
        <v>902.01238996534494</v>
      </c>
      <c r="HS33" s="3">
        <v>7596.1087384932234</v>
      </c>
      <c r="HT33" s="3">
        <v>162.0849165414329</v>
      </c>
      <c r="HU33" s="3">
        <v>7758.1936550346563</v>
      </c>
      <c r="HV33" s="3">
        <v>-760.80197631088345</v>
      </c>
      <c r="HW33" s="3">
        <v>18542.72865154815</v>
      </c>
      <c r="HX33" s="3">
        <v>263.75625024272807</v>
      </c>
      <c r="HY33" s="3">
        <v>18806.484901790878</v>
      </c>
      <c r="HZ33" s="3">
        <v>-167.7280804949489</v>
      </c>
      <c r="IA33" s="3">
        <v>13139.1041093941</v>
      </c>
      <c r="IB33" s="3">
        <v>206.8263545808513</v>
      </c>
      <c r="IC33" s="3">
        <v>13345.93046397495</v>
      </c>
      <c r="ID33" s="3">
        <v>-593.07389581593532</v>
      </c>
      <c r="IE33" s="3">
        <v>5403.6245421540552</v>
      </c>
      <c r="IF33" s="3">
        <v>56.929895661879527</v>
      </c>
      <c r="IG33" s="3">
        <v>5460.5544378159348</v>
      </c>
    </row>
    <row r="34" spans="1:241" x14ac:dyDescent="0.25">
      <c r="A34" s="5" t="s">
        <v>268</v>
      </c>
      <c r="B34" s="3">
        <v>2654905.0927536492</v>
      </c>
      <c r="C34" s="3">
        <v>1335799.3343505841</v>
      </c>
      <c r="D34" s="3">
        <v>1319105.7584030649</v>
      </c>
      <c r="E34" s="3">
        <v>1544464.9844903769</v>
      </c>
      <c r="F34" s="3">
        <v>475057.34549222578</v>
      </c>
      <c r="G34" s="3">
        <v>1069407.638998152</v>
      </c>
      <c r="H34" s="3">
        <v>1110440.1082632709</v>
      </c>
      <c r="I34" s="3">
        <v>860741.988858358</v>
      </c>
      <c r="J34" s="3">
        <v>249698.11940491339</v>
      </c>
      <c r="K34" s="3">
        <v>10362036.27532419</v>
      </c>
      <c r="L34" s="3">
        <v>5820778.4810360912</v>
      </c>
      <c r="M34" s="3">
        <v>4541257.7942881007</v>
      </c>
      <c r="N34" s="3">
        <v>7123705.870264845</v>
      </c>
      <c r="O34" s="3">
        <v>3362574.1606223779</v>
      </c>
      <c r="P34" s="3">
        <v>3761131.7096424671</v>
      </c>
      <c r="Q34" s="3">
        <v>3238330.4050593469</v>
      </c>
      <c r="R34" s="3">
        <v>2458204.3204137129</v>
      </c>
      <c r="S34" s="3">
        <v>780126.08464563359</v>
      </c>
      <c r="T34" s="3">
        <v>44116.779938289947</v>
      </c>
      <c r="U34" s="3">
        <v>9086.1661180236952</v>
      </c>
      <c r="V34" s="3">
        <v>7787.0666180000126</v>
      </c>
      <c r="W34" s="3">
        <v>2739.2911489999969</v>
      </c>
      <c r="X34" s="3">
        <v>570.11562099999969</v>
      </c>
      <c r="Y34" s="3">
        <v>1303.172683999999</v>
      </c>
      <c r="Z34" s="3">
        <v>82.355456999999632</v>
      </c>
      <c r="AA34" s="3">
        <v>439.41323699999981</v>
      </c>
      <c r="AB34" s="3">
        <v>344.23414999999858</v>
      </c>
      <c r="AC34" s="3">
        <v>2461.973420000008</v>
      </c>
      <c r="AD34" s="3">
        <v>351.83156300000002</v>
      </c>
      <c r="AE34" s="3">
        <v>189.49514900000051</v>
      </c>
      <c r="AF34" s="3">
        <v>1920.646708000007</v>
      </c>
      <c r="AG34" s="3">
        <v>2224.1049580000081</v>
      </c>
      <c r="AH34" s="3">
        <v>627.97443600000292</v>
      </c>
      <c r="AI34" s="3">
        <v>268.15546400000079</v>
      </c>
      <c r="AJ34" s="3">
        <v>531.25884100000417</v>
      </c>
      <c r="AK34" s="3">
        <v>796.71621700000037</v>
      </c>
      <c r="AL34" s="3">
        <v>361.69709099999739</v>
      </c>
      <c r="AM34" s="3">
        <v>485.53789756031517</v>
      </c>
      <c r="AN34" s="3">
        <v>94.031111111111102</v>
      </c>
      <c r="AO34" s="3">
        <v>52130.385183621343</v>
      </c>
      <c r="AP34" s="3">
        <v>67153.460579201506</v>
      </c>
      <c r="AQ34" s="3">
        <v>6980.820999999999</v>
      </c>
      <c r="AR34" s="3">
        <v>77.979593254007284</v>
      </c>
      <c r="AS34" s="3">
        <v>21559.403188079999</v>
      </c>
      <c r="AT34" s="3">
        <v>7780.1955170000001</v>
      </c>
      <c r="AU34" s="3">
        <v>26759.244043359999</v>
      </c>
      <c r="AV34" s="3">
        <v>16641.038522359999</v>
      </c>
      <c r="AW34" s="3">
        <v>10118.205521</v>
      </c>
      <c r="AX34" s="3">
        <v>755503.35279211274</v>
      </c>
      <c r="AY34" s="3">
        <v>1769072.7250481751</v>
      </c>
      <c r="AZ34" s="3">
        <v>130329.01491336151</v>
      </c>
      <c r="BA34" s="3">
        <v>1899401.7399615359</v>
      </c>
      <c r="BB34" s="3">
        <v>352843.72109567223</v>
      </c>
      <c r="BC34" s="3">
        <v>896085.85826927284</v>
      </c>
      <c r="BD34" s="3">
        <v>86869.754985638778</v>
      </c>
      <c r="BE34" s="3">
        <v>982955.61325491162</v>
      </c>
      <c r="BF34" s="3">
        <v>402659.63169644051</v>
      </c>
      <c r="BG34" s="3">
        <v>872986.86677890189</v>
      </c>
      <c r="BH34" s="3">
        <v>43459.259927722509</v>
      </c>
      <c r="BI34" s="3">
        <v>916446.1267066244</v>
      </c>
      <c r="BJ34" s="3">
        <v>537517.32795721001</v>
      </c>
      <c r="BK34" s="3">
        <v>924380.18675133295</v>
      </c>
      <c r="BL34" s="3">
        <v>82567.469781834399</v>
      </c>
      <c r="BM34" s="3">
        <v>1006947.656533167</v>
      </c>
      <c r="BN34" s="3">
        <v>164226.67030202021</v>
      </c>
      <c r="BO34" s="3">
        <v>266243.48055554321</v>
      </c>
      <c r="BP34" s="3">
        <v>44587.194634662483</v>
      </c>
      <c r="BQ34" s="3">
        <v>310830.67519020563</v>
      </c>
      <c r="BR34" s="3">
        <v>373290.65765518992</v>
      </c>
      <c r="BS34" s="3">
        <v>658136.70619578985</v>
      </c>
      <c r="BT34" s="3">
        <v>37980.275147171807</v>
      </c>
      <c r="BU34" s="3">
        <v>696116.98134296166</v>
      </c>
      <c r="BV34" s="3">
        <v>217986.02483494271</v>
      </c>
      <c r="BW34" s="3">
        <v>844692.5382968554</v>
      </c>
      <c r="BX34" s="3">
        <v>47761.545131473336</v>
      </c>
      <c r="BY34" s="3">
        <v>892454.08342832874</v>
      </c>
      <c r="BZ34" s="3">
        <v>188617.05079365199</v>
      </c>
      <c r="CA34" s="3">
        <v>629842.37771372963</v>
      </c>
      <c r="CB34" s="3">
        <v>42282.560350976419</v>
      </c>
      <c r="CC34" s="3">
        <v>672124.93806470605</v>
      </c>
      <c r="CD34" s="3">
        <v>29368.974041250662</v>
      </c>
      <c r="CE34" s="3">
        <v>214850.16058311201</v>
      </c>
      <c r="CF34" s="3">
        <v>5478.9847805507598</v>
      </c>
      <c r="CG34" s="3">
        <v>220329.1453636628</v>
      </c>
      <c r="CH34" s="3">
        <v>1927970.7859730329</v>
      </c>
      <c r="CI34" s="3">
        <v>8319891.6287876433</v>
      </c>
      <c r="CJ34" s="3">
        <v>114173.8605635157</v>
      </c>
      <c r="CK34" s="3">
        <v>8434065.489351159</v>
      </c>
      <c r="CL34" s="3">
        <v>896280.35356975987</v>
      </c>
      <c r="CM34" s="3">
        <v>4899293.6065485049</v>
      </c>
      <c r="CN34" s="3">
        <v>25204.520917826329</v>
      </c>
      <c r="CO34" s="3">
        <v>4924498.1274663312</v>
      </c>
      <c r="CP34" s="3">
        <v>1031690.4324032729</v>
      </c>
      <c r="CQ34" s="3">
        <v>3420598.0222391388</v>
      </c>
      <c r="CR34" s="3">
        <v>88969.339645688422</v>
      </c>
      <c r="CS34" s="3">
        <v>3509567.3618848282</v>
      </c>
      <c r="CT34" s="3">
        <v>2007542.524776153</v>
      </c>
      <c r="CU34" s="3">
        <v>4624141.5673059989</v>
      </c>
      <c r="CV34" s="3">
        <v>492021.77818269283</v>
      </c>
      <c r="CW34" s="3">
        <v>5116163.3454886917</v>
      </c>
      <c r="CX34" s="3">
        <v>842144.21666715061</v>
      </c>
      <c r="CY34" s="3">
        <v>2083206.505687841</v>
      </c>
      <c r="CZ34" s="3">
        <v>437223.43826738652</v>
      </c>
      <c r="DA34" s="3">
        <v>2520429.9439552268</v>
      </c>
      <c r="DB34" s="3">
        <v>1165398.3081090029</v>
      </c>
      <c r="DC34" s="3">
        <v>2540935.0616181581</v>
      </c>
      <c r="DD34" s="3">
        <v>54798.339915306307</v>
      </c>
      <c r="DE34" s="3">
        <v>2595733.401533464</v>
      </c>
      <c r="DF34" s="3">
        <v>-79571.738803120548</v>
      </c>
      <c r="DG34" s="3">
        <v>3695750.0614816449</v>
      </c>
      <c r="DH34" s="3">
        <v>-377847.91761917807</v>
      </c>
      <c r="DI34" s="3">
        <v>3317902.1438624668</v>
      </c>
      <c r="DJ34" s="3">
        <v>54136.136902609163</v>
      </c>
      <c r="DK34" s="3">
        <v>2816087.1008606651</v>
      </c>
      <c r="DL34" s="3">
        <v>-412018.91734956071</v>
      </c>
      <c r="DM34" s="3">
        <v>2404068.183511104</v>
      </c>
      <c r="DN34" s="3">
        <v>-133707.87570572979</v>
      </c>
      <c r="DO34" s="3">
        <v>879662.96062098152</v>
      </c>
      <c r="DP34" s="3">
        <v>34170.999730381882</v>
      </c>
      <c r="DQ34" s="3">
        <v>913833.96035136341</v>
      </c>
      <c r="DR34" s="3">
        <v>1111.02114883678</v>
      </c>
      <c r="DS34" s="3">
        <v>43313.400505737111</v>
      </c>
      <c r="DT34" s="3">
        <v>-307.64171628393518</v>
      </c>
      <c r="DU34" s="3">
        <v>43005.758789453183</v>
      </c>
      <c r="DV34" s="3">
        <v>375.1140748816249</v>
      </c>
      <c r="DW34" s="3">
        <v>8715.0890465708508</v>
      </c>
      <c r="DX34" s="3">
        <v>-4.0370034287807357</v>
      </c>
      <c r="DY34" s="3">
        <v>8711.05204314207</v>
      </c>
      <c r="DZ34" s="3">
        <v>3580.6724758203932</v>
      </c>
      <c r="EA34" s="3">
        <v>4078.1943133045088</v>
      </c>
      <c r="EB34" s="3">
        <v>128.19982887510969</v>
      </c>
      <c r="EC34" s="3">
        <v>4206.3941421796189</v>
      </c>
      <c r="ED34" s="3">
        <v>1139.3223460138461</v>
      </c>
      <c r="EE34" s="3">
        <v>1262.282057843986</v>
      </c>
      <c r="EF34" s="3">
        <v>337.68674514216559</v>
      </c>
      <c r="EG34" s="3">
        <v>1599.9688029861511</v>
      </c>
      <c r="EH34" s="3">
        <v>270.85665456414671</v>
      </c>
      <c r="EI34" s="3">
        <v>259.10618559962847</v>
      </c>
      <c r="EJ34" s="3">
        <v>40.152780836224508</v>
      </c>
      <c r="EK34" s="3">
        <v>299.25896643585298</v>
      </c>
      <c r="EL34" s="3">
        <v>475.9941520391119</v>
      </c>
      <c r="EM34" s="3">
        <v>594.18421361567039</v>
      </c>
      <c r="EN34" s="3">
        <v>232.9943183452169</v>
      </c>
      <c r="EO34" s="3">
        <v>827.17853196088731</v>
      </c>
      <c r="EP34" s="3">
        <v>40.793433105137957</v>
      </c>
      <c r="EQ34" s="3">
        <v>70.992966814207321</v>
      </c>
      <c r="ER34" s="3">
        <v>-29.43094291934565</v>
      </c>
      <c r="ES34" s="3">
        <v>41.562023894861667</v>
      </c>
      <c r="ET34" s="3">
        <v>165.57048069602641</v>
      </c>
      <c r="EU34" s="3">
        <v>155.79473511053689</v>
      </c>
      <c r="EV34" s="3">
        <v>118.0480211934365</v>
      </c>
      <c r="EW34" s="3">
        <v>273.84275630397337</v>
      </c>
      <c r="EX34" s="3">
        <v>186.10728775062819</v>
      </c>
      <c r="EY34" s="3">
        <v>182.20420888899679</v>
      </c>
      <c r="EZ34" s="3">
        <v>-24.077346639626342</v>
      </c>
      <c r="FA34" s="3">
        <v>158.12686224937039</v>
      </c>
      <c r="FB34" s="3">
        <v>990.80516263897857</v>
      </c>
      <c r="FC34" s="3">
        <v>1565.8939369745731</v>
      </c>
      <c r="FD34" s="3">
        <v>-94.725679613544116</v>
      </c>
      <c r="FE34" s="3">
        <v>1471.168257361029</v>
      </c>
      <c r="FF34" s="3">
        <v>50.956302983430689</v>
      </c>
      <c r="FG34" s="3">
        <v>156.64097621591119</v>
      </c>
      <c r="FH34" s="3">
        <v>144.23428380065809</v>
      </c>
      <c r="FI34" s="3">
        <v>300.87526001656931</v>
      </c>
      <c r="FJ34" s="3">
        <v>98.485091798068225</v>
      </c>
      <c r="FK34" s="3">
        <v>86.363303581886825</v>
      </c>
      <c r="FL34" s="3">
        <v>4.6467536200454589</v>
      </c>
      <c r="FM34" s="3">
        <v>91.010057201932284</v>
      </c>
      <c r="FN34" s="3">
        <v>841.36376781884951</v>
      </c>
      <c r="FO34" s="3">
        <v>1322.8896571367279</v>
      </c>
      <c r="FP34" s="3">
        <v>-243.60671695557059</v>
      </c>
      <c r="FQ34" s="3">
        <v>1079.282940181158</v>
      </c>
      <c r="FR34" s="3">
        <v>1180.6189295586919</v>
      </c>
      <c r="FS34" s="3">
        <v>1049.1419678731261</v>
      </c>
      <c r="FT34" s="3">
        <v>-5.6559394318103386</v>
      </c>
      <c r="FU34" s="3">
        <v>1043.486028441316</v>
      </c>
      <c r="FV34" s="3">
        <v>380.26932214172717</v>
      </c>
      <c r="FW34" s="3">
        <v>311.65991084072198</v>
      </c>
      <c r="FX34" s="3">
        <v>-63.954796982446283</v>
      </c>
      <c r="FY34" s="3">
        <v>247.70511385827581</v>
      </c>
      <c r="FZ34" s="3">
        <v>157.04901823523261</v>
      </c>
      <c r="GA34" s="3">
        <v>142.82968729193999</v>
      </c>
      <c r="GB34" s="3">
        <v>-31.72324152717184</v>
      </c>
      <c r="GC34" s="3">
        <v>111.1064457647682</v>
      </c>
      <c r="GD34" s="3">
        <v>215.69473547991529</v>
      </c>
      <c r="GE34" s="3">
        <v>234.7584362577889</v>
      </c>
      <c r="GF34" s="3">
        <v>80.805669262300029</v>
      </c>
      <c r="GG34" s="3">
        <v>315.5641055200889</v>
      </c>
      <c r="GH34" s="3">
        <v>427.60585370181718</v>
      </c>
      <c r="GI34" s="3">
        <v>359.89393348267549</v>
      </c>
      <c r="GJ34" s="3">
        <v>9.2164298155075812</v>
      </c>
      <c r="GK34" s="3">
        <v>369.11036329818307</v>
      </c>
      <c r="GL34" s="3">
        <v>269.92603760887698</v>
      </c>
      <c r="GM34" s="3">
        <v>200.87635061282401</v>
      </c>
      <c r="GN34" s="3">
        <v>-109.10529722170349</v>
      </c>
      <c r="GO34" s="3">
        <v>91.771053391120461</v>
      </c>
      <c r="GP34" s="3">
        <v>-8.9745861230362269</v>
      </c>
      <c r="GQ34" s="3">
        <v>497.40485727123689</v>
      </c>
      <c r="GR34" s="3">
        <v>-2.8923735878855719</v>
      </c>
      <c r="GS34" s="3">
        <v>494.51248368335138</v>
      </c>
      <c r="GT34" s="3">
        <v>-2.0566746753462182</v>
      </c>
      <c r="GU34" s="3">
        <v>95.919646897488377</v>
      </c>
      <c r="GV34" s="3">
        <v>0.16813888896894011</v>
      </c>
      <c r="GW34" s="3">
        <v>96.087785786457317</v>
      </c>
      <c r="GX34" s="3">
        <v>920.86425674380905</v>
      </c>
      <c r="GY34" s="3">
        <v>51076.412026841783</v>
      </c>
      <c r="GZ34" s="3">
        <v>133.10890003574599</v>
      </c>
      <c r="HA34" s="3">
        <v>51209.520926877529</v>
      </c>
      <c r="HB34" s="3">
        <v>915.66379222405658</v>
      </c>
      <c r="HC34" s="3">
        <v>66268.17656555539</v>
      </c>
      <c r="HD34" s="3">
        <v>-30.37977857794613</v>
      </c>
      <c r="HE34" s="3">
        <v>66237.796786977444</v>
      </c>
      <c r="HF34" s="3">
        <v>757.68951096237618</v>
      </c>
      <c r="HG34" s="3">
        <v>5352.2144601584496</v>
      </c>
      <c r="HH34" s="3">
        <v>870.9170288791729</v>
      </c>
      <c r="HI34" s="3">
        <v>6223.1314890376216</v>
      </c>
      <c r="HJ34" s="3">
        <v>-2.853233593602314E-2</v>
      </c>
      <c r="HK34" s="3">
        <v>77.976434007923984</v>
      </c>
      <c r="HL34" s="3">
        <v>3.1691582019320208E-2</v>
      </c>
      <c r="HM34" s="3">
        <v>78.008125589943305</v>
      </c>
      <c r="HN34" s="3">
        <v>496.5388867841848</v>
      </c>
      <c r="HO34" s="3">
        <v>20094.79106226646</v>
      </c>
      <c r="HP34" s="3">
        <v>968.07323902935241</v>
      </c>
      <c r="HQ34" s="3">
        <v>21062.864301295809</v>
      </c>
      <c r="HR34" s="3">
        <v>-460.38367112230242</v>
      </c>
      <c r="HS34" s="3">
        <v>7960.5557448471272</v>
      </c>
      <c r="HT34" s="3">
        <v>280.02344327517591</v>
      </c>
      <c r="HU34" s="3">
        <v>8240.5791881223031</v>
      </c>
      <c r="HV34" s="3">
        <v>6586.2686584055082</v>
      </c>
      <c r="HW34" s="3">
        <v>19225.804771436229</v>
      </c>
      <c r="HX34" s="3">
        <v>947.17061351826123</v>
      </c>
      <c r="HY34" s="3">
        <v>20172.97538495449</v>
      </c>
      <c r="HZ34" s="3">
        <v>3329.575227051494</v>
      </c>
      <c r="IA34" s="3">
        <v>13493.33998115987</v>
      </c>
      <c r="IB34" s="3">
        <v>-181.87668585136629</v>
      </c>
      <c r="IC34" s="3">
        <v>13311.4632953085</v>
      </c>
      <c r="ID34" s="3">
        <v>3256.6934313540141</v>
      </c>
      <c r="IE34" s="3">
        <v>5732.4647902763563</v>
      </c>
      <c r="IF34" s="3">
        <v>1129.0472993696301</v>
      </c>
      <c r="IG34" s="3">
        <v>6861.5120896459866</v>
      </c>
    </row>
    <row r="35" spans="1:241" x14ac:dyDescent="0.25">
      <c r="A35" s="5" t="s">
        <v>269</v>
      </c>
      <c r="B35" s="3">
        <v>1420913.8787696799</v>
      </c>
      <c r="C35" s="3">
        <v>855487.44860029733</v>
      </c>
      <c r="D35" s="3">
        <v>565426.4301693826</v>
      </c>
      <c r="E35" s="3">
        <v>573493.82771159534</v>
      </c>
      <c r="F35" s="3">
        <v>144784.1643611691</v>
      </c>
      <c r="G35" s="3">
        <v>428709.66335042618</v>
      </c>
      <c r="H35" s="3">
        <v>847420.05105808459</v>
      </c>
      <c r="I35" s="3">
        <v>710703.28423912823</v>
      </c>
      <c r="J35" s="3">
        <v>136716.76681895641</v>
      </c>
      <c r="K35" s="3">
        <v>6761498.3330408577</v>
      </c>
      <c r="L35" s="3">
        <v>4417176.1983944923</v>
      </c>
      <c r="M35" s="3">
        <v>2344322.134646365</v>
      </c>
      <c r="N35" s="3">
        <v>3677616.3530049762</v>
      </c>
      <c r="O35" s="3">
        <v>1868365.1118575849</v>
      </c>
      <c r="P35" s="3">
        <v>1809251.241147391</v>
      </c>
      <c r="Q35" s="3">
        <v>3083881.980035881</v>
      </c>
      <c r="R35" s="3">
        <v>2548811.0865369071</v>
      </c>
      <c r="S35" s="3">
        <v>535070.89349897439</v>
      </c>
      <c r="T35" s="3">
        <v>42785.003252824063</v>
      </c>
      <c r="U35" s="3">
        <v>8101.7966989846573</v>
      </c>
      <c r="V35" s="3">
        <v>1663.5982309999999</v>
      </c>
      <c r="W35" s="3">
        <v>523.07759400000032</v>
      </c>
      <c r="X35" s="3">
        <v>85.663163999999995</v>
      </c>
      <c r="Y35" s="3">
        <v>337.25336600000031</v>
      </c>
      <c r="Z35" s="3">
        <v>4.0963599999999998</v>
      </c>
      <c r="AA35" s="3">
        <v>54.480760000000977</v>
      </c>
      <c r="AB35" s="3">
        <v>41.583943999999008</v>
      </c>
      <c r="AC35" s="3">
        <v>760.13574700000004</v>
      </c>
      <c r="AD35" s="3">
        <v>4.0000000000000001E-3</v>
      </c>
      <c r="AE35" s="3">
        <v>21.2136</v>
      </c>
      <c r="AF35" s="3">
        <v>738.91814699999998</v>
      </c>
      <c r="AG35" s="3">
        <v>318.240702</v>
      </c>
      <c r="AH35" s="3">
        <v>86.386221000000035</v>
      </c>
      <c r="AI35" s="3">
        <v>48.136963999999978</v>
      </c>
      <c r="AJ35" s="3">
        <v>105.72943100000001</v>
      </c>
      <c r="AK35" s="3">
        <v>77.988085999999996</v>
      </c>
      <c r="AL35" s="3">
        <v>62.144188000000021</v>
      </c>
      <c r="AM35" s="3">
        <v>528.09277796597894</v>
      </c>
      <c r="AN35" s="3">
        <v>102.9053333333333</v>
      </c>
      <c r="AO35" s="3">
        <v>53968.978736788988</v>
      </c>
      <c r="AP35" s="3">
        <v>69156.466571175159</v>
      </c>
      <c r="AQ35" s="3">
        <v>7437.471333333332</v>
      </c>
      <c r="AR35" s="3">
        <v>78.889406548947008</v>
      </c>
      <c r="AS35" s="3">
        <v>19152.381758299998</v>
      </c>
      <c r="AT35" s="3">
        <v>7529.5188730000009</v>
      </c>
      <c r="AU35" s="3">
        <v>15242.2942945426</v>
      </c>
      <c r="AV35" s="3">
        <v>11885.796940542599</v>
      </c>
      <c r="AW35" s="3">
        <v>3356.4973540000001</v>
      </c>
      <c r="AX35" s="3">
        <v>-358201.10911897587</v>
      </c>
      <c r="AY35" s="3">
        <v>1786995.0796894999</v>
      </c>
      <c r="AZ35" s="3">
        <v>-7880.0918008438312</v>
      </c>
      <c r="BA35" s="3">
        <v>1779114.9878886561</v>
      </c>
      <c r="BB35" s="3">
        <v>-21738.100159368449</v>
      </c>
      <c r="BC35" s="3">
        <v>894092.68556486059</v>
      </c>
      <c r="BD35" s="3">
        <v>-16867.136805194779</v>
      </c>
      <c r="BE35" s="3">
        <v>877225.54875966581</v>
      </c>
      <c r="BF35" s="3">
        <v>-336463.00895960751</v>
      </c>
      <c r="BG35" s="3">
        <v>892902.39412463945</v>
      </c>
      <c r="BH35" s="3">
        <v>8987.0450043505989</v>
      </c>
      <c r="BI35" s="3">
        <v>901889.43912899005</v>
      </c>
      <c r="BJ35" s="3">
        <v>-366831.75230999553</v>
      </c>
      <c r="BK35" s="3">
        <v>946293.51883918489</v>
      </c>
      <c r="BL35" s="3">
        <v>-5967.9388175939685</v>
      </c>
      <c r="BM35" s="3">
        <v>940325.58002159093</v>
      </c>
      <c r="BN35" s="3">
        <v>-109908.90108169</v>
      </c>
      <c r="BO35" s="3">
        <v>268090.83259464591</v>
      </c>
      <c r="BP35" s="3">
        <v>-13397.767151786829</v>
      </c>
      <c r="BQ35" s="3">
        <v>254693.06544285911</v>
      </c>
      <c r="BR35" s="3">
        <v>-256922.85122830549</v>
      </c>
      <c r="BS35" s="3">
        <v>678202.68624453899</v>
      </c>
      <c r="BT35" s="3">
        <v>7429.8283341927454</v>
      </c>
      <c r="BU35" s="3">
        <v>685632.51457873173</v>
      </c>
      <c r="BV35" s="3">
        <v>8630.6431911175641</v>
      </c>
      <c r="BW35" s="3">
        <v>840701.56085031223</v>
      </c>
      <c r="BX35" s="3">
        <v>-1912.152983345208</v>
      </c>
      <c r="BY35" s="3">
        <v>838789.40786696703</v>
      </c>
      <c r="BZ35" s="3">
        <v>88170.800922321461</v>
      </c>
      <c r="CA35" s="3">
        <v>626001.85297021468</v>
      </c>
      <c r="CB35" s="3">
        <v>-3469.36965340795</v>
      </c>
      <c r="CC35" s="3">
        <v>622532.48331680673</v>
      </c>
      <c r="CD35" s="3">
        <v>-79540.157731301922</v>
      </c>
      <c r="CE35" s="3">
        <v>214699.70788010041</v>
      </c>
      <c r="CF35" s="3">
        <v>1557.2166701578831</v>
      </c>
      <c r="CG35" s="3">
        <v>216256.92455025829</v>
      </c>
      <c r="CH35" s="3">
        <v>-1643171.086418763</v>
      </c>
      <c r="CI35" s="3">
        <v>8473063.5666883234</v>
      </c>
      <c r="CJ35" s="3">
        <v>-68394.147228702903</v>
      </c>
      <c r="CK35" s="3">
        <v>8404669.4194596205</v>
      </c>
      <c r="CL35" s="3">
        <v>-415688.59193383099</v>
      </c>
      <c r="CM35" s="3">
        <v>4929114.3884958746</v>
      </c>
      <c r="CN35" s="3">
        <v>-96249.598167551681</v>
      </c>
      <c r="CO35" s="3">
        <v>4832864.7903283229</v>
      </c>
      <c r="CP35" s="3">
        <v>-1227482.4944849319</v>
      </c>
      <c r="CQ35" s="3">
        <v>3543949.1781924488</v>
      </c>
      <c r="CR35" s="3">
        <v>27855.450938848309</v>
      </c>
      <c r="CS35" s="3">
        <v>3571804.6291312971</v>
      </c>
      <c r="CT35" s="3">
        <v>-992580.46836773807</v>
      </c>
      <c r="CU35" s="3">
        <v>4788344.7594225379</v>
      </c>
      <c r="CV35" s="3">
        <v>-118147.93804982401</v>
      </c>
      <c r="CW35" s="3">
        <v>4670196.8213727139</v>
      </c>
      <c r="CX35" s="3">
        <v>-125301.5615099733</v>
      </c>
      <c r="CY35" s="3">
        <v>2135501.1398437829</v>
      </c>
      <c r="CZ35" s="3">
        <v>-141834.4664762246</v>
      </c>
      <c r="DA35" s="3">
        <v>1993666.673367559</v>
      </c>
      <c r="DB35" s="3">
        <v>-867278.90685776493</v>
      </c>
      <c r="DC35" s="3">
        <v>2652843.6195787541</v>
      </c>
      <c r="DD35" s="3">
        <v>23686.528426401779</v>
      </c>
      <c r="DE35" s="3">
        <v>2676530.1480051558</v>
      </c>
      <c r="DF35" s="3">
        <v>-650590.61805102474</v>
      </c>
      <c r="DG35" s="3">
        <v>3684718.807265786</v>
      </c>
      <c r="DH35" s="3">
        <v>49753.790821119212</v>
      </c>
      <c r="DI35" s="3">
        <v>3734472.5980869061</v>
      </c>
      <c r="DJ35" s="3">
        <v>-290387.03042385803</v>
      </c>
      <c r="DK35" s="3">
        <v>2793613.2486520908</v>
      </c>
      <c r="DL35" s="3">
        <v>45584.868308673613</v>
      </c>
      <c r="DM35" s="3">
        <v>2839198.1169607649</v>
      </c>
      <c r="DN35" s="3">
        <v>-360203.58762716659</v>
      </c>
      <c r="DO35" s="3">
        <v>891105.55861369509</v>
      </c>
      <c r="DP35" s="3">
        <v>4168.9225124459481</v>
      </c>
      <c r="DQ35" s="3">
        <v>895274.48112614104</v>
      </c>
      <c r="DR35" s="3">
        <v>-1337.395377803577</v>
      </c>
      <c r="DS35" s="3">
        <v>44593.863596689509</v>
      </c>
      <c r="DT35" s="3">
        <v>-471.46496606187429</v>
      </c>
      <c r="DU35" s="3">
        <v>44122.398630627627</v>
      </c>
      <c r="DV35" s="3">
        <v>-720.61903717952191</v>
      </c>
      <c r="DW35" s="3">
        <v>8822.6327616795134</v>
      </c>
      <c r="DX35" s="3">
        <v>-0.21702551533417139</v>
      </c>
      <c r="DY35" s="3">
        <v>8822.4157361641792</v>
      </c>
      <c r="DZ35" s="3">
        <v>-2803.3035824247072</v>
      </c>
      <c r="EA35" s="3">
        <v>4337.3969768874786</v>
      </c>
      <c r="EB35" s="3">
        <v>129.5048365372277</v>
      </c>
      <c r="EC35" s="3">
        <v>4466.9018134247071</v>
      </c>
      <c r="ED35" s="3">
        <v>-866.58406695245401</v>
      </c>
      <c r="EE35" s="3">
        <v>1377.7363252375931</v>
      </c>
      <c r="EF35" s="3">
        <v>11.925335714861379</v>
      </c>
      <c r="EG35" s="3">
        <v>1389.661660952454</v>
      </c>
      <c r="EH35" s="3">
        <v>-190.89737524519771</v>
      </c>
      <c r="EI35" s="3">
        <v>277.93560783930252</v>
      </c>
      <c r="EJ35" s="3">
        <v>-1.3750685941048459</v>
      </c>
      <c r="EK35" s="3">
        <v>276.56053924519767</v>
      </c>
      <c r="EL35" s="3">
        <v>-368.12903081955841</v>
      </c>
      <c r="EM35" s="3">
        <v>669.48696760608902</v>
      </c>
      <c r="EN35" s="3">
        <v>35.895429213469583</v>
      </c>
      <c r="EO35" s="3">
        <v>705.38239681955861</v>
      </c>
      <c r="EP35" s="3">
        <v>-68.118420432227964</v>
      </c>
      <c r="EQ35" s="3">
        <v>93.486974729856158</v>
      </c>
      <c r="ER35" s="3">
        <v>-21.272194297628189</v>
      </c>
      <c r="ES35" s="3">
        <v>72.214780432227968</v>
      </c>
      <c r="ET35" s="3">
        <v>-96.967958326164009</v>
      </c>
      <c r="EU35" s="3">
        <v>153.45080115309059</v>
      </c>
      <c r="EV35" s="3">
        <v>-2.002082826925573</v>
      </c>
      <c r="EW35" s="3">
        <v>151.44871832616499</v>
      </c>
      <c r="EX35" s="3">
        <v>-142.47145952046839</v>
      </c>
      <c r="EY35" s="3">
        <v>183.37626918044671</v>
      </c>
      <c r="EZ35" s="3">
        <v>0.67913434002062445</v>
      </c>
      <c r="FA35" s="3">
        <v>184.05540352046739</v>
      </c>
      <c r="FB35" s="3">
        <v>-914.98974126152643</v>
      </c>
      <c r="FC35" s="3">
        <v>1620.5305349222019</v>
      </c>
      <c r="FD35" s="3">
        <v>54.594953339324768</v>
      </c>
      <c r="FE35" s="3">
        <v>1675.125488261526</v>
      </c>
      <c r="FF35" s="3">
        <v>-115.9404035623116</v>
      </c>
      <c r="FG35" s="3">
        <v>166.41778838181929</v>
      </c>
      <c r="FH35" s="3">
        <v>-50.473384819507608</v>
      </c>
      <c r="FI35" s="3">
        <v>115.94440356231161</v>
      </c>
      <c r="FJ35" s="3">
        <v>-76.093289361372925</v>
      </c>
      <c r="FK35" s="3">
        <v>91.772664221208288</v>
      </c>
      <c r="FL35" s="3">
        <v>5.5342251401646374</v>
      </c>
      <c r="FM35" s="3">
        <v>97.306889361372924</v>
      </c>
      <c r="FN35" s="3">
        <v>-722.95604814596629</v>
      </c>
      <c r="FO35" s="3">
        <v>1362.3400823724619</v>
      </c>
      <c r="FP35" s="3">
        <v>99.534112773504603</v>
      </c>
      <c r="FQ35" s="3">
        <v>1461.874195145966</v>
      </c>
      <c r="FR35" s="3">
        <v>-853.20146455669999</v>
      </c>
      <c r="FS35" s="3">
        <v>1117.077754173446</v>
      </c>
      <c r="FT35" s="3">
        <v>54.364412383253693</v>
      </c>
      <c r="FU35" s="3">
        <v>1171.4421665566999</v>
      </c>
      <c r="FV35" s="3">
        <v>-274.49472229276188</v>
      </c>
      <c r="FW35" s="3">
        <v>332.37609703064652</v>
      </c>
      <c r="FX35" s="3">
        <v>28.50484626211545</v>
      </c>
      <c r="FY35" s="3">
        <v>360.88094329276203</v>
      </c>
      <c r="FZ35" s="3">
        <v>-113.8665894884865</v>
      </c>
      <c r="GA35" s="3">
        <v>143.85601328267319</v>
      </c>
      <c r="GB35" s="3">
        <v>18.147540205813272</v>
      </c>
      <c r="GC35" s="3">
        <v>162.00355348848649</v>
      </c>
      <c r="GD35" s="3">
        <v>-147.37155679343169</v>
      </c>
      <c r="GE35" s="3">
        <v>254.80520472225419</v>
      </c>
      <c r="GF35" s="3">
        <v>-1.7042169288224609</v>
      </c>
      <c r="GG35" s="3">
        <v>253.1009877934317</v>
      </c>
      <c r="GH35" s="3">
        <v>-317.46859598201991</v>
      </c>
      <c r="GI35" s="3">
        <v>386.04043913787228</v>
      </c>
      <c r="GJ35" s="3">
        <v>9.4162428441476322</v>
      </c>
      <c r="GK35" s="3">
        <v>395.45668198201992</v>
      </c>
      <c r="GL35" s="3">
        <v>-168.5283096540262</v>
      </c>
      <c r="GM35" s="3">
        <v>222.05236255423841</v>
      </c>
      <c r="GN35" s="3">
        <v>8.6201350997878308</v>
      </c>
      <c r="GO35" s="3">
        <v>230.67249765402619</v>
      </c>
      <c r="GP35" s="3">
        <v>26.966360772971711</v>
      </c>
      <c r="GQ35" s="3">
        <v>505.82134826737291</v>
      </c>
      <c r="GR35" s="3">
        <v>-4.694931074365627</v>
      </c>
      <c r="GS35" s="3">
        <v>501.12641719300723</v>
      </c>
      <c r="GT35" s="3">
        <v>3.073208296123187</v>
      </c>
      <c r="GU35" s="3">
        <v>94.97471753848501</v>
      </c>
      <c r="GV35" s="3">
        <v>4.8574074987251237</v>
      </c>
      <c r="GW35" s="3">
        <v>99.832125037210133</v>
      </c>
      <c r="GX35" s="3">
        <v>1085.901043531833</v>
      </c>
      <c r="GY35" s="3">
        <v>53428.643759078623</v>
      </c>
      <c r="GZ35" s="3">
        <v>-545.56606582145469</v>
      </c>
      <c r="HA35" s="3">
        <v>52883.077693257161</v>
      </c>
      <c r="HB35" s="3">
        <v>854.47109758677425</v>
      </c>
      <c r="HC35" s="3">
        <v>68829.337304305329</v>
      </c>
      <c r="HD35" s="3">
        <v>-527.34183071694861</v>
      </c>
      <c r="HE35" s="3">
        <v>68301.99547358838</v>
      </c>
      <c r="HF35" s="3">
        <v>1342.00172002811</v>
      </c>
      <c r="HG35" s="3">
        <v>5804.0889896303152</v>
      </c>
      <c r="HH35" s="3">
        <v>291.38062367490687</v>
      </c>
      <c r="HI35" s="3">
        <v>6095.4696133052221</v>
      </c>
      <c r="HJ35" s="3">
        <v>0.32250536449029932</v>
      </c>
      <c r="HK35" s="3">
        <v>78.829199438140932</v>
      </c>
      <c r="HL35" s="3">
        <v>-0.26229825368422149</v>
      </c>
      <c r="HM35" s="3">
        <v>78.566901184456711</v>
      </c>
      <c r="HN35" s="3">
        <v>-1852.6053913701401</v>
      </c>
      <c r="HO35" s="3">
        <v>20973.11489163815</v>
      </c>
      <c r="HP35" s="3">
        <v>31.872258031984529</v>
      </c>
      <c r="HQ35" s="3">
        <v>21004.987149670142</v>
      </c>
      <c r="HR35" s="3">
        <v>-936.50649059807574</v>
      </c>
      <c r="HS35" s="3">
        <v>8267.9811927990904</v>
      </c>
      <c r="HT35" s="3">
        <v>198.0441707989867</v>
      </c>
      <c r="HU35" s="3">
        <v>8466.0253635980771</v>
      </c>
      <c r="HV35" s="3">
        <v>-5089.6029564243563</v>
      </c>
      <c r="HW35" s="3">
        <v>19825.410464915349</v>
      </c>
      <c r="HX35" s="3">
        <v>506.48678605160239</v>
      </c>
      <c r="HY35" s="3">
        <v>20331.897250966951</v>
      </c>
      <c r="HZ35" s="3">
        <v>-2922.053428773545</v>
      </c>
      <c r="IA35" s="3">
        <v>13840.644134746301</v>
      </c>
      <c r="IB35" s="3">
        <v>967.20623456984504</v>
      </c>
      <c r="IC35" s="3">
        <v>14807.850369316149</v>
      </c>
      <c r="ID35" s="3">
        <v>-2167.5495276508109</v>
      </c>
      <c r="IE35" s="3">
        <v>5984.7663301690491</v>
      </c>
      <c r="IF35" s="3">
        <v>-460.7194485182381</v>
      </c>
      <c r="IG35" s="3">
        <v>5524.046881650811</v>
      </c>
    </row>
    <row r="36" spans="1:241" x14ac:dyDescent="0.25">
      <c r="A36" s="5" t="s">
        <v>270</v>
      </c>
      <c r="B36" s="3">
        <v>1602381.8699981491</v>
      </c>
      <c r="C36" s="3">
        <v>795593.76968117175</v>
      </c>
      <c r="D36" s="3">
        <v>806788.1003169769</v>
      </c>
      <c r="E36" s="3">
        <v>761806.37462377828</v>
      </c>
      <c r="F36" s="3">
        <v>228099.3752697724</v>
      </c>
      <c r="G36" s="3">
        <v>533706.99935400579</v>
      </c>
      <c r="H36" s="3">
        <v>840575.49537437037</v>
      </c>
      <c r="I36" s="3">
        <v>567494.39441139926</v>
      </c>
      <c r="J36" s="3">
        <v>273081.10096297122</v>
      </c>
      <c r="K36" s="3">
        <v>8240325.910123188</v>
      </c>
      <c r="L36" s="3">
        <v>4428827.3122975295</v>
      </c>
      <c r="M36" s="3">
        <v>3811498.597825658</v>
      </c>
      <c r="N36" s="3">
        <v>4215442.6833226904</v>
      </c>
      <c r="O36" s="3">
        <v>1793164.784584794</v>
      </c>
      <c r="P36" s="3">
        <v>2422277.8987378972</v>
      </c>
      <c r="Q36" s="3">
        <v>4024883.2268004981</v>
      </c>
      <c r="R36" s="3">
        <v>2635662.5277127372</v>
      </c>
      <c r="S36" s="3">
        <v>1389220.6990877611</v>
      </c>
      <c r="T36" s="3">
        <v>45997.640188204081</v>
      </c>
      <c r="U36" s="3">
        <v>9183.0132116141594</v>
      </c>
      <c r="V36" s="3">
        <v>3776.298925000001</v>
      </c>
      <c r="W36" s="3">
        <v>1217.7271650000041</v>
      </c>
      <c r="X36" s="3">
        <v>232.43734099999989</v>
      </c>
      <c r="Y36" s="3">
        <v>523.03713299999981</v>
      </c>
      <c r="Z36" s="3">
        <v>281.67027999999999</v>
      </c>
      <c r="AA36" s="3">
        <v>54.946476000003067</v>
      </c>
      <c r="AB36" s="3">
        <v>125.6359350000009</v>
      </c>
      <c r="AC36" s="3">
        <v>1550.308312999998</v>
      </c>
      <c r="AD36" s="3">
        <v>282.60920399999998</v>
      </c>
      <c r="AE36" s="3">
        <v>75.026025000000033</v>
      </c>
      <c r="AF36" s="3">
        <v>1192.673083999998</v>
      </c>
      <c r="AG36" s="3">
        <v>798.8239159999996</v>
      </c>
      <c r="AH36" s="3">
        <v>261.68512099999998</v>
      </c>
      <c r="AI36" s="3">
        <v>99.032207999999798</v>
      </c>
      <c r="AJ36" s="3">
        <v>188.41933099999989</v>
      </c>
      <c r="AK36" s="3">
        <v>249.68725599999999</v>
      </c>
      <c r="AL36" s="3">
        <v>209.43953099999979</v>
      </c>
      <c r="AM36" s="3">
        <v>500.89920517623608</v>
      </c>
      <c r="AN36" s="3">
        <v>93.441447330447332</v>
      </c>
      <c r="AO36" s="3">
        <v>55190.328697121069</v>
      </c>
      <c r="AP36" s="3">
        <v>71193.508054396938</v>
      </c>
      <c r="AQ36" s="3">
        <v>5080.1360000000013</v>
      </c>
      <c r="AR36" s="3">
        <v>79.612731732725578</v>
      </c>
      <c r="AS36" s="3">
        <v>20812.604545459999</v>
      </c>
      <c r="AT36" s="3">
        <v>8870.0540209999999</v>
      </c>
      <c r="AU36" s="3">
        <v>17876.934220520001</v>
      </c>
      <c r="AV36" s="3">
        <v>13125.131074520001</v>
      </c>
      <c r="AW36" s="3">
        <v>4751.8031460000002</v>
      </c>
      <c r="AX36" s="3">
        <v>-199454.29744374799</v>
      </c>
      <c r="AY36" s="3">
        <v>1778244.4658778319</v>
      </c>
      <c r="AZ36" s="3">
        <v>23591.701564064479</v>
      </c>
      <c r="BA36" s="3">
        <v>1801836.1674418971</v>
      </c>
      <c r="BB36" s="3">
        <v>-103362.1788651094</v>
      </c>
      <c r="BC36" s="3">
        <v>871675.97264424327</v>
      </c>
      <c r="BD36" s="3">
        <v>27279.975902037932</v>
      </c>
      <c r="BE36" s="3">
        <v>898955.9485462812</v>
      </c>
      <c r="BF36" s="3">
        <v>-96092.11857863862</v>
      </c>
      <c r="BG36" s="3">
        <v>906568.49323358876</v>
      </c>
      <c r="BH36" s="3">
        <v>-3688.2743379732128</v>
      </c>
      <c r="BI36" s="3">
        <v>902880.21889561554</v>
      </c>
      <c r="BJ36" s="3">
        <v>-196639.97402273209</v>
      </c>
      <c r="BK36" s="3">
        <v>956579.74992317602</v>
      </c>
      <c r="BL36" s="3">
        <v>1866.5987233343769</v>
      </c>
      <c r="BM36" s="3">
        <v>958446.34864651039</v>
      </c>
      <c r="BN36" s="3">
        <v>-42602.152742440987</v>
      </c>
      <c r="BO36" s="3">
        <v>262891.51882658852</v>
      </c>
      <c r="BP36" s="3">
        <v>7810.0091856249492</v>
      </c>
      <c r="BQ36" s="3">
        <v>270701.52801221341</v>
      </c>
      <c r="BR36" s="3">
        <v>-154037.8212802911</v>
      </c>
      <c r="BS36" s="3">
        <v>693688.23109658761</v>
      </c>
      <c r="BT36" s="3">
        <v>-5943.4104622907471</v>
      </c>
      <c r="BU36" s="3">
        <v>687744.82063429686</v>
      </c>
      <c r="BV36" s="3">
        <v>-2814.323421020651</v>
      </c>
      <c r="BW36" s="3">
        <v>821664.71595464996</v>
      </c>
      <c r="BX36" s="3">
        <v>21725.102840741049</v>
      </c>
      <c r="BY36" s="3">
        <v>843389.81879539101</v>
      </c>
      <c r="BZ36" s="3">
        <v>-60760.02612266846</v>
      </c>
      <c r="CA36" s="3">
        <v>608784.45381765498</v>
      </c>
      <c r="CB36" s="3">
        <v>19469.966716412691</v>
      </c>
      <c r="CC36" s="3">
        <v>628254.42053406767</v>
      </c>
      <c r="CD36" s="3">
        <v>57945.702701652517</v>
      </c>
      <c r="CE36" s="3">
        <v>212880.26213700109</v>
      </c>
      <c r="CF36" s="3">
        <v>2255.1361243175629</v>
      </c>
      <c r="CG36" s="3">
        <v>215135.39826131871</v>
      </c>
      <c r="CH36" s="3">
        <v>-440944.38949999498</v>
      </c>
      <c r="CI36" s="3">
        <v>8559693.32805508</v>
      </c>
      <c r="CJ36" s="3">
        <v>121576.97156810389</v>
      </c>
      <c r="CK36" s="3">
        <v>8681270.2996231839</v>
      </c>
      <c r="CL36" s="3">
        <v>-565762.54596231051</v>
      </c>
      <c r="CM36" s="3">
        <v>4911965.5361558134</v>
      </c>
      <c r="CN36" s="3">
        <v>82624.322104027495</v>
      </c>
      <c r="CO36" s="3">
        <v>4994589.8582598409</v>
      </c>
      <c r="CP36" s="3">
        <v>124818.1564623156</v>
      </c>
      <c r="CQ36" s="3">
        <v>3647727.7918992671</v>
      </c>
      <c r="CR36" s="3">
        <v>38952.649464074988</v>
      </c>
      <c r="CS36" s="3">
        <v>3686680.4413633421</v>
      </c>
      <c r="CT36" s="3">
        <v>-699843.50089746236</v>
      </c>
      <c r="CU36" s="3">
        <v>4897231.5041756108</v>
      </c>
      <c r="CV36" s="3">
        <v>18054.68004454207</v>
      </c>
      <c r="CW36" s="3">
        <v>4915286.1842201529</v>
      </c>
      <c r="CX36" s="3">
        <v>-340656.53595403861</v>
      </c>
      <c r="CY36" s="3">
        <v>2143970.2253139722</v>
      </c>
      <c r="CZ36" s="3">
        <v>-10148.904775139879</v>
      </c>
      <c r="DA36" s="3">
        <v>2133821.3205388319</v>
      </c>
      <c r="DB36" s="3">
        <v>-359186.96494342381</v>
      </c>
      <c r="DC36" s="3">
        <v>2753261.2788616391</v>
      </c>
      <c r="DD36" s="3">
        <v>28203.584819681939</v>
      </c>
      <c r="DE36" s="3">
        <v>2781464.863681321</v>
      </c>
      <c r="DF36" s="3">
        <v>258899.11139746741</v>
      </c>
      <c r="DG36" s="3">
        <v>3662461.8238794692</v>
      </c>
      <c r="DH36" s="3">
        <v>103522.2915235613</v>
      </c>
      <c r="DI36" s="3">
        <v>3765984.1154030301</v>
      </c>
      <c r="DJ36" s="3">
        <v>-225106.01000827181</v>
      </c>
      <c r="DK36" s="3">
        <v>2767995.3108418402</v>
      </c>
      <c r="DL36" s="3">
        <v>92773.226879168302</v>
      </c>
      <c r="DM36" s="3">
        <v>2860768.537721009</v>
      </c>
      <c r="DN36" s="3">
        <v>484005.1214057394</v>
      </c>
      <c r="DO36" s="3">
        <v>894466.51303762861</v>
      </c>
      <c r="DP36" s="3">
        <v>10749.064644392931</v>
      </c>
      <c r="DQ36" s="3">
        <v>905215.57768202154</v>
      </c>
      <c r="DR36" s="3">
        <v>156.89990696585741</v>
      </c>
      <c r="DS36" s="3">
        <v>46021.502036343867</v>
      </c>
      <c r="DT36" s="3">
        <v>-180.76175510565369</v>
      </c>
      <c r="DU36" s="3">
        <v>45840.740281238221</v>
      </c>
      <c r="DV36" s="3">
        <v>276.65860363621567</v>
      </c>
      <c r="DW36" s="3">
        <v>8945.4330138241585</v>
      </c>
      <c r="DX36" s="3">
        <v>-39.078405846214082</v>
      </c>
      <c r="DY36" s="3">
        <v>8906.3546079779444</v>
      </c>
      <c r="DZ36" s="3">
        <v>-484.35403879334717</v>
      </c>
      <c r="EA36" s="3">
        <v>4660.4850952735878</v>
      </c>
      <c r="EB36" s="3">
        <v>-399.83213148023879</v>
      </c>
      <c r="EC36" s="3">
        <v>4260.652963793349</v>
      </c>
      <c r="ED36" s="3">
        <v>-106.5616393897958</v>
      </c>
      <c r="EE36" s="3">
        <v>1507.081496911979</v>
      </c>
      <c r="EF36" s="3">
        <v>-182.79269252217949</v>
      </c>
      <c r="EG36" s="3">
        <v>1324.2888043897999</v>
      </c>
      <c r="EH36" s="3">
        <v>-66.723306336076661</v>
      </c>
      <c r="EI36" s="3">
        <v>294.32144831885682</v>
      </c>
      <c r="EJ36" s="3">
        <v>4.8391990172197552</v>
      </c>
      <c r="EK36" s="3">
        <v>299.16064733607652</v>
      </c>
      <c r="EL36" s="3">
        <v>17.0679902822116</v>
      </c>
      <c r="EM36" s="3">
        <v>770.83002061337743</v>
      </c>
      <c r="EN36" s="3">
        <v>-264.86087789558923</v>
      </c>
      <c r="EO36" s="3">
        <v>505.9691427177882</v>
      </c>
      <c r="EP36" s="3">
        <v>35.342468715075313</v>
      </c>
      <c r="EQ36" s="3">
        <v>105.30100414423519</v>
      </c>
      <c r="ER36" s="3">
        <v>141.02680714068941</v>
      </c>
      <c r="ES36" s="3">
        <v>246.32781128492471</v>
      </c>
      <c r="ET36" s="3">
        <v>-41.901185951080542</v>
      </c>
      <c r="EU36" s="3">
        <v>141.1979882557398</v>
      </c>
      <c r="EV36" s="3">
        <v>-44.350326304656193</v>
      </c>
      <c r="EW36" s="3">
        <v>96.847661951083609</v>
      </c>
      <c r="EX36" s="3">
        <v>-50.347734259281189</v>
      </c>
      <c r="EY36" s="3">
        <v>195.4310864732943</v>
      </c>
      <c r="EZ36" s="3">
        <v>-19.447417214012152</v>
      </c>
      <c r="FA36" s="3">
        <v>175.9836692592821</v>
      </c>
      <c r="FB36" s="3">
        <v>9.0421014622504856</v>
      </c>
      <c r="FC36" s="3">
        <v>1697.5016039072821</v>
      </c>
      <c r="FD36" s="3">
        <v>-156.23539236953459</v>
      </c>
      <c r="FE36" s="3">
        <v>1541.266211537747</v>
      </c>
      <c r="FF36" s="3">
        <v>156.93739815975911</v>
      </c>
      <c r="FG36" s="3">
        <v>164.96412217567249</v>
      </c>
      <c r="FH36" s="3">
        <v>-39.292316335431543</v>
      </c>
      <c r="FI36" s="3">
        <v>125.67180584024101</v>
      </c>
      <c r="FJ36" s="3">
        <v>-27.4077900862513</v>
      </c>
      <c r="FK36" s="3">
        <v>94.754832237035757</v>
      </c>
      <c r="FL36" s="3">
        <v>7.6789828492155721</v>
      </c>
      <c r="FM36" s="3">
        <v>102.4338150862513</v>
      </c>
      <c r="FN36" s="3">
        <v>-120.4875063176766</v>
      </c>
      <c r="FO36" s="3">
        <v>1437.782649823841</v>
      </c>
      <c r="FP36" s="3">
        <v>-124.62205950616639</v>
      </c>
      <c r="FQ36" s="3">
        <v>1313.1605903176751</v>
      </c>
      <c r="FR36" s="3">
        <v>-309.78024981451102</v>
      </c>
      <c r="FS36" s="3">
        <v>1191.3987414110461</v>
      </c>
      <c r="FT36" s="3">
        <v>-82.794575596535196</v>
      </c>
      <c r="FU36" s="3">
        <v>1108.60416581451</v>
      </c>
      <c r="FV36" s="3">
        <v>-94.413813539736182</v>
      </c>
      <c r="FW36" s="3">
        <v>360.53495623237762</v>
      </c>
      <c r="FX36" s="3">
        <v>-4.4360216926414182</v>
      </c>
      <c r="FY36" s="3">
        <v>356.09893453973609</v>
      </c>
      <c r="FZ36" s="3">
        <v>-31.961576392243021</v>
      </c>
      <c r="GA36" s="3">
        <v>148.9487685042653</v>
      </c>
      <c r="GB36" s="3">
        <v>-17.954984112022519</v>
      </c>
      <c r="GC36" s="3">
        <v>130.99378439224279</v>
      </c>
      <c r="GD36" s="3">
        <v>-48.494716582443012</v>
      </c>
      <c r="GE36" s="3">
        <v>268.15332512772272</v>
      </c>
      <c r="GF36" s="3">
        <v>-31.23927754527978</v>
      </c>
      <c r="GG36" s="3">
        <v>236.91404758244289</v>
      </c>
      <c r="GH36" s="3">
        <v>-134.91014330008869</v>
      </c>
      <c r="GI36" s="3">
        <v>413.76169154668031</v>
      </c>
      <c r="GJ36" s="3">
        <v>-29.164292246591572</v>
      </c>
      <c r="GK36" s="3">
        <v>384.59739930008868</v>
      </c>
      <c r="GL36" s="3">
        <v>-77.054251051291203</v>
      </c>
      <c r="GM36" s="3">
        <v>264.50325304328112</v>
      </c>
      <c r="GN36" s="3">
        <v>21.99052900800984</v>
      </c>
      <c r="GO36" s="3">
        <v>286.49378205129102</v>
      </c>
      <c r="GP36" s="3">
        <v>-14.01961925057147</v>
      </c>
      <c r="GQ36" s="3">
        <v>514.77260610052201</v>
      </c>
      <c r="GR36" s="3">
        <v>0.14621832628563419</v>
      </c>
      <c r="GS36" s="3">
        <v>514.91882442680765</v>
      </c>
      <c r="GT36" s="3">
        <v>1.6121159962960889</v>
      </c>
      <c r="GU36" s="3">
        <v>94.256427276856243</v>
      </c>
      <c r="GV36" s="3">
        <v>-2.427095942704995</v>
      </c>
      <c r="GW36" s="3">
        <v>91.829331334151249</v>
      </c>
      <c r="GX36" s="3">
        <v>-839.19926793976106</v>
      </c>
      <c r="GY36" s="3">
        <v>55694.257698464891</v>
      </c>
      <c r="GZ36" s="3">
        <v>335.27026659593679</v>
      </c>
      <c r="HA36" s="3">
        <v>56029.527965060828</v>
      </c>
      <c r="HB36" s="3">
        <v>-626.95585049335637</v>
      </c>
      <c r="HC36" s="3">
        <v>71328.961667089388</v>
      </c>
      <c r="HD36" s="3">
        <v>491.50223780090158</v>
      </c>
      <c r="HE36" s="3">
        <v>71820.46390489029</v>
      </c>
      <c r="HF36" s="3">
        <v>-1005.573099353182</v>
      </c>
      <c r="HG36" s="3">
        <v>6194.6462376907621</v>
      </c>
      <c r="HH36" s="3">
        <v>-108.9371383375792</v>
      </c>
      <c r="HI36" s="3">
        <v>6085.7090993531829</v>
      </c>
      <c r="HJ36" s="3">
        <v>-0.11987027721041529</v>
      </c>
      <c r="HK36" s="3">
        <v>79.678598614121015</v>
      </c>
      <c r="HL36" s="3">
        <v>5.4003395814973487E-2</v>
      </c>
      <c r="HM36" s="3">
        <v>79.732602009935988</v>
      </c>
      <c r="HN36" s="3">
        <v>-209.9446147018775</v>
      </c>
      <c r="HO36" s="3">
        <v>21796.971490500309</v>
      </c>
      <c r="HP36" s="3">
        <v>-774.42233033842786</v>
      </c>
      <c r="HQ36" s="3">
        <v>21022.549160161881</v>
      </c>
      <c r="HR36" s="3">
        <v>528.37662000763692</v>
      </c>
      <c r="HS36" s="3">
        <v>8510.6097150502083</v>
      </c>
      <c r="HT36" s="3">
        <v>-168.93231405784539</v>
      </c>
      <c r="HU36" s="3">
        <v>8341.6774009923629</v>
      </c>
      <c r="HV36" s="3">
        <v>-892.1165923420964</v>
      </c>
      <c r="HW36" s="3">
        <v>20544.190673975019</v>
      </c>
      <c r="HX36" s="3">
        <v>-1775.139861112923</v>
      </c>
      <c r="HY36" s="3">
        <v>18769.0508128621</v>
      </c>
      <c r="HZ36" s="3">
        <v>-117.0213474317468</v>
      </c>
      <c r="IA36" s="3">
        <v>14289.440654562441</v>
      </c>
      <c r="IB36" s="3">
        <v>-1047.2882326106969</v>
      </c>
      <c r="IC36" s="3">
        <v>13242.152421951751</v>
      </c>
      <c r="ID36" s="3">
        <v>-775.09524491034745</v>
      </c>
      <c r="IE36" s="3">
        <v>6254.750019412576</v>
      </c>
      <c r="IF36" s="3">
        <v>-727.85162850222787</v>
      </c>
      <c r="IG36" s="3">
        <v>5526.8983909103481</v>
      </c>
    </row>
    <row r="37" spans="1:241" x14ac:dyDescent="0.25">
      <c r="A37" s="5" t="s">
        <v>271</v>
      </c>
      <c r="B37" s="3">
        <v>1479030.711994431</v>
      </c>
      <c r="C37" s="3">
        <v>549958.14982147561</v>
      </c>
      <c r="D37" s="3">
        <v>929072.5621729556</v>
      </c>
      <c r="E37" s="3">
        <v>931403.51529418328</v>
      </c>
      <c r="F37" s="3">
        <v>199757.2516584906</v>
      </c>
      <c r="G37" s="3">
        <v>731646.26363569265</v>
      </c>
      <c r="H37" s="3">
        <v>547627.19670024794</v>
      </c>
      <c r="I37" s="3">
        <v>350200.89816298499</v>
      </c>
      <c r="J37" s="3">
        <v>197426.29853726289</v>
      </c>
      <c r="K37" s="3">
        <v>8225795.8423087159</v>
      </c>
      <c r="L37" s="3">
        <v>4534453.8428319469</v>
      </c>
      <c r="M37" s="3">
        <v>3691341.999476769</v>
      </c>
      <c r="N37" s="3">
        <v>4275541.6462786375</v>
      </c>
      <c r="O37" s="3">
        <v>1456022.8427978971</v>
      </c>
      <c r="P37" s="3">
        <v>2819518.8034807411</v>
      </c>
      <c r="Q37" s="3">
        <v>3950254.196030078</v>
      </c>
      <c r="R37" s="3">
        <v>3078431.0000340501</v>
      </c>
      <c r="S37" s="3">
        <v>871823.19599602791</v>
      </c>
      <c r="T37" s="3">
        <v>47047.496514047889</v>
      </c>
      <c r="U37" s="3">
        <v>9081.8449709386205</v>
      </c>
      <c r="V37" s="3">
        <v>4222.963843999999</v>
      </c>
      <c r="W37" s="3">
        <v>1078.765240999996</v>
      </c>
      <c r="X37" s="3">
        <v>231.57349500000009</v>
      </c>
      <c r="Y37" s="3">
        <v>558.72150099999988</v>
      </c>
      <c r="Z37" s="3">
        <v>50.857360000000028</v>
      </c>
      <c r="AA37" s="3">
        <v>63.178763999995937</v>
      </c>
      <c r="AB37" s="3">
        <v>174.43412100000009</v>
      </c>
      <c r="AC37" s="3">
        <v>1786.6789400000021</v>
      </c>
      <c r="AD37" s="3">
        <v>143.47979599999999</v>
      </c>
      <c r="AE37" s="3">
        <v>105.705375</v>
      </c>
      <c r="AF37" s="3">
        <v>1537.493769000002</v>
      </c>
      <c r="AG37" s="3">
        <v>1160.367382000001</v>
      </c>
      <c r="AH37" s="3">
        <v>355.64765799999998</v>
      </c>
      <c r="AI37" s="3">
        <v>119.0898280000002</v>
      </c>
      <c r="AJ37" s="3">
        <v>236.1062380000001</v>
      </c>
      <c r="AK37" s="3">
        <v>449.52365800000001</v>
      </c>
      <c r="AL37" s="3">
        <v>197.15228100000019</v>
      </c>
      <c r="AM37" s="3">
        <v>518.03897406966496</v>
      </c>
      <c r="AN37" s="3">
        <v>92.205954451345747</v>
      </c>
      <c r="AO37" s="3">
        <v>56695.069388436699</v>
      </c>
      <c r="AP37" s="3">
        <v>72357.123936721895</v>
      </c>
      <c r="AQ37" s="3">
        <v>4921.0406666666668</v>
      </c>
      <c r="AR37" s="3">
        <v>80.451257871659678</v>
      </c>
      <c r="AS37" s="3">
        <v>25275.567772599999</v>
      </c>
      <c r="AT37" s="3">
        <v>9819.9549799999986</v>
      </c>
      <c r="AU37" s="3">
        <v>19453.577918563798</v>
      </c>
      <c r="AV37" s="3">
        <v>13521.3057815638</v>
      </c>
      <c r="AW37" s="3">
        <v>5932.2721369999999</v>
      </c>
      <c r="AX37" s="3">
        <v>-234206.47088317349</v>
      </c>
      <c r="AY37" s="3">
        <v>1771666.3015157189</v>
      </c>
      <c r="AZ37" s="3">
        <v>-58429.118638114312</v>
      </c>
      <c r="BA37" s="3">
        <v>1713237.1828776051</v>
      </c>
      <c r="BB37" s="3">
        <v>-247759.071255663</v>
      </c>
      <c r="BC37" s="3">
        <v>853347.84755948931</v>
      </c>
      <c r="BD37" s="3">
        <v>-55630.626482350643</v>
      </c>
      <c r="BE37" s="3">
        <v>797717.22107713867</v>
      </c>
      <c r="BF37" s="3">
        <v>13552.6003724896</v>
      </c>
      <c r="BG37" s="3">
        <v>918318.45395622985</v>
      </c>
      <c r="BH37" s="3">
        <v>-2798.4921557637858</v>
      </c>
      <c r="BI37" s="3">
        <v>915519.96180046606</v>
      </c>
      <c r="BJ37" s="3">
        <v>-16779.873921714061</v>
      </c>
      <c r="BK37" s="3">
        <v>965463.00724468264</v>
      </c>
      <c r="BL37" s="3">
        <v>-17279.618028785331</v>
      </c>
      <c r="BM37" s="3">
        <v>948183.3892158973</v>
      </c>
      <c r="BN37" s="3">
        <v>-38092.97390829878</v>
      </c>
      <c r="BO37" s="3">
        <v>259935.52655422621</v>
      </c>
      <c r="BP37" s="3">
        <v>-22085.300987436869</v>
      </c>
      <c r="BQ37" s="3">
        <v>237850.2255667893</v>
      </c>
      <c r="BR37" s="3">
        <v>21313.099986584632</v>
      </c>
      <c r="BS37" s="3">
        <v>705527.48069045646</v>
      </c>
      <c r="BT37" s="3">
        <v>4805.6829586515669</v>
      </c>
      <c r="BU37" s="3">
        <v>710333.16364910803</v>
      </c>
      <c r="BV37" s="3">
        <v>-217426.59696151459</v>
      </c>
      <c r="BW37" s="3">
        <v>806203.29427103768</v>
      </c>
      <c r="BX37" s="3">
        <v>-41149.500609275186</v>
      </c>
      <c r="BY37" s="3">
        <v>765053.79366176249</v>
      </c>
      <c r="BZ37" s="3">
        <v>-209666.09734736421</v>
      </c>
      <c r="CA37" s="3">
        <v>593412.32100526302</v>
      </c>
      <c r="CB37" s="3">
        <v>-33545.325494913734</v>
      </c>
      <c r="CC37" s="3">
        <v>559866.99551034928</v>
      </c>
      <c r="CD37" s="3">
        <v>-7760.4996140950734</v>
      </c>
      <c r="CE37" s="3">
        <v>212790.97326577341</v>
      </c>
      <c r="CF37" s="3">
        <v>-7604.1751144153823</v>
      </c>
      <c r="CG37" s="3">
        <v>205186.798151358</v>
      </c>
      <c r="CH37" s="3">
        <v>173175.96424160831</v>
      </c>
      <c r="CI37" s="3">
        <v>8742481.3325650282</v>
      </c>
      <c r="CJ37" s="3">
        <v>-689861.45449792035</v>
      </c>
      <c r="CK37" s="3">
        <v>8052619.8780671079</v>
      </c>
      <c r="CL37" s="3">
        <v>141244.9990036485</v>
      </c>
      <c r="CM37" s="3">
        <v>4992555.5426498903</v>
      </c>
      <c r="CN37" s="3">
        <v>-599346.69882159214</v>
      </c>
      <c r="CO37" s="3">
        <v>4393208.8438282982</v>
      </c>
      <c r="CP37" s="3">
        <v>31930.96523796015</v>
      </c>
      <c r="CQ37" s="3">
        <v>3749925.7899151379</v>
      </c>
      <c r="CR37" s="3">
        <v>-90514.755676329136</v>
      </c>
      <c r="CS37" s="3">
        <v>3659411.0342388088</v>
      </c>
      <c r="CT37" s="3">
        <v>-522787.60594823718</v>
      </c>
      <c r="CU37" s="3">
        <v>5008681.5975053879</v>
      </c>
      <c r="CV37" s="3">
        <v>-210352.34527851359</v>
      </c>
      <c r="CW37" s="3">
        <v>4798329.2522268742</v>
      </c>
      <c r="CX37" s="3">
        <v>-532007.53648381075</v>
      </c>
      <c r="CY37" s="3">
        <v>2163193.2174872588</v>
      </c>
      <c r="CZ37" s="3">
        <v>-175162.8382055515</v>
      </c>
      <c r="DA37" s="3">
        <v>1988030.3792817071</v>
      </c>
      <c r="DB37" s="3">
        <v>9219.9305355735087</v>
      </c>
      <c r="DC37" s="3">
        <v>2845488.380018129</v>
      </c>
      <c r="DD37" s="3">
        <v>-35189.507072960958</v>
      </c>
      <c r="DE37" s="3">
        <v>2810298.8729451681</v>
      </c>
      <c r="DF37" s="3">
        <v>695963.57018984586</v>
      </c>
      <c r="DG37" s="3">
        <v>3733799.7350596408</v>
      </c>
      <c r="DH37" s="3">
        <v>-479509.10921940859</v>
      </c>
      <c r="DI37" s="3">
        <v>3254290.6258402318</v>
      </c>
      <c r="DJ37" s="3">
        <v>673252.53548745939</v>
      </c>
      <c r="DK37" s="3">
        <v>2829362.3251626319</v>
      </c>
      <c r="DL37" s="3">
        <v>-424183.86061604129</v>
      </c>
      <c r="DM37" s="3">
        <v>2405178.464546591</v>
      </c>
      <c r="DN37" s="3">
        <v>22711.03470238614</v>
      </c>
      <c r="DO37" s="3">
        <v>904437.40989700879</v>
      </c>
      <c r="DP37" s="3">
        <v>-55325.248603367007</v>
      </c>
      <c r="DQ37" s="3">
        <v>849112.16129364178</v>
      </c>
      <c r="DR37" s="3">
        <v>22.67289416838339</v>
      </c>
      <c r="DS37" s="3">
        <v>47640.280012990253</v>
      </c>
      <c r="DT37" s="3">
        <v>-615.45639311074046</v>
      </c>
      <c r="DU37" s="3">
        <v>47024.823619879513</v>
      </c>
      <c r="DV37" s="3">
        <v>54.849283980899472</v>
      </c>
      <c r="DW37" s="3">
        <v>9083.8216129316606</v>
      </c>
      <c r="DX37" s="3">
        <v>-56.825925973938872</v>
      </c>
      <c r="DY37" s="3">
        <v>9026.9956869577218</v>
      </c>
      <c r="DZ37" s="3">
        <v>-419.13801572379481</v>
      </c>
      <c r="EA37" s="3">
        <v>4997.9962082747979</v>
      </c>
      <c r="EB37" s="3">
        <v>-355.89434855100438</v>
      </c>
      <c r="EC37" s="3">
        <v>4642.1018597237926</v>
      </c>
      <c r="ED37" s="3">
        <v>-205.25055850157159</v>
      </c>
      <c r="EE37" s="3">
        <v>1607.7108754682081</v>
      </c>
      <c r="EF37" s="3">
        <v>-323.69507596664079</v>
      </c>
      <c r="EG37" s="3">
        <v>1284.015799501567</v>
      </c>
      <c r="EH37" s="3">
        <v>-27.611599351829121</v>
      </c>
      <c r="EI37" s="3">
        <v>307.94055665221299</v>
      </c>
      <c r="EJ37" s="3">
        <v>-48.755462300383783</v>
      </c>
      <c r="EK37" s="3">
        <v>259.18509435182921</v>
      </c>
      <c r="EL37" s="3">
        <v>-126.1053792789284</v>
      </c>
      <c r="EM37" s="3">
        <v>839.56066061340516</v>
      </c>
      <c r="EN37" s="3">
        <v>-154.73378033447679</v>
      </c>
      <c r="EO37" s="3">
        <v>684.82688027892834</v>
      </c>
      <c r="EP37" s="3">
        <v>-11.61138730224441</v>
      </c>
      <c r="EQ37" s="3">
        <v>113.3212870424519</v>
      </c>
      <c r="ER37" s="3">
        <v>-50.852539740207447</v>
      </c>
      <c r="ES37" s="3">
        <v>62.468747302244452</v>
      </c>
      <c r="ET37" s="3">
        <v>-42.410045632560497</v>
      </c>
      <c r="EU37" s="3">
        <v>131.30703842742739</v>
      </c>
      <c r="EV37" s="3">
        <v>-25.718228794870921</v>
      </c>
      <c r="EW37" s="3">
        <v>105.5888096325564</v>
      </c>
      <c r="EX37" s="3">
        <v>2.4879693809489631</v>
      </c>
      <c r="EY37" s="3">
        <v>215.58140462524571</v>
      </c>
      <c r="EZ37" s="3">
        <v>-43.635253006194553</v>
      </c>
      <c r="FA37" s="3">
        <v>171.94615161905111</v>
      </c>
      <c r="FB37" s="3">
        <v>-89.113774182310536</v>
      </c>
      <c r="FC37" s="3">
        <v>1796.6988084062341</v>
      </c>
      <c r="FD37" s="3">
        <v>79.093905776078145</v>
      </c>
      <c r="FE37" s="3">
        <v>1875.792714182312</v>
      </c>
      <c r="FF37" s="3">
        <v>-96.537114400691323</v>
      </c>
      <c r="FG37" s="3">
        <v>165.610179982532</v>
      </c>
      <c r="FH37" s="3">
        <v>74.40673041815927</v>
      </c>
      <c r="FI37" s="3">
        <v>240.0169104006913</v>
      </c>
      <c r="FJ37" s="3">
        <v>-0.3020540378779254</v>
      </c>
      <c r="FK37" s="3">
        <v>101.20078924557301</v>
      </c>
      <c r="FL37" s="3">
        <v>4.8066397923049209</v>
      </c>
      <c r="FM37" s="3">
        <v>106.0074290378779</v>
      </c>
      <c r="FN37" s="3">
        <v>7.7253938511185938</v>
      </c>
      <c r="FO37" s="3">
        <v>1529.8878397877061</v>
      </c>
      <c r="FP37" s="3">
        <v>-0.11946463882259201</v>
      </c>
      <c r="FQ37" s="3">
        <v>1529.768375148883</v>
      </c>
      <c r="FR37" s="3">
        <v>-108.4305455859084</v>
      </c>
      <c r="FS37" s="3">
        <v>1287.709433004391</v>
      </c>
      <c r="FT37" s="3">
        <v>-18.911505418481969</v>
      </c>
      <c r="FU37" s="3">
        <v>1268.7979275859091</v>
      </c>
      <c r="FV37" s="3">
        <v>-40.148837219463758</v>
      </c>
      <c r="FW37" s="3">
        <v>395.87552596530492</v>
      </c>
      <c r="FX37" s="3">
        <v>-7.9030745841123462E-2</v>
      </c>
      <c r="FY37" s="3">
        <v>395.79649521946379</v>
      </c>
      <c r="FZ37" s="3">
        <v>-18.479609742497558</v>
      </c>
      <c r="GA37" s="3">
        <v>161.62697511441201</v>
      </c>
      <c r="GB37" s="3">
        <v>-24.05753737191424</v>
      </c>
      <c r="GC37" s="3">
        <v>137.5694377424978</v>
      </c>
      <c r="GD37" s="3">
        <v>-27.32962670866894</v>
      </c>
      <c r="GE37" s="3">
        <v>280.59109580609322</v>
      </c>
      <c r="GF37" s="3">
        <v>-17.155231097424231</v>
      </c>
      <c r="GG37" s="3">
        <v>263.43586470866899</v>
      </c>
      <c r="GH37" s="3">
        <v>-22.47247191527843</v>
      </c>
      <c r="GI37" s="3">
        <v>449.61583611858077</v>
      </c>
      <c r="GJ37" s="3">
        <v>22.380293796697629</v>
      </c>
      <c r="GK37" s="3">
        <v>471.9961299152784</v>
      </c>
      <c r="GL37" s="3">
        <v>-16.34313745400474</v>
      </c>
      <c r="GM37" s="3">
        <v>305.8770913959649</v>
      </c>
      <c r="GN37" s="3">
        <v>-92.381672941959977</v>
      </c>
      <c r="GO37" s="3">
        <v>213.49541845400489</v>
      </c>
      <c r="GP37" s="3">
        <v>-3.543501492866107</v>
      </c>
      <c r="GQ37" s="3">
        <v>524.76557684236445</v>
      </c>
      <c r="GR37" s="3">
        <v>-3.1831012798334091</v>
      </c>
      <c r="GS37" s="3">
        <v>521.58247556253104</v>
      </c>
      <c r="GT37" s="3">
        <v>-0.19140865029284809</v>
      </c>
      <c r="GU37" s="3">
        <v>93.544549233773793</v>
      </c>
      <c r="GV37" s="3">
        <v>-1.1471861321352039</v>
      </c>
      <c r="GW37" s="3">
        <v>92.397363101638589</v>
      </c>
      <c r="GX37" s="3">
        <v>-1347.9569952956861</v>
      </c>
      <c r="GY37" s="3">
        <v>57965.325453725287</v>
      </c>
      <c r="GZ37" s="3">
        <v>77.70093000709312</v>
      </c>
      <c r="HA37" s="3">
        <v>58043.026383732387</v>
      </c>
      <c r="HB37" s="3">
        <v>-1387.859876187664</v>
      </c>
      <c r="HC37" s="3">
        <v>73883.366134038821</v>
      </c>
      <c r="HD37" s="3">
        <v>-138.38232112926201</v>
      </c>
      <c r="HE37" s="3">
        <v>73744.983812909559</v>
      </c>
      <c r="HF37" s="3">
        <v>-1169.374579935831</v>
      </c>
      <c r="HG37" s="3">
        <v>6462.6564369950884</v>
      </c>
      <c r="HH37" s="3">
        <v>-372.24119039259131</v>
      </c>
      <c r="HI37" s="3">
        <v>6090.4152466024971</v>
      </c>
      <c r="HJ37" s="3">
        <v>-0.1010990827194571</v>
      </c>
      <c r="HK37" s="3">
        <v>80.603261275983598</v>
      </c>
      <c r="HL37" s="3">
        <v>-5.0904321604463121E-2</v>
      </c>
      <c r="HM37" s="3">
        <v>80.552356954379135</v>
      </c>
      <c r="HN37" s="3">
        <v>2024.2362475952809</v>
      </c>
      <c r="HO37" s="3">
        <v>22645.65122704448</v>
      </c>
      <c r="HP37" s="3">
        <v>605.68029796024712</v>
      </c>
      <c r="HQ37" s="3">
        <v>23251.33152500472</v>
      </c>
      <c r="HR37" s="3">
        <v>1164.845228879972</v>
      </c>
      <c r="HS37" s="3">
        <v>8766.2354808540022</v>
      </c>
      <c r="HT37" s="3">
        <v>-111.1257297339762</v>
      </c>
      <c r="HU37" s="3">
        <v>8655.109751120026</v>
      </c>
      <c r="HV37" s="3">
        <v>-1036.428644981457</v>
      </c>
      <c r="HW37" s="3">
        <v>21309.823472189419</v>
      </c>
      <c r="HX37" s="3">
        <v>-819.81690864416669</v>
      </c>
      <c r="HY37" s="3">
        <v>20490.006563545259</v>
      </c>
      <c r="HZ37" s="3">
        <v>-519.92119655191914</v>
      </c>
      <c r="IA37" s="3">
        <v>14710.3557004827</v>
      </c>
      <c r="IB37" s="3">
        <v>-669.12872236698058</v>
      </c>
      <c r="IC37" s="3">
        <v>14041.226978115719</v>
      </c>
      <c r="ID37" s="3">
        <v>-516.50744842953793</v>
      </c>
      <c r="IE37" s="3">
        <v>6599.4677717067298</v>
      </c>
      <c r="IF37" s="3">
        <v>-150.68818627719159</v>
      </c>
      <c r="IG37" s="3">
        <v>6448.7795854295382</v>
      </c>
    </row>
    <row r="38" spans="1:241" x14ac:dyDescent="0.25">
      <c r="A38" s="5" t="s">
        <v>272</v>
      </c>
      <c r="B38" s="3">
        <v>2541207.1860011141</v>
      </c>
      <c r="C38" s="3">
        <v>1189522.7914397081</v>
      </c>
      <c r="D38" s="3">
        <v>1351684.3945614051</v>
      </c>
      <c r="E38" s="3">
        <v>1586796.2410615841</v>
      </c>
      <c r="F38" s="3">
        <v>463571.6655245478</v>
      </c>
      <c r="G38" s="3">
        <v>1123224.5755370359</v>
      </c>
      <c r="H38" s="3">
        <v>954410.94493952941</v>
      </c>
      <c r="I38" s="3">
        <v>725951.12591516052</v>
      </c>
      <c r="J38" s="3">
        <v>228459.81902436889</v>
      </c>
      <c r="K38" s="3">
        <v>11139216.738989661</v>
      </c>
      <c r="L38" s="3">
        <v>6103037.1766723469</v>
      </c>
      <c r="M38" s="3">
        <v>5036179.5623173099</v>
      </c>
      <c r="N38" s="3">
        <v>7541020.0635922104</v>
      </c>
      <c r="O38" s="3">
        <v>3239552.311183942</v>
      </c>
      <c r="P38" s="3">
        <v>4301467.7524082679</v>
      </c>
      <c r="Q38" s="3">
        <v>3598196.6753974459</v>
      </c>
      <c r="R38" s="3">
        <v>2863484.8654884039</v>
      </c>
      <c r="S38" s="3">
        <v>734711.80990904197</v>
      </c>
      <c r="T38" s="3">
        <v>51323.737651498021</v>
      </c>
      <c r="U38" s="3">
        <v>9670.8051468516423</v>
      </c>
      <c r="V38" s="3">
        <v>10240.64</v>
      </c>
      <c r="W38" s="3">
        <v>3590.0819999999999</v>
      </c>
      <c r="X38" s="3">
        <v>688.20700000000011</v>
      </c>
      <c r="Y38" s="3">
        <v>1930.83</v>
      </c>
      <c r="Z38" s="3">
        <v>147.17199999999991</v>
      </c>
      <c r="AA38" s="3">
        <v>318.42899999999997</v>
      </c>
      <c r="AB38" s="3">
        <v>505.44400000000002</v>
      </c>
      <c r="AC38" s="3">
        <v>3013.0230000000001</v>
      </c>
      <c r="AD38" s="3">
        <v>137.03700000000001</v>
      </c>
      <c r="AE38" s="3">
        <v>184.7350000000001</v>
      </c>
      <c r="AF38" s="3">
        <v>2691.2509999999988</v>
      </c>
      <c r="AG38" s="3">
        <v>2823.6689999999999</v>
      </c>
      <c r="AH38" s="3">
        <v>895.44900000000007</v>
      </c>
      <c r="AI38" s="3">
        <v>375.65599999999989</v>
      </c>
      <c r="AJ38" s="3">
        <v>544.91200000000015</v>
      </c>
      <c r="AK38" s="3">
        <v>1007.652</v>
      </c>
      <c r="AL38" s="3">
        <v>813.8660000000001</v>
      </c>
      <c r="AM38" s="3">
        <v>530.70801109260901</v>
      </c>
      <c r="AN38" s="3">
        <v>88.131039525691691</v>
      </c>
      <c r="AO38" s="3">
        <v>61463.08840207191</v>
      </c>
      <c r="AP38" s="3">
        <v>77490.943452812775</v>
      </c>
      <c r="AQ38" s="3">
        <v>7907.7690000000002</v>
      </c>
      <c r="AR38" s="3">
        <v>81.455347561669328</v>
      </c>
      <c r="AS38" s="3">
        <v>22749.441277760001</v>
      </c>
      <c r="AT38" s="3">
        <v>7978.6012810000002</v>
      </c>
      <c r="AU38" s="3">
        <v>32129.232251004199</v>
      </c>
      <c r="AV38" s="3">
        <v>20913.9671760042</v>
      </c>
      <c r="AW38" s="3">
        <v>11215.265074999999</v>
      </c>
      <c r="AX38" s="3">
        <v>831215.26797318761</v>
      </c>
      <c r="AY38" s="3">
        <v>1793717.9799358291</v>
      </c>
      <c r="AZ38" s="3">
        <v>-83726.061907903291</v>
      </c>
      <c r="BA38" s="3">
        <v>1709991.918027926</v>
      </c>
      <c r="BB38" s="3">
        <v>383579.64391367242</v>
      </c>
      <c r="BC38" s="3">
        <v>857474.76012265135</v>
      </c>
      <c r="BD38" s="3">
        <v>-51531.612596615327</v>
      </c>
      <c r="BE38" s="3">
        <v>805943.14752603602</v>
      </c>
      <c r="BF38" s="3">
        <v>447635.62405951507</v>
      </c>
      <c r="BG38" s="3">
        <v>936243.21981317806</v>
      </c>
      <c r="BH38" s="3">
        <v>-32194.449311287841</v>
      </c>
      <c r="BI38" s="3">
        <v>904048.77050189022</v>
      </c>
      <c r="BJ38" s="3">
        <v>641500.77545437298</v>
      </c>
      <c r="BK38" s="3">
        <v>987133.09257296997</v>
      </c>
      <c r="BL38" s="3">
        <v>-41837.626965758856</v>
      </c>
      <c r="BM38" s="3">
        <v>945295.46560721111</v>
      </c>
      <c r="BN38" s="3">
        <v>219369.737067182</v>
      </c>
      <c r="BO38" s="3">
        <v>266465.53341384302</v>
      </c>
      <c r="BP38" s="3">
        <v>-22263.604956477178</v>
      </c>
      <c r="BQ38" s="3">
        <v>244201.92845736581</v>
      </c>
      <c r="BR38" s="3">
        <v>422131.0383871909</v>
      </c>
      <c r="BS38" s="3">
        <v>720667.55915912718</v>
      </c>
      <c r="BT38" s="3">
        <v>-19574.022009281671</v>
      </c>
      <c r="BU38" s="3">
        <v>701093.53714984551</v>
      </c>
      <c r="BV38" s="3">
        <v>189714.4925187637</v>
      </c>
      <c r="BW38" s="3">
        <v>806584.88736286736</v>
      </c>
      <c r="BX38" s="3">
        <v>-41888.434942101587</v>
      </c>
      <c r="BY38" s="3">
        <v>764696.45242076577</v>
      </c>
      <c r="BZ38" s="3">
        <v>164209.9068464904</v>
      </c>
      <c r="CA38" s="3">
        <v>591009.22670880845</v>
      </c>
      <c r="CB38" s="3">
        <v>-29268.007640138268</v>
      </c>
      <c r="CC38" s="3">
        <v>561741.21906867018</v>
      </c>
      <c r="CD38" s="3">
        <v>25504.585672324269</v>
      </c>
      <c r="CE38" s="3">
        <v>215575.66065405091</v>
      </c>
      <c r="CF38" s="3">
        <v>-12620.427302006279</v>
      </c>
      <c r="CG38" s="3">
        <v>202955.2333520446</v>
      </c>
      <c r="CH38" s="3">
        <v>2013112.042288223</v>
      </c>
      <c r="CI38" s="3">
        <v>9021406.7887789756</v>
      </c>
      <c r="CJ38" s="3">
        <v>104697.9079224579</v>
      </c>
      <c r="CK38" s="3">
        <v>9126104.6967014335</v>
      </c>
      <c r="CL38" s="3">
        <v>802596.03022966709</v>
      </c>
      <c r="CM38" s="3">
        <v>5156439.0245528007</v>
      </c>
      <c r="CN38" s="3">
        <v>144002.121889879</v>
      </c>
      <c r="CO38" s="3">
        <v>5300441.1464426797</v>
      </c>
      <c r="CP38" s="3">
        <v>1210516.0120585549</v>
      </c>
      <c r="CQ38" s="3">
        <v>3864967.7642261749</v>
      </c>
      <c r="CR38" s="3">
        <v>-39304.213967420626</v>
      </c>
      <c r="CS38" s="3">
        <v>3825663.5502587552</v>
      </c>
      <c r="CT38" s="3">
        <v>2429146.3501459388</v>
      </c>
      <c r="CU38" s="3">
        <v>5195924.4753544871</v>
      </c>
      <c r="CV38" s="3">
        <v>-84050.761908215471</v>
      </c>
      <c r="CW38" s="3">
        <v>5111873.7134462716</v>
      </c>
      <c r="CX38" s="3">
        <v>1055683.1738956131</v>
      </c>
      <c r="CY38" s="3">
        <v>2256547.539728886</v>
      </c>
      <c r="CZ38" s="3">
        <v>-72678.402440555859</v>
      </c>
      <c r="DA38" s="3">
        <v>2183869.1372883301</v>
      </c>
      <c r="DB38" s="3">
        <v>1373463.176250326</v>
      </c>
      <c r="DC38" s="3">
        <v>2939376.9356256011</v>
      </c>
      <c r="DD38" s="3">
        <v>-11372.359467659149</v>
      </c>
      <c r="DE38" s="3">
        <v>2928004.576157941</v>
      </c>
      <c r="DF38" s="3">
        <v>-416034.3078577164</v>
      </c>
      <c r="DG38" s="3">
        <v>3825482.313424489</v>
      </c>
      <c r="DH38" s="3">
        <v>188748.66983067381</v>
      </c>
      <c r="DI38" s="3">
        <v>4014230.9832551628</v>
      </c>
      <c r="DJ38" s="3">
        <v>-253087.14366594571</v>
      </c>
      <c r="DK38" s="3">
        <v>2899891.4848239152</v>
      </c>
      <c r="DL38" s="3">
        <v>216680.52433043529</v>
      </c>
      <c r="DM38" s="3">
        <v>3116572.00915435</v>
      </c>
      <c r="DN38" s="3">
        <v>-162947.1641917706</v>
      </c>
      <c r="DO38" s="3">
        <v>925590.82860057475</v>
      </c>
      <c r="DP38" s="3">
        <v>-27931.854499762179</v>
      </c>
      <c r="DQ38" s="3">
        <v>897658.97410081257</v>
      </c>
      <c r="DR38" s="3">
        <v>1378.637347233416</v>
      </c>
      <c r="DS38" s="3">
        <v>49298.336782125793</v>
      </c>
      <c r="DT38" s="3">
        <v>646.76352213881182</v>
      </c>
      <c r="DU38" s="3">
        <v>49945.100304264597</v>
      </c>
      <c r="DV38" s="3">
        <v>413.72395974431981</v>
      </c>
      <c r="DW38" s="3">
        <v>9234.0525321536497</v>
      </c>
      <c r="DX38" s="3">
        <v>23.02865495367223</v>
      </c>
      <c r="DY38" s="3">
        <v>9257.081187107322</v>
      </c>
      <c r="DZ38" s="3">
        <v>4198.0370497855392</v>
      </c>
      <c r="EA38" s="3">
        <v>5405.7753377553154</v>
      </c>
      <c r="EB38" s="3">
        <v>636.82761245914116</v>
      </c>
      <c r="EC38" s="3">
        <v>6042.6029502144575</v>
      </c>
      <c r="ED38" s="3">
        <v>1296.7709833323941</v>
      </c>
      <c r="EE38" s="3">
        <v>1767.610888182636</v>
      </c>
      <c r="EF38" s="3">
        <v>525.70012848497049</v>
      </c>
      <c r="EG38" s="3">
        <v>2293.3110166676061</v>
      </c>
      <c r="EH38" s="3">
        <v>326.54573287978423</v>
      </c>
      <c r="EI38" s="3">
        <v>324.76326295197879</v>
      </c>
      <c r="EJ38" s="3">
        <v>36.898004168237087</v>
      </c>
      <c r="EK38" s="3">
        <v>361.66126712021588</v>
      </c>
      <c r="EL38" s="3">
        <v>475.54656680636731</v>
      </c>
      <c r="EM38" s="3">
        <v>947.03718806000336</v>
      </c>
      <c r="EN38" s="3">
        <v>508.24624513362949</v>
      </c>
      <c r="EO38" s="3">
        <v>1455.2834331936331</v>
      </c>
      <c r="EP38" s="3">
        <v>68.878558731299677</v>
      </c>
      <c r="EQ38" s="3">
        <v>112.9808981761729</v>
      </c>
      <c r="ER38" s="3">
        <v>-34.687456907472679</v>
      </c>
      <c r="ES38" s="3">
        <v>78.293441268700235</v>
      </c>
      <c r="ET38" s="3">
        <v>212.68823632269621</v>
      </c>
      <c r="EU38" s="3">
        <v>143.46189000398709</v>
      </c>
      <c r="EV38" s="3">
        <v>-37.721126326683283</v>
      </c>
      <c r="EW38" s="3">
        <v>105.7407636773038</v>
      </c>
      <c r="EX38" s="3">
        <v>213.11243742330379</v>
      </c>
      <c r="EY38" s="3">
        <v>239.36814288172789</v>
      </c>
      <c r="EZ38" s="3">
        <v>52.963419694968252</v>
      </c>
      <c r="FA38" s="3">
        <v>292.33156257669617</v>
      </c>
      <c r="FB38" s="3">
        <v>1097.403220596836</v>
      </c>
      <c r="FC38" s="3">
        <v>1909.774578700139</v>
      </c>
      <c r="FD38" s="3">
        <v>5.8452007030248296</v>
      </c>
      <c r="FE38" s="3">
        <v>1915.6197794031641</v>
      </c>
      <c r="FF38" s="3">
        <v>61.426021267420808</v>
      </c>
      <c r="FG38" s="3">
        <v>189.3682572428809</v>
      </c>
      <c r="FH38" s="3">
        <v>-113.7572785103018</v>
      </c>
      <c r="FI38" s="3">
        <v>75.61097873257917</v>
      </c>
      <c r="FJ38" s="3">
        <v>123.5901090620246</v>
      </c>
      <c r="FK38" s="3">
        <v>112.87968240114699</v>
      </c>
      <c r="FL38" s="3">
        <v>-51.734791463171561</v>
      </c>
      <c r="FM38" s="3">
        <v>61.144890937975447</v>
      </c>
      <c r="FN38" s="3">
        <v>912.38708845026736</v>
      </c>
      <c r="FO38" s="3">
        <v>1607.5266396644299</v>
      </c>
      <c r="FP38" s="3">
        <v>171.33727188530179</v>
      </c>
      <c r="FQ38" s="3">
        <v>1778.8639115497319</v>
      </c>
      <c r="FR38" s="3">
        <v>1507.8375576319829</v>
      </c>
      <c r="FS38" s="3">
        <v>1408.03172083917</v>
      </c>
      <c r="FT38" s="3">
        <v>-92.200278471152387</v>
      </c>
      <c r="FU38" s="3">
        <v>1315.8314423680181</v>
      </c>
      <c r="FV38" s="3">
        <v>483.35731926919499</v>
      </c>
      <c r="FW38" s="3">
        <v>430.29379495015303</v>
      </c>
      <c r="FX38" s="3">
        <v>-18.202114219347891</v>
      </c>
      <c r="FY38" s="3">
        <v>412.09168073080508</v>
      </c>
      <c r="FZ38" s="3">
        <v>184.74985760353081</v>
      </c>
      <c r="GA38" s="3">
        <v>180.53312079145121</v>
      </c>
      <c r="GB38" s="3">
        <v>10.37302160501798</v>
      </c>
      <c r="GC38" s="3">
        <v>190.90614239646919</v>
      </c>
      <c r="GD38" s="3">
        <v>253.80537229822369</v>
      </c>
      <c r="GE38" s="3">
        <v>302.1244275770282</v>
      </c>
      <c r="GF38" s="3">
        <v>-11.01779987525174</v>
      </c>
      <c r="GG38" s="3">
        <v>291.10662770177652</v>
      </c>
      <c r="GH38" s="3">
        <v>585.9250084610336</v>
      </c>
      <c r="GI38" s="3">
        <v>495.08037752053758</v>
      </c>
      <c r="GJ38" s="3">
        <v>-73.353385981571023</v>
      </c>
      <c r="GK38" s="3">
        <v>421.72699153896662</v>
      </c>
      <c r="GL38" s="3">
        <v>296.02528822432731</v>
      </c>
      <c r="GM38" s="3">
        <v>320.35815003337211</v>
      </c>
      <c r="GN38" s="3">
        <v>197.48256174230079</v>
      </c>
      <c r="GO38" s="3">
        <v>517.84071177567284</v>
      </c>
      <c r="GP38" s="3">
        <v>-9.1097037501520184</v>
      </c>
      <c r="GQ38" s="3">
        <v>534.26935029078732</v>
      </c>
      <c r="GR38" s="3">
        <v>5.5483645519736911</v>
      </c>
      <c r="GS38" s="3">
        <v>539.81771484276101</v>
      </c>
      <c r="GT38" s="3">
        <v>-3.1555582952798611</v>
      </c>
      <c r="GU38" s="3">
        <v>93.19122682735933</v>
      </c>
      <c r="GV38" s="3">
        <v>-1.9046290063877791</v>
      </c>
      <c r="GW38" s="3">
        <v>91.286597820971551</v>
      </c>
      <c r="GX38" s="3">
        <v>1244.077987418068</v>
      </c>
      <c r="GY38" s="3">
        <v>60285.891266617276</v>
      </c>
      <c r="GZ38" s="3">
        <v>-66.880851963433088</v>
      </c>
      <c r="HA38" s="3">
        <v>60219.010414653843</v>
      </c>
      <c r="HB38" s="3">
        <v>1198.326833589151</v>
      </c>
      <c r="HC38" s="3">
        <v>76481.075723194284</v>
      </c>
      <c r="HD38" s="3">
        <v>-188.45910397065751</v>
      </c>
      <c r="HE38" s="3">
        <v>76292.616619223627</v>
      </c>
      <c r="HF38" s="3">
        <v>1173.7232900758361</v>
      </c>
      <c r="HG38" s="3">
        <v>6639.6903855098453</v>
      </c>
      <c r="HH38" s="3">
        <v>94.355324414319512</v>
      </c>
      <c r="HI38" s="3">
        <v>6734.0457099241648</v>
      </c>
      <c r="HJ38" s="3">
        <v>2.6811273081151631E-2</v>
      </c>
      <c r="HK38" s="3">
        <v>81.619581988845326</v>
      </c>
      <c r="HL38" s="3">
        <v>-0.19104570025714909</v>
      </c>
      <c r="HM38" s="3">
        <v>81.428536288588177</v>
      </c>
      <c r="HN38" s="3">
        <v>270.23608164314021</v>
      </c>
      <c r="HO38" s="3">
        <v>23533.652510235239</v>
      </c>
      <c r="HP38" s="3">
        <v>-1054.447314118373</v>
      </c>
      <c r="HQ38" s="3">
        <v>22479.205196116862</v>
      </c>
      <c r="HR38" s="3">
        <v>-816.11998189286305</v>
      </c>
      <c r="HS38" s="3">
        <v>9081.3277465187912</v>
      </c>
      <c r="HT38" s="3">
        <v>-286.60648362592838</v>
      </c>
      <c r="HU38" s="3">
        <v>8794.7212628928628</v>
      </c>
      <c r="HV38" s="3">
        <v>8050.9453501159142</v>
      </c>
      <c r="HW38" s="3">
        <v>22502.958585778819</v>
      </c>
      <c r="HX38" s="3">
        <v>1575.328315109469</v>
      </c>
      <c r="HY38" s="3">
        <v>24078.286900888281</v>
      </c>
      <c r="HZ38" s="3">
        <v>4155.7804255683232</v>
      </c>
      <c r="IA38" s="3">
        <v>15354.26286168482</v>
      </c>
      <c r="IB38" s="3">
        <v>1403.9238887510619</v>
      </c>
      <c r="IC38" s="3">
        <v>16758.186750435882</v>
      </c>
      <c r="ID38" s="3">
        <v>3895.1649245475892</v>
      </c>
      <c r="IE38" s="3">
        <v>7148.6957240939983</v>
      </c>
      <c r="IF38" s="3">
        <v>171.40442635841191</v>
      </c>
      <c r="IG38" s="3">
        <v>7320.1001504524102</v>
      </c>
    </row>
    <row r="39" spans="1:241" x14ac:dyDescent="0.25">
      <c r="A39" s="5" t="s">
        <v>273</v>
      </c>
      <c r="B39" s="3">
        <v>1422991.3537212859</v>
      </c>
      <c r="C39" s="3">
        <v>824628.92486130621</v>
      </c>
      <c r="D39" s="3">
        <v>598362.4288599795</v>
      </c>
      <c r="E39" s="3">
        <v>597261.34761217679</v>
      </c>
      <c r="F39" s="3">
        <v>142008.8846634111</v>
      </c>
      <c r="G39" s="3">
        <v>455252.46294876572</v>
      </c>
      <c r="H39" s="3">
        <v>825730.00610910892</v>
      </c>
      <c r="I39" s="3">
        <v>682620.04019789514</v>
      </c>
      <c r="J39" s="3">
        <v>143109.9659112138</v>
      </c>
      <c r="K39" s="3">
        <v>7604210.464720957</v>
      </c>
      <c r="L39" s="3">
        <v>5045740.2043517139</v>
      </c>
      <c r="M39" s="3">
        <v>2558470.2603692431</v>
      </c>
      <c r="N39" s="3">
        <v>4229425.3565065898</v>
      </c>
      <c r="O39" s="3">
        <v>2245774.4713248559</v>
      </c>
      <c r="P39" s="3">
        <v>1983650.8851817329</v>
      </c>
      <c r="Q39" s="3">
        <v>3374785.1082143672</v>
      </c>
      <c r="R39" s="3">
        <v>2799965.733026857</v>
      </c>
      <c r="S39" s="3">
        <v>574819.37518750993</v>
      </c>
      <c r="T39" s="3">
        <v>49829.496405308448</v>
      </c>
      <c r="U39" s="3">
        <v>8656.908834523756</v>
      </c>
      <c r="V39" s="3">
        <v>1885.5239999999999</v>
      </c>
      <c r="W39" s="3">
        <v>451.59899999999988</v>
      </c>
      <c r="X39" s="3">
        <v>85.561999999999998</v>
      </c>
      <c r="Y39" s="3">
        <v>232.208</v>
      </c>
      <c r="Z39" s="3">
        <v>19.382999999999999</v>
      </c>
      <c r="AA39" s="3">
        <v>19.082000000000001</v>
      </c>
      <c r="AB39" s="3">
        <v>95.364000000000004</v>
      </c>
      <c r="AC39" s="3">
        <v>905.6</v>
      </c>
      <c r="AD39" s="3">
        <v>62.329000000000001</v>
      </c>
      <c r="AE39" s="3">
        <v>43.351999999999997</v>
      </c>
      <c r="AF39" s="3">
        <v>799.91899999999998</v>
      </c>
      <c r="AG39" s="3">
        <v>428.71499999999997</v>
      </c>
      <c r="AH39" s="3">
        <v>105.03700000000001</v>
      </c>
      <c r="AI39" s="3">
        <v>43.673000000000002</v>
      </c>
      <c r="AJ39" s="3">
        <v>150.09</v>
      </c>
      <c r="AK39" s="3">
        <v>129.91499999999999</v>
      </c>
      <c r="AL39" s="3">
        <v>99.61</v>
      </c>
      <c r="AM39" s="3">
        <v>575.60380220926424</v>
      </c>
      <c r="AN39" s="3">
        <v>94.307349624060137</v>
      </c>
      <c r="AO39" s="3">
        <v>63637.721731830803</v>
      </c>
      <c r="AP39" s="3">
        <v>80248.16561566481</v>
      </c>
      <c r="AQ39" s="3">
        <v>8331.0333333333328</v>
      </c>
      <c r="AR39" s="3">
        <v>82.843875139515077</v>
      </c>
      <c r="AS39" s="3">
        <v>22934.54641386</v>
      </c>
      <c r="AT39" s="3">
        <v>8440.7341529999994</v>
      </c>
      <c r="AU39" s="3">
        <v>15307.831467525601</v>
      </c>
      <c r="AV39" s="3">
        <v>10193.2604705256</v>
      </c>
      <c r="AW39" s="3">
        <v>5114.5709970000007</v>
      </c>
      <c r="AX39" s="3">
        <v>-380789.20475479338</v>
      </c>
      <c r="AY39" s="3">
        <v>1840835.030774846</v>
      </c>
      <c r="AZ39" s="3">
        <v>-37054.472298766254</v>
      </c>
      <c r="BA39" s="3">
        <v>1803780.558476079</v>
      </c>
      <c r="BB39" s="3">
        <v>-20979.349524934991</v>
      </c>
      <c r="BC39" s="3">
        <v>880353.28422952082</v>
      </c>
      <c r="BD39" s="3">
        <v>-34745.009843279608</v>
      </c>
      <c r="BE39" s="3">
        <v>845608.27438624122</v>
      </c>
      <c r="BF39" s="3">
        <v>-359809.85522985831</v>
      </c>
      <c r="BG39" s="3">
        <v>960481.7465453248</v>
      </c>
      <c r="BH39" s="3">
        <v>-2309.4624554869952</v>
      </c>
      <c r="BI39" s="3">
        <v>958172.28408983781</v>
      </c>
      <c r="BJ39" s="3">
        <v>-411753.45878090028</v>
      </c>
      <c r="BK39" s="3">
        <v>1021635.718370499</v>
      </c>
      <c r="BL39" s="3">
        <v>-12620.91197742196</v>
      </c>
      <c r="BM39" s="3">
        <v>1009014.806393077</v>
      </c>
      <c r="BN39" s="3">
        <v>-132327.87817403761</v>
      </c>
      <c r="BO39" s="3">
        <v>281271.0342740395</v>
      </c>
      <c r="BP39" s="3">
        <v>-6934.2714365908178</v>
      </c>
      <c r="BQ39" s="3">
        <v>274336.76283744868</v>
      </c>
      <c r="BR39" s="3">
        <v>-279425.58060686261</v>
      </c>
      <c r="BS39" s="3">
        <v>740364.68409645953</v>
      </c>
      <c r="BT39" s="3">
        <v>-5686.6405408312567</v>
      </c>
      <c r="BU39" s="3">
        <v>734678.04355562828</v>
      </c>
      <c r="BV39" s="3">
        <v>30964.254026143561</v>
      </c>
      <c r="BW39" s="3">
        <v>819199.31240435259</v>
      </c>
      <c r="BX39" s="3">
        <v>-24433.560321387249</v>
      </c>
      <c r="BY39" s="3">
        <v>794765.75208296534</v>
      </c>
      <c r="BZ39" s="3">
        <v>111348.5286491025</v>
      </c>
      <c r="CA39" s="3">
        <v>599082.24995548127</v>
      </c>
      <c r="CB39" s="3">
        <v>-27810.738406688561</v>
      </c>
      <c r="CC39" s="3">
        <v>571271.51154879271</v>
      </c>
      <c r="CD39" s="3">
        <v>-80384.274622995741</v>
      </c>
      <c r="CE39" s="3">
        <v>220117.0624488653</v>
      </c>
      <c r="CF39" s="3">
        <v>3377.178085344291</v>
      </c>
      <c r="CG39" s="3">
        <v>223494.24053420959</v>
      </c>
      <c r="CH39" s="3">
        <v>-1760740.451577181</v>
      </c>
      <c r="CI39" s="3">
        <v>9374647.0047783311</v>
      </c>
      <c r="CJ39" s="3">
        <v>-9696.0884801931679</v>
      </c>
      <c r="CK39" s="3">
        <v>9364950.916298138</v>
      </c>
      <c r="CL39" s="3">
        <v>-334481.78719340923</v>
      </c>
      <c r="CM39" s="3">
        <v>5376810.1699950816</v>
      </c>
      <c r="CN39" s="3">
        <v>3411.8215500414371</v>
      </c>
      <c r="CO39" s="3">
        <v>5380221.991545123</v>
      </c>
      <c r="CP39" s="3">
        <v>-1426258.6643837721</v>
      </c>
      <c r="CQ39" s="3">
        <v>3997836.83478325</v>
      </c>
      <c r="CR39" s="3">
        <v>-13107.910030234139</v>
      </c>
      <c r="CS39" s="3">
        <v>3984728.9247530149</v>
      </c>
      <c r="CT39" s="3">
        <v>-1131642.5038543059</v>
      </c>
      <c r="CU39" s="3">
        <v>5449044.7073498806</v>
      </c>
      <c r="CV39" s="3">
        <v>-87976.846988985315</v>
      </c>
      <c r="CW39" s="3">
        <v>5361067.8603608953</v>
      </c>
      <c r="CX39" s="3">
        <v>-100212.64501868709</v>
      </c>
      <c r="CY39" s="3">
        <v>2404817.8756859931</v>
      </c>
      <c r="CZ39" s="3">
        <v>-58830.759342449717</v>
      </c>
      <c r="DA39" s="3">
        <v>2345987.1163435429</v>
      </c>
      <c r="DB39" s="3">
        <v>-1031429.8588356189</v>
      </c>
      <c r="DC39" s="3">
        <v>3044226.8316638879</v>
      </c>
      <c r="DD39" s="3">
        <v>-29146.08764653606</v>
      </c>
      <c r="DE39" s="3">
        <v>3015080.7440173519</v>
      </c>
      <c r="DF39" s="3">
        <v>-629097.94772287598</v>
      </c>
      <c r="DG39" s="3">
        <v>3925602.297428451</v>
      </c>
      <c r="DH39" s="3">
        <v>78280.758508792613</v>
      </c>
      <c r="DI39" s="3">
        <v>4003883.0559372432</v>
      </c>
      <c r="DJ39" s="3">
        <v>-234269.14217472239</v>
      </c>
      <c r="DK39" s="3">
        <v>2971992.294309088</v>
      </c>
      <c r="DL39" s="3">
        <v>62242.580892491147</v>
      </c>
      <c r="DM39" s="3">
        <v>3034234.8752015801</v>
      </c>
      <c r="DN39" s="3">
        <v>-394828.80554815329</v>
      </c>
      <c r="DO39" s="3">
        <v>953610.00311936217</v>
      </c>
      <c r="DP39" s="3">
        <v>16038.177616301111</v>
      </c>
      <c r="DQ39" s="3">
        <v>969648.18073566328</v>
      </c>
      <c r="DR39" s="3">
        <v>-1479.769045290388</v>
      </c>
      <c r="DS39" s="3">
        <v>50860.819818916258</v>
      </c>
      <c r="DT39" s="3">
        <v>448.44563168256718</v>
      </c>
      <c r="DU39" s="3">
        <v>51309.265450598832</v>
      </c>
      <c r="DV39" s="3">
        <v>-745.91835110668183</v>
      </c>
      <c r="DW39" s="3">
        <v>9389.5017995278013</v>
      </c>
      <c r="DX39" s="3">
        <v>13.32538610263691</v>
      </c>
      <c r="DY39" s="3">
        <v>9402.8271856304382</v>
      </c>
      <c r="DZ39" s="3">
        <v>-3424.6661405529662</v>
      </c>
      <c r="EA39" s="3">
        <v>5849.2914466750917</v>
      </c>
      <c r="EB39" s="3">
        <v>-539.10130612212561</v>
      </c>
      <c r="EC39" s="3">
        <v>5310.1901405529661</v>
      </c>
      <c r="ED39" s="3">
        <v>-1031.89249656672</v>
      </c>
      <c r="EE39" s="3">
        <v>1949.819502599363</v>
      </c>
      <c r="EF39" s="3">
        <v>-466.32800603264349</v>
      </c>
      <c r="EG39" s="3">
        <v>1483.4914965667199</v>
      </c>
      <c r="EH39" s="3">
        <v>-244.65505064570601</v>
      </c>
      <c r="EI39" s="3">
        <v>345.52377031793452</v>
      </c>
      <c r="EJ39" s="3">
        <v>-15.306719672228549</v>
      </c>
      <c r="EK39" s="3">
        <v>330.21705064570602</v>
      </c>
      <c r="EL39" s="3">
        <v>-397.03958340481921</v>
      </c>
      <c r="EM39" s="3">
        <v>1058.499165927677</v>
      </c>
      <c r="EN39" s="3">
        <v>-429.25158252285831</v>
      </c>
      <c r="EO39" s="3">
        <v>629.24758340481924</v>
      </c>
      <c r="EP39" s="3">
        <v>-99.743306554869093</v>
      </c>
      <c r="EQ39" s="3">
        <v>116.50633012240699</v>
      </c>
      <c r="ER39" s="3">
        <v>2.6199764324620389</v>
      </c>
      <c r="ES39" s="3">
        <v>119.1263065548691</v>
      </c>
      <c r="ET39" s="3">
        <v>-134.98876034530889</v>
      </c>
      <c r="EU39" s="3">
        <v>162.92393994621781</v>
      </c>
      <c r="EV39" s="3">
        <v>-8.8531796009089305</v>
      </c>
      <c r="EW39" s="3">
        <v>154.07076034530891</v>
      </c>
      <c r="EX39" s="3">
        <v>-155.46591798219811</v>
      </c>
      <c r="EY39" s="3">
        <v>266.36720910516732</v>
      </c>
      <c r="EZ39" s="3">
        <v>-15.537291122969121</v>
      </c>
      <c r="FA39" s="3">
        <v>250.82991798219811</v>
      </c>
      <c r="FB39" s="3">
        <v>-1027.364000838784</v>
      </c>
      <c r="FC39" s="3">
        <v>2030.355547404389</v>
      </c>
      <c r="FD39" s="3">
        <v>-97.391546565604358</v>
      </c>
      <c r="FE39" s="3">
        <v>1932.9640008387851</v>
      </c>
      <c r="FF39" s="3">
        <v>-117.2349677029836</v>
      </c>
      <c r="FG39" s="3">
        <v>204.6946788757522</v>
      </c>
      <c r="FH39" s="3">
        <v>-25.130711172768631</v>
      </c>
      <c r="FI39" s="3">
        <v>179.5639677029836</v>
      </c>
      <c r="FJ39" s="3">
        <v>-96.642259613132211</v>
      </c>
      <c r="FK39" s="3">
        <v>131.333969102108</v>
      </c>
      <c r="FL39" s="3">
        <v>8.6602905110241863</v>
      </c>
      <c r="FM39" s="3">
        <v>139.99425961313219</v>
      </c>
      <c r="FN39" s="3">
        <v>-813.48677536448145</v>
      </c>
      <c r="FO39" s="3">
        <v>1694.326899840552</v>
      </c>
      <c r="FP39" s="3">
        <v>-80.921124476070645</v>
      </c>
      <c r="FQ39" s="3">
        <v>1613.405775364482</v>
      </c>
      <c r="FR39" s="3">
        <v>-1149.4718944346091</v>
      </c>
      <c r="FS39" s="3">
        <v>1547.2601147249729</v>
      </c>
      <c r="FT39" s="3">
        <v>30.92677970963587</v>
      </c>
      <c r="FU39" s="3">
        <v>1578.186894434609</v>
      </c>
      <c r="FV39" s="3">
        <v>-366.48787067940083</v>
      </c>
      <c r="FW39" s="3">
        <v>466.86122812462912</v>
      </c>
      <c r="FX39" s="3">
        <v>4.6636425547717408</v>
      </c>
      <c r="FY39" s="3">
        <v>471.52487067940081</v>
      </c>
      <c r="FZ39" s="3">
        <v>-145.35791504837249</v>
      </c>
      <c r="GA39" s="3">
        <v>206.602648856705</v>
      </c>
      <c r="GB39" s="3">
        <v>-17.57173380833245</v>
      </c>
      <c r="GC39" s="3">
        <v>189.03091504837249</v>
      </c>
      <c r="GD39" s="3">
        <v>-189.11227894944551</v>
      </c>
      <c r="GE39" s="3">
        <v>322.48453115602962</v>
      </c>
      <c r="GF39" s="3">
        <v>16.717747793415921</v>
      </c>
      <c r="GG39" s="3">
        <v>339.20227894944549</v>
      </c>
      <c r="GH39" s="3">
        <v>-448.51382975739</v>
      </c>
      <c r="GI39" s="3">
        <v>551.31170658760902</v>
      </c>
      <c r="GJ39" s="3">
        <v>27.117123169780939</v>
      </c>
      <c r="GK39" s="3">
        <v>578.42882975738996</v>
      </c>
      <c r="GL39" s="3">
        <v>-215.93774871285311</v>
      </c>
      <c r="GM39" s="3">
        <v>321.85628194636689</v>
      </c>
      <c r="GN39" s="3">
        <v>-6.3085332335137991</v>
      </c>
      <c r="GO39" s="3">
        <v>315.54774871285309</v>
      </c>
      <c r="GP39" s="3">
        <v>27.93213717865974</v>
      </c>
      <c r="GQ39" s="3">
        <v>542.19719836992772</v>
      </c>
      <c r="GR39" s="3">
        <v>5.4744666606767396</v>
      </c>
      <c r="GS39" s="3">
        <v>547.67166503060446</v>
      </c>
      <c r="GT39" s="3">
        <v>0.1320815111118907</v>
      </c>
      <c r="GU39" s="3">
        <v>94.31070548851487</v>
      </c>
      <c r="GV39" s="3">
        <v>-0.1354373755666245</v>
      </c>
      <c r="GW39" s="3">
        <v>94.175268112948245</v>
      </c>
      <c r="GX39" s="3">
        <v>1108.843939860888</v>
      </c>
      <c r="GY39" s="3">
        <v>62668.926242024398</v>
      </c>
      <c r="GZ39" s="3">
        <v>-140.04845005448439</v>
      </c>
      <c r="HA39" s="3">
        <v>62528.877791969913</v>
      </c>
      <c r="HB39" s="3">
        <v>983.2214503307074</v>
      </c>
      <c r="HC39" s="3">
        <v>79154.786894476798</v>
      </c>
      <c r="HD39" s="3">
        <v>110.15727085730759</v>
      </c>
      <c r="HE39" s="3">
        <v>79264.944165334105</v>
      </c>
      <c r="HF39" s="3">
        <v>804.28056860390848</v>
      </c>
      <c r="HG39" s="3">
        <v>6669.2451750600794</v>
      </c>
      <c r="HH39" s="3">
        <v>857.50758966934609</v>
      </c>
      <c r="HI39" s="3">
        <v>7526.7527647294246</v>
      </c>
      <c r="HJ39" s="3">
        <v>0.19657822178383669</v>
      </c>
      <c r="HK39" s="3">
        <v>82.75355407404146</v>
      </c>
      <c r="HL39" s="3">
        <v>-0.10625715631022099</v>
      </c>
      <c r="HM39" s="3">
        <v>82.647296917731239</v>
      </c>
      <c r="HN39" s="3">
        <v>-2692.3999523110251</v>
      </c>
      <c r="HO39" s="3">
        <v>24390.279449545691</v>
      </c>
      <c r="HP39" s="3">
        <v>1236.66691662533</v>
      </c>
      <c r="HQ39" s="3">
        <v>25626.946366171029</v>
      </c>
      <c r="HR39" s="3">
        <v>-1154.515237168881</v>
      </c>
      <c r="HS39" s="3">
        <v>9432.2801559329964</v>
      </c>
      <c r="HT39" s="3">
        <v>162.96923423588311</v>
      </c>
      <c r="HU39" s="3">
        <v>9595.2493901688795</v>
      </c>
      <c r="HV39" s="3">
        <v>-6510.5519145730304</v>
      </c>
      <c r="HW39" s="3">
        <v>23915.70079629562</v>
      </c>
      <c r="HX39" s="3">
        <v>-2097.3174141969871</v>
      </c>
      <c r="HY39" s="3">
        <v>21818.383382098629</v>
      </c>
      <c r="HZ39" s="3">
        <v>-3957.3413569705558</v>
      </c>
      <c r="IA39" s="3">
        <v>16162.809238553269</v>
      </c>
      <c r="IB39" s="3">
        <v>-2012.2074110571079</v>
      </c>
      <c r="IC39" s="3">
        <v>14150.601827496161</v>
      </c>
      <c r="ID39" s="3">
        <v>-2553.2105576024742</v>
      </c>
      <c r="IE39" s="3">
        <v>7752.8915577423513</v>
      </c>
      <c r="IF39" s="3">
        <v>-85.110003139877335</v>
      </c>
      <c r="IG39" s="3">
        <v>7667.781554602474</v>
      </c>
    </row>
    <row r="40" spans="1:241" x14ac:dyDescent="0.25">
      <c r="A40" s="5" t="s">
        <v>274</v>
      </c>
      <c r="B40" s="3">
        <v>1739499.4072363109</v>
      </c>
      <c r="C40" s="3">
        <v>857807.68583309813</v>
      </c>
      <c r="D40" s="3">
        <v>881691.72140321252</v>
      </c>
      <c r="E40" s="3">
        <v>839338.41822144412</v>
      </c>
      <c r="F40" s="3">
        <v>261874.515832609</v>
      </c>
      <c r="G40" s="3">
        <v>577463.90238883521</v>
      </c>
      <c r="H40" s="3">
        <v>900160.98901486641</v>
      </c>
      <c r="I40" s="3">
        <v>595933.1700004891</v>
      </c>
      <c r="J40" s="3">
        <v>304227.81901437731</v>
      </c>
      <c r="K40" s="3">
        <v>9554694.9790413696</v>
      </c>
      <c r="L40" s="3">
        <v>5210010.5758442599</v>
      </c>
      <c r="M40" s="3">
        <v>4344684.4031971097</v>
      </c>
      <c r="N40" s="3">
        <v>5031145.1251376774</v>
      </c>
      <c r="O40" s="3">
        <v>2295496.2086903108</v>
      </c>
      <c r="P40" s="3">
        <v>2735648.9164473661</v>
      </c>
      <c r="Q40" s="3">
        <v>4523549.8539036922</v>
      </c>
      <c r="R40" s="3">
        <v>2914514.3671539491</v>
      </c>
      <c r="S40" s="3">
        <v>1609035.486749744</v>
      </c>
      <c r="T40" s="3">
        <v>52449.197232844323</v>
      </c>
      <c r="U40" s="3">
        <v>9833.4851101618078</v>
      </c>
      <c r="V40" s="3">
        <v>6286.3179999999993</v>
      </c>
      <c r="W40" s="3">
        <v>2403.9960000000001</v>
      </c>
      <c r="X40" s="3">
        <v>304.137</v>
      </c>
      <c r="Y40" s="3">
        <v>1536.9970000000001</v>
      </c>
      <c r="Z40" s="3">
        <v>109.63800000000001</v>
      </c>
      <c r="AA40" s="3">
        <v>211.71799999999999</v>
      </c>
      <c r="AB40" s="3">
        <v>241.506</v>
      </c>
      <c r="AC40" s="3">
        <v>2272.884</v>
      </c>
      <c r="AD40" s="3">
        <v>556.34400000000005</v>
      </c>
      <c r="AE40" s="3">
        <v>119.51</v>
      </c>
      <c r="AF40" s="3">
        <v>1597.03</v>
      </c>
      <c r="AG40" s="3">
        <v>1432.6859999999999</v>
      </c>
      <c r="AH40" s="3">
        <v>406.66099999999989</v>
      </c>
      <c r="AI40" s="3">
        <v>225.52099999999999</v>
      </c>
      <c r="AJ40" s="3">
        <v>341.13299999999998</v>
      </c>
      <c r="AK40" s="3">
        <v>459.37099999999998</v>
      </c>
      <c r="AL40" s="3">
        <v>176.75200000000001</v>
      </c>
      <c r="AM40" s="3">
        <v>533.37343419215574</v>
      </c>
      <c r="AN40" s="3">
        <v>94.18892424242425</v>
      </c>
      <c r="AO40" s="3">
        <v>63580.811495343187</v>
      </c>
      <c r="AP40" s="3">
        <v>80526.908780062295</v>
      </c>
      <c r="AQ40" s="3">
        <v>5723.9556666666658</v>
      </c>
      <c r="AR40" s="3">
        <v>83.455170856783354</v>
      </c>
      <c r="AS40" s="3">
        <v>25588.78178632</v>
      </c>
      <c r="AT40" s="3">
        <v>10847.895726999999</v>
      </c>
      <c r="AU40" s="3">
        <v>26521.055288952801</v>
      </c>
      <c r="AV40" s="3">
        <v>18694.6484899528</v>
      </c>
      <c r="AW40" s="3">
        <v>7826.4067990000003</v>
      </c>
      <c r="AX40" s="3">
        <v>-225173.9019390333</v>
      </c>
      <c r="AY40" s="3">
        <v>1911446.7629431779</v>
      </c>
      <c r="AZ40" s="3">
        <v>53226.546232166002</v>
      </c>
      <c r="BA40" s="3">
        <v>1964673.309175344</v>
      </c>
      <c r="BB40" s="3">
        <v>-106754.3741730881</v>
      </c>
      <c r="BC40" s="3">
        <v>923109.35818995058</v>
      </c>
      <c r="BD40" s="3">
        <v>41452.701816235669</v>
      </c>
      <c r="BE40" s="3">
        <v>964562.06000618625</v>
      </c>
      <c r="BF40" s="3">
        <v>-118419.5277659453</v>
      </c>
      <c r="BG40" s="3">
        <v>988337.40475322725</v>
      </c>
      <c r="BH40" s="3">
        <v>11773.844415930571</v>
      </c>
      <c r="BI40" s="3">
        <v>1000111.2491691581</v>
      </c>
      <c r="BJ40" s="3">
        <v>-244417.59485539829</v>
      </c>
      <c r="BK40" s="3">
        <v>1067236.7491514401</v>
      </c>
      <c r="BL40" s="3">
        <v>16519.263925402189</v>
      </c>
      <c r="BM40" s="3">
        <v>1083756.013076843</v>
      </c>
      <c r="BN40" s="3">
        <v>-54232.261276809608</v>
      </c>
      <c r="BO40" s="3">
        <v>304666.59678101732</v>
      </c>
      <c r="BP40" s="3">
        <v>11440.180328401329</v>
      </c>
      <c r="BQ40" s="3">
        <v>316106.77710941859</v>
      </c>
      <c r="BR40" s="3">
        <v>-190185.3335785887</v>
      </c>
      <c r="BS40" s="3">
        <v>762570.15237042296</v>
      </c>
      <c r="BT40" s="3">
        <v>5079.0835970009211</v>
      </c>
      <c r="BU40" s="3">
        <v>767649.23596742388</v>
      </c>
      <c r="BV40" s="3">
        <v>19243.69291638659</v>
      </c>
      <c r="BW40" s="3">
        <v>844210.01379173505</v>
      </c>
      <c r="BX40" s="3">
        <v>36707.282306744717</v>
      </c>
      <c r="BY40" s="3">
        <v>880917.29609847977</v>
      </c>
      <c r="BZ40" s="3">
        <v>-52522.112896278479</v>
      </c>
      <c r="CA40" s="3">
        <v>618442.76140893321</v>
      </c>
      <c r="CB40" s="3">
        <v>30012.521487834401</v>
      </c>
      <c r="CC40" s="3">
        <v>648455.2828967676</v>
      </c>
      <c r="CD40" s="3">
        <v>71765.805812643463</v>
      </c>
      <c r="CE40" s="3">
        <v>225767.2523828042</v>
      </c>
      <c r="CF40" s="3">
        <v>6694.7608189296152</v>
      </c>
      <c r="CG40" s="3">
        <v>232462.01320173379</v>
      </c>
      <c r="CH40" s="3">
        <v>-487937.40422261902</v>
      </c>
      <c r="CI40" s="3">
        <v>9849963.6824878827</v>
      </c>
      <c r="CJ40" s="3">
        <v>192668.70077610569</v>
      </c>
      <c r="CK40" s="3">
        <v>10042632.38326399</v>
      </c>
      <c r="CL40" s="3">
        <v>-632084.52518919948</v>
      </c>
      <c r="CM40" s="3">
        <v>5695745.1744142827</v>
      </c>
      <c r="CN40" s="3">
        <v>146349.92661917681</v>
      </c>
      <c r="CO40" s="3">
        <v>5842095.1010334594</v>
      </c>
      <c r="CP40" s="3">
        <v>144147.12096658061</v>
      </c>
      <c r="CQ40" s="3">
        <v>4154218.5080736</v>
      </c>
      <c r="CR40" s="3">
        <v>46318.774156928986</v>
      </c>
      <c r="CS40" s="3">
        <v>4200537.282230529</v>
      </c>
      <c r="CT40" s="3">
        <v>-862131.11866384023</v>
      </c>
      <c r="CU40" s="3">
        <v>5772376.6320105223</v>
      </c>
      <c r="CV40" s="3">
        <v>120899.6117909951</v>
      </c>
      <c r="CW40" s="3">
        <v>5893276.2438015174</v>
      </c>
      <c r="CX40" s="3">
        <v>-413907.86266777082</v>
      </c>
      <c r="CY40" s="3">
        <v>2604861.776288284</v>
      </c>
      <c r="CZ40" s="3">
        <v>104542.2950697974</v>
      </c>
      <c r="DA40" s="3">
        <v>2709404.0713580819</v>
      </c>
      <c r="DB40" s="3">
        <v>-448223.25599606958</v>
      </c>
      <c r="DC40" s="3">
        <v>3167514.8557222378</v>
      </c>
      <c r="DD40" s="3">
        <v>16357.31672119768</v>
      </c>
      <c r="DE40" s="3">
        <v>3183872.172443436</v>
      </c>
      <c r="DF40" s="3">
        <v>374193.71444122161</v>
      </c>
      <c r="DG40" s="3">
        <v>4077587.0504773599</v>
      </c>
      <c r="DH40" s="3">
        <v>71769.088985110633</v>
      </c>
      <c r="DI40" s="3">
        <v>4149356.139462471</v>
      </c>
      <c r="DJ40" s="3">
        <v>-218176.6625214284</v>
      </c>
      <c r="DK40" s="3">
        <v>3090883.3981259982</v>
      </c>
      <c r="DL40" s="3">
        <v>41807.631549379323</v>
      </c>
      <c r="DM40" s="3">
        <v>3132691.0296753771</v>
      </c>
      <c r="DN40" s="3">
        <v>592370.3769626501</v>
      </c>
      <c r="DO40" s="3">
        <v>986703.65235136205</v>
      </c>
      <c r="DP40" s="3">
        <v>29961.457435731889</v>
      </c>
      <c r="DQ40" s="3">
        <v>1016665.1097870941</v>
      </c>
      <c r="DR40" s="3">
        <v>7.4162935814406268</v>
      </c>
      <c r="DS40" s="3">
        <v>52250.513480226713</v>
      </c>
      <c r="DT40" s="3">
        <v>191.26745903617851</v>
      </c>
      <c r="DU40" s="3">
        <v>52441.780939262877</v>
      </c>
      <c r="DV40" s="3">
        <v>261.73386225976287</v>
      </c>
      <c r="DW40" s="3">
        <v>9540.5462065689571</v>
      </c>
      <c r="DX40" s="3">
        <v>31.205041333087141</v>
      </c>
      <c r="DY40" s="3">
        <v>9571.7512479020443</v>
      </c>
      <c r="DZ40" s="3">
        <v>-587.27679960347359</v>
      </c>
      <c r="EA40" s="3">
        <v>6257.2331610445262</v>
      </c>
      <c r="EB40" s="3">
        <v>616.36163855894665</v>
      </c>
      <c r="EC40" s="3">
        <v>6873.5947996034729</v>
      </c>
      <c r="ED40" s="3">
        <v>-87.992264638689292</v>
      </c>
      <c r="EE40" s="3">
        <v>2065.8814306957079</v>
      </c>
      <c r="EF40" s="3">
        <v>426.10683394298172</v>
      </c>
      <c r="EG40" s="3">
        <v>2491.98826463869</v>
      </c>
      <c r="EH40" s="3">
        <v>-74.522218146488001</v>
      </c>
      <c r="EI40" s="3">
        <v>367.40701410483098</v>
      </c>
      <c r="EJ40" s="3">
        <v>11.25220404165702</v>
      </c>
      <c r="EK40" s="3">
        <v>378.659218146488</v>
      </c>
      <c r="EL40" s="3">
        <v>82.628893114957762</v>
      </c>
      <c r="EM40" s="3">
        <v>1089.23589034926</v>
      </c>
      <c r="EN40" s="3">
        <v>365.13221653578188</v>
      </c>
      <c r="EO40" s="3">
        <v>1454.3681068850419</v>
      </c>
      <c r="EP40" s="3">
        <v>22.65786793411495</v>
      </c>
      <c r="EQ40" s="3">
        <v>142.6928228170479</v>
      </c>
      <c r="ER40" s="3">
        <v>-55.712690751162818</v>
      </c>
      <c r="ES40" s="3">
        <v>86.980132065885044</v>
      </c>
      <c r="ET40" s="3">
        <v>-57.712676087567168</v>
      </c>
      <c r="EU40" s="3">
        <v>176.02342727437119</v>
      </c>
      <c r="EV40" s="3">
        <v>93.40724881319602</v>
      </c>
      <c r="EW40" s="3">
        <v>269.43067608756718</v>
      </c>
      <c r="EX40" s="3">
        <v>-61.047157080380757</v>
      </c>
      <c r="EY40" s="3">
        <v>290.52278431544107</v>
      </c>
      <c r="EZ40" s="3">
        <v>12.03037276493961</v>
      </c>
      <c r="FA40" s="3">
        <v>302.55315708038069</v>
      </c>
      <c r="FB40" s="3">
        <v>-62.959594241863243</v>
      </c>
      <c r="FC40" s="3">
        <v>2163.5093300424601</v>
      </c>
      <c r="FD40" s="3">
        <v>172.33426419940361</v>
      </c>
      <c r="FE40" s="3">
        <v>2335.8435942418628</v>
      </c>
      <c r="FF40" s="3">
        <v>145.82754627453079</v>
      </c>
      <c r="FG40" s="3">
        <v>210.03265503471101</v>
      </c>
      <c r="FH40" s="3">
        <v>200.48379869075831</v>
      </c>
      <c r="FI40" s="3">
        <v>410.51645372546932</v>
      </c>
      <c r="FJ40" s="3">
        <v>-37.65547426368979</v>
      </c>
      <c r="FK40" s="3">
        <v>155.6619282688003</v>
      </c>
      <c r="FL40" s="3">
        <v>1.5035459948894641</v>
      </c>
      <c r="FM40" s="3">
        <v>157.16547426368979</v>
      </c>
      <c r="FN40" s="3">
        <v>-171.13166549509319</v>
      </c>
      <c r="FO40" s="3">
        <v>1797.8147471822549</v>
      </c>
      <c r="FP40" s="3">
        <v>-29.653081687161379</v>
      </c>
      <c r="FQ40" s="3">
        <v>1768.1616654950931</v>
      </c>
      <c r="FR40" s="3">
        <v>-338.4498609629685</v>
      </c>
      <c r="FS40" s="3">
        <v>1702.7207655172001</v>
      </c>
      <c r="FT40" s="3">
        <v>68.415095445767975</v>
      </c>
      <c r="FU40" s="3">
        <v>1771.1358609629681</v>
      </c>
      <c r="FV40" s="3">
        <v>-113.1476224284151</v>
      </c>
      <c r="FW40" s="3">
        <v>512.21866453627263</v>
      </c>
      <c r="FX40" s="3">
        <v>7.5899578921424791</v>
      </c>
      <c r="FY40" s="3">
        <v>519.80862242841511</v>
      </c>
      <c r="FZ40" s="3">
        <v>-21.499168921618701</v>
      </c>
      <c r="GA40" s="3">
        <v>236.2178336201936</v>
      </c>
      <c r="GB40" s="3">
        <v>10.80233530142513</v>
      </c>
      <c r="GC40" s="3">
        <v>247.0201689216187</v>
      </c>
      <c r="GD40" s="3">
        <v>-49.071188473218847</v>
      </c>
      <c r="GE40" s="3">
        <v>333.52006865054562</v>
      </c>
      <c r="GF40" s="3">
        <v>56.684119822673267</v>
      </c>
      <c r="GG40" s="3">
        <v>390.20418847321889</v>
      </c>
      <c r="GH40" s="3">
        <v>-154.73188113971591</v>
      </c>
      <c r="GI40" s="3">
        <v>620.76419871018868</v>
      </c>
      <c r="GJ40" s="3">
        <v>-6.6613175704728746</v>
      </c>
      <c r="GK40" s="3">
        <v>614.10288113971581</v>
      </c>
      <c r="GL40" s="3">
        <v>-97.875079759952712</v>
      </c>
      <c r="GM40" s="3">
        <v>325.12163478915892</v>
      </c>
      <c r="GN40" s="3">
        <v>-50.49455502920614</v>
      </c>
      <c r="GO40" s="3">
        <v>274.62707975995272</v>
      </c>
      <c r="GP40" s="3">
        <v>-14.964070434689191</v>
      </c>
      <c r="GQ40" s="3">
        <v>548.34420923377479</v>
      </c>
      <c r="GR40" s="3">
        <v>-6.7046069298157818E-3</v>
      </c>
      <c r="GS40" s="3">
        <v>548.33750462684498</v>
      </c>
      <c r="GT40" s="3">
        <v>1.6231674118274579</v>
      </c>
      <c r="GU40" s="3">
        <v>96.201150524611677</v>
      </c>
      <c r="GV40" s="3">
        <v>-3.6353936940148799</v>
      </c>
      <c r="GW40" s="3">
        <v>92.565756830596797</v>
      </c>
      <c r="GX40" s="3">
        <v>-967.28971884319674</v>
      </c>
      <c r="GY40" s="3">
        <v>65183.201535452426</v>
      </c>
      <c r="GZ40" s="3">
        <v>-635.10032126603619</v>
      </c>
      <c r="HA40" s="3">
        <v>64548.10121418639</v>
      </c>
      <c r="HB40" s="3">
        <v>-701.1468948014226</v>
      </c>
      <c r="HC40" s="3">
        <v>81994.859863605117</v>
      </c>
      <c r="HD40" s="3">
        <v>-766.80418874140014</v>
      </c>
      <c r="HE40" s="3">
        <v>81228.055674863717</v>
      </c>
      <c r="HF40" s="3">
        <v>-1009.552837296633</v>
      </c>
      <c r="HG40" s="3">
        <v>6356.5156144654138</v>
      </c>
      <c r="HH40" s="3">
        <v>376.99288949788479</v>
      </c>
      <c r="HI40" s="3">
        <v>6733.5085039632986</v>
      </c>
      <c r="HJ40" s="3">
        <v>-0.20409731673421211</v>
      </c>
      <c r="HK40" s="3">
        <v>84.010376964946971</v>
      </c>
      <c r="HL40" s="3">
        <v>-0.35110879142941093</v>
      </c>
      <c r="HM40" s="3">
        <v>83.65926817351756</v>
      </c>
      <c r="HN40" s="3">
        <v>308.88739906922302</v>
      </c>
      <c r="HO40" s="3">
        <v>25208.224417261568</v>
      </c>
      <c r="HP40" s="3">
        <v>71.669969989208766</v>
      </c>
      <c r="HQ40" s="3">
        <v>25279.894387250781</v>
      </c>
      <c r="HR40" s="3">
        <v>859.08123604612513</v>
      </c>
      <c r="HS40" s="3">
        <v>9775.9620944268045</v>
      </c>
      <c r="HT40" s="3">
        <v>212.85239652706881</v>
      </c>
      <c r="HU40" s="3">
        <v>9988.8144909538732</v>
      </c>
      <c r="HV40" s="3">
        <v>-671.73049901018453</v>
      </c>
      <c r="HW40" s="3">
        <v>25152.741251520689</v>
      </c>
      <c r="HX40" s="3">
        <v>2040.044536442289</v>
      </c>
      <c r="HY40" s="3">
        <v>27192.785787962981</v>
      </c>
      <c r="HZ40" s="3">
        <v>381.10830224933193</v>
      </c>
      <c r="IA40" s="3">
        <v>16822.534814108549</v>
      </c>
      <c r="IB40" s="3">
        <v>1491.0053735949191</v>
      </c>
      <c r="IC40" s="3">
        <v>18313.540187703471</v>
      </c>
      <c r="ID40" s="3">
        <v>-1052.838801259513</v>
      </c>
      <c r="IE40" s="3">
        <v>8330.2064374121474</v>
      </c>
      <c r="IF40" s="3">
        <v>549.03916284736624</v>
      </c>
      <c r="IG40" s="3">
        <v>8879.2456002595136</v>
      </c>
    </row>
    <row r="41" spans="1:241" x14ac:dyDescent="0.25">
      <c r="A41" s="5" t="s">
        <v>275</v>
      </c>
      <c r="B41" s="3">
        <v>1712357.8153441979</v>
      </c>
      <c r="C41" s="3">
        <v>672369.56884824915</v>
      </c>
      <c r="D41" s="3">
        <v>1039988.246495949</v>
      </c>
      <c r="E41" s="3">
        <v>1080932.692548299</v>
      </c>
      <c r="F41" s="3">
        <v>258120.77816216991</v>
      </c>
      <c r="G41" s="3">
        <v>822811.91438612959</v>
      </c>
      <c r="H41" s="3">
        <v>631425.12279589823</v>
      </c>
      <c r="I41" s="3">
        <v>414248.7906860793</v>
      </c>
      <c r="J41" s="3">
        <v>217176.3321098189</v>
      </c>
      <c r="K41" s="3">
        <v>10093494.471270099</v>
      </c>
      <c r="L41" s="3">
        <v>5802019.811205728</v>
      </c>
      <c r="M41" s="3">
        <v>4291474.6600643676</v>
      </c>
      <c r="N41" s="3">
        <v>5319775.9080574624</v>
      </c>
      <c r="O41" s="3">
        <v>2025270.429603104</v>
      </c>
      <c r="P41" s="3">
        <v>3294505.4784543579</v>
      </c>
      <c r="Q41" s="3">
        <v>4773718.5632126331</v>
      </c>
      <c r="R41" s="3">
        <v>3776749.381602623</v>
      </c>
      <c r="S41" s="3">
        <v>996969.18161000917</v>
      </c>
      <c r="T41" s="3">
        <v>53503.66932592947</v>
      </c>
      <c r="U41" s="3">
        <v>9744.1622204776886</v>
      </c>
      <c r="V41" s="3">
        <v>5959.6450000000013</v>
      </c>
      <c r="W41" s="3">
        <v>2084.299</v>
      </c>
      <c r="X41" s="3">
        <v>368.47899999999998</v>
      </c>
      <c r="Y41" s="3">
        <v>1069.5719999999999</v>
      </c>
      <c r="Z41" s="3">
        <v>179.964</v>
      </c>
      <c r="AA41" s="3">
        <v>173.44800000000001</v>
      </c>
      <c r="AB41" s="3">
        <v>292.83600000000001</v>
      </c>
      <c r="AC41" s="3">
        <v>1972.3109999999999</v>
      </c>
      <c r="AD41" s="3">
        <v>21.79300000000001</v>
      </c>
      <c r="AE41" s="3">
        <v>186.476</v>
      </c>
      <c r="AF41" s="3">
        <v>1764.0419999999999</v>
      </c>
      <c r="AG41" s="3">
        <v>1642.235000000001</v>
      </c>
      <c r="AH41" s="3">
        <v>476.75400000000002</v>
      </c>
      <c r="AI41" s="3">
        <v>225.28399999999999</v>
      </c>
      <c r="AJ41" s="3">
        <v>317.03300000000002</v>
      </c>
      <c r="AK41" s="3">
        <v>623.1640000000001</v>
      </c>
      <c r="AL41" s="3">
        <v>260.8</v>
      </c>
      <c r="AM41" s="3">
        <v>549.08434522456616</v>
      </c>
      <c r="AN41" s="3">
        <v>105.8296060606061</v>
      </c>
      <c r="AO41" s="3">
        <v>66164.263984988269</v>
      </c>
      <c r="AP41" s="3">
        <v>83124.748402859477</v>
      </c>
      <c r="AQ41" s="3">
        <v>5432.3178117004609</v>
      </c>
      <c r="AR41" s="3">
        <v>85.350587449871554</v>
      </c>
      <c r="AS41" s="3">
        <v>27839.53227</v>
      </c>
      <c r="AT41" s="3">
        <v>11550.716442999999</v>
      </c>
      <c r="AU41" s="3">
        <v>25144.025224139601</v>
      </c>
      <c r="AV41" s="3">
        <v>17133.206028139601</v>
      </c>
      <c r="AW41" s="3">
        <v>8010.8191960000004</v>
      </c>
      <c r="AX41" s="3">
        <v>-256032.14251836401</v>
      </c>
      <c r="AY41" s="3">
        <v>1986832.828278674</v>
      </c>
      <c r="AZ41" s="3">
        <v>-18442.87041611224</v>
      </c>
      <c r="BA41" s="3">
        <v>1968389.957862562</v>
      </c>
      <c r="BB41" s="3">
        <v>-270522.34796385461</v>
      </c>
      <c r="BC41" s="3">
        <v>968869.71659757535</v>
      </c>
      <c r="BD41" s="3">
        <v>-25977.799785471641</v>
      </c>
      <c r="BE41" s="3">
        <v>942891.91681210371</v>
      </c>
      <c r="BF41" s="3">
        <v>14490.20544549065</v>
      </c>
      <c r="BG41" s="3">
        <v>1017963.111681099</v>
      </c>
      <c r="BH41" s="3">
        <v>7534.9293693592772</v>
      </c>
      <c r="BI41" s="3">
        <v>1025498.041050458</v>
      </c>
      <c r="BJ41" s="3">
        <v>-18247.935422527749</v>
      </c>
      <c r="BK41" s="3">
        <v>1112604.358659493</v>
      </c>
      <c r="BL41" s="3">
        <v>-13423.730688665761</v>
      </c>
      <c r="BM41" s="3">
        <v>1099180.627970827</v>
      </c>
      <c r="BN41" s="3">
        <v>-50945.801096207993</v>
      </c>
      <c r="BO41" s="3">
        <v>326222.18203924468</v>
      </c>
      <c r="BP41" s="3">
        <v>-17155.60278086679</v>
      </c>
      <c r="BQ41" s="3">
        <v>309066.5792583779</v>
      </c>
      <c r="BR41" s="3">
        <v>32697.865673680219</v>
      </c>
      <c r="BS41" s="3">
        <v>786382.17662024812</v>
      </c>
      <c r="BT41" s="3">
        <v>3731.8720922012581</v>
      </c>
      <c r="BU41" s="3">
        <v>790114.04871244938</v>
      </c>
      <c r="BV41" s="3">
        <v>-237784.20709583309</v>
      </c>
      <c r="BW41" s="3">
        <v>874228.46961917379</v>
      </c>
      <c r="BX41" s="3">
        <v>-5019.1397274424089</v>
      </c>
      <c r="BY41" s="3">
        <v>869209.32989173138</v>
      </c>
      <c r="BZ41" s="3">
        <v>-219576.5468676466</v>
      </c>
      <c r="CA41" s="3">
        <v>642647.53455833055</v>
      </c>
      <c r="CB41" s="3">
        <v>-8822.197004604619</v>
      </c>
      <c r="CC41" s="3">
        <v>633825.33755372593</v>
      </c>
      <c r="CD41" s="3">
        <v>-18207.660228189601</v>
      </c>
      <c r="CE41" s="3">
        <v>231580.9350608504</v>
      </c>
      <c r="CF41" s="3">
        <v>3803.0572771581651</v>
      </c>
      <c r="CG41" s="3">
        <v>235383.99233800851</v>
      </c>
      <c r="CH41" s="3">
        <v>272063.84419527999</v>
      </c>
      <c r="CI41" s="3">
        <v>10335957.23615388</v>
      </c>
      <c r="CJ41" s="3">
        <v>-514526.6090790648</v>
      </c>
      <c r="CK41" s="3">
        <v>9821430.6270748153</v>
      </c>
      <c r="CL41" s="3">
        <v>220354.3132349863</v>
      </c>
      <c r="CM41" s="3">
        <v>6025463.7577435421</v>
      </c>
      <c r="CN41" s="3">
        <v>-443798.25977280078</v>
      </c>
      <c r="CO41" s="3">
        <v>5581665.4979707412</v>
      </c>
      <c r="CP41" s="3">
        <v>51709.530960294353</v>
      </c>
      <c r="CQ41" s="3">
        <v>4310493.4784103371</v>
      </c>
      <c r="CR41" s="3">
        <v>-70728.349306263961</v>
      </c>
      <c r="CS41" s="3">
        <v>4239765.1291040732</v>
      </c>
      <c r="CT41" s="3">
        <v>-539592.32229182927</v>
      </c>
      <c r="CU41" s="3">
        <v>6098541.8741357261</v>
      </c>
      <c r="CV41" s="3">
        <v>-239173.64378643411</v>
      </c>
      <c r="CW41" s="3">
        <v>5859368.230349292</v>
      </c>
      <c r="CX41" s="3">
        <v>-609725.75696673815</v>
      </c>
      <c r="CY41" s="3">
        <v>2807112.705558693</v>
      </c>
      <c r="CZ41" s="3">
        <v>-172116.51898885009</v>
      </c>
      <c r="DA41" s="3">
        <v>2634996.186569843</v>
      </c>
      <c r="DB41" s="3">
        <v>70133.43467490896</v>
      </c>
      <c r="DC41" s="3">
        <v>3291429.168577034</v>
      </c>
      <c r="DD41" s="3">
        <v>-67057.124797584489</v>
      </c>
      <c r="DE41" s="3">
        <v>3224372.04377945</v>
      </c>
      <c r="DF41" s="3">
        <v>811656.16648710973</v>
      </c>
      <c r="DG41" s="3">
        <v>4237415.3620181512</v>
      </c>
      <c r="DH41" s="3">
        <v>-275352.96529262792</v>
      </c>
      <c r="DI41" s="3">
        <v>3962062.3967255228</v>
      </c>
      <c r="DJ41" s="3">
        <v>830080.07020172453</v>
      </c>
      <c r="DK41" s="3">
        <v>3218351.05218485</v>
      </c>
      <c r="DL41" s="3">
        <v>-271681.74078395078</v>
      </c>
      <c r="DM41" s="3">
        <v>2946669.3114008992</v>
      </c>
      <c r="DN41" s="3">
        <v>-18423.90371461523</v>
      </c>
      <c r="DO41" s="3">
        <v>1019064.309833303</v>
      </c>
      <c r="DP41" s="3">
        <v>-3671.2245086780749</v>
      </c>
      <c r="DQ41" s="3">
        <v>1015393.085324624</v>
      </c>
      <c r="DR41" s="3">
        <v>-8.8356467256437838</v>
      </c>
      <c r="DS41" s="3">
        <v>53430.832543561817</v>
      </c>
      <c r="DT41" s="3">
        <v>81.672429093290702</v>
      </c>
      <c r="DU41" s="3">
        <v>53512.504972655122</v>
      </c>
      <c r="DV41" s="3">
        <v>63.347145472735981</v>
      </c>
      <c r="DW41" s="3">
        <v>9680.0756171844478</v>
      </c>
      <c r="DX41" s="3">
        <v>0.73945782050395792</v>
      </c>
      <c r="DY41" s="3">
        <v>9680.8150750049517</v>
      </c>
      <c r="DZ41" s="3">
        <v>-212.136401905756</v>
      </c>
      <c r="EA41" s="3">
        <v>6576.5587291981783</v>
      </c>
      <c r="EB41" s="3">
        <v>-404.77732729242052</v>
      </c>
      <c r="EC41" s="3">
        <v>6171.7814019057578</v>
      </c>
      <c r="ED41" s="3">
        <v>-155.97933342383209</v>
      </c>
      <c r="EE41" s="3">
        <v>2132.8278396065521</v>
      </c>
      <c r="EF41" s="3">
        <v>107.4504938172804</v>
      </c>
      <c r="EG41" s="3">
        <v>2240.278333423832</v>
      </c>
      <c r="EH41" s="3">
        <v>-12.23712079480728</v>
      </c>
      <c r="EI41" s="3">
        <v>385.8815222917184</v>
      </c>
      <c r="EJ41" s="3">
        <v>-5.1654014969111017</v>
      </c>
      <c r="EK41" s="3">
        <v>380.7161207948073</v>
      </c>
      <c r="EL41" s="3">
        <v>-122.2138460226475</v>
      </c>
      <c r="EM41" s="3">
        <v>1091.185118835137</v>
      </c>
      <c r="EN41" s="3">
        <v>100.6007271875101</v>
      </c>
      <c r="EO41" s="3">
        <v>1191.785846022648</v>
      </c>
      <c r="EP41" s="3">
        <v>-0.14233546635676489</v>
      </c>
      <c r="EQ41" s="3">
        <v>172.15674247104471</v>
      </c>
      <c r="ER41" s="3">
        <v>7.9495929953121447</v>
      </c>
      <c r="ES41" s="3">
        <v>180.1063354663568</v>
      </c>
      <c r="ET41" s="3">
        <v>-16.708340225338141</v>
      </c>
      <c r="EU41" s="3">
        <v>185.85047852623259</v>
      </c>
      <c r="EV41" s="3">
        <v>4.3058616991055487</v>
      </c>
      <c r="EW41" s="3">
        <v>190.15634022533811</v>
      </c>
      <c r="EX41" s="3">
        <v>-4.6812343714375491</v>
      </c>
      <c r="EY41" s="3">
        <v>297.75319767608909</v>
      </c>
      <c r="EZ41" s="3">
        <v>-0.23596330465159099</v>
      </c>
      <c r="FA41" s="3">
        <v>297.51723437143761</v>
      </c>
      <c r="FB41" s="3">
        <v>4.426475221723476</v>
      </c>
      <c r="FC41" s="3">
        <v>2268.7399812542362</v>
      </c>
      <c r="FD41" s="3">
        <v>-300.8554564759595</v>
      </c>
      <c r="FE41" s="3">
        <v>1967.884524778277</v>
      </c>
      <c r="FF41" s="3">
        <v>-82.207563814217608</v>
      </c>
      <c r="FG41" s="3">
        <v>205.89871957104091</v>
      </c>
      <c r="FH41" s="3">
        <v>-101.8981557568233</v>
      </c>
      <c r="FI41" s="3">
        <v>104.0005638142176</v>
      </c>
      <c r="FJ41" s="3">
        <v>7.5309449969178228</v>
      </c>
      <c r="FK41" s="3">
        <v>173.7643825762365</v>
      </c>
      <c r="FL41" s="3">
        <v>5.180672426845689</v>
      </c>
      <c r="FM41" s="3">
        <v>178.94505500308219</v>
      </c>
      <c r="FN41" s="3">
        <v>79.103096109892675</v>
      </c>
      <c r="FO41" s="3">
        <v>1889.0768798989809</v>
      </c>
      <c r="FP41" s="3">
        <v>-204.13797600887409</v>
      </c>
      <c r="FQ41" s="3">
        <v>1684.938903890107</v>
      </c>
      <c r="FR41" s="3">
        <v>-106.1377654647771</v>
      </c>
      <c r="FS41" s="3">
        <v>1853.611766693361</v>
      </c>
      <c r="FT41" s="3">
        <v>-105.2390012285834</v>
      </c>
      <c r="FU41" s="3">
        <v>1748.372765464778</v>
      </c>
      <c r="FV41" s="3">
        <v>-30.79785234498112</v>
      </c>
      <c r="FW41" s="3">
        <v>560.41033766499163</v>
      </c>
      <c r="FX41" s="3">
        <v>-52.858485320010459</v>
      </c>
      <c r="FY41" s="3">
        <v>507.55185234498123</v>
      </c>
      <c r="FZ41" s="3">
        <v>-31.47669958063204</v>
      </c>
      <c r="GA41" s="3">
        <v>257.39533544836792</v>
      </c>
      <c r="GB41" s="3">
        <v>-0.63463586773588077</v>
      </c>
      <c r="GC41" s="3">
        <v>256.76069958063198</v>
      </c>
      <c r="GD41" s="3">
        <v>-19.797344440116021</v>
      </c>
      <c r="GE41" s="3">
        <v>340.20237301089821</v>
      </c>
      <c r="GF41" s="3">
        <v>-3.3720285707821631</v>
      </c>
      <c r="GG41" s="3">
        <v>336.83034444011599</v>
      </c>
      <c r="GH41" s="3">
        <v>-24.065869099048111</v>
      </c>
      <c r="GI41" s="3">
        <v>695.60372056910342</v>
      </c>
      <c r="GJ41" s="3">
        <v>-48.373851470055229</v>
      </c>
      <c r="GK41" s="3">
        <v>647.22986909904819</v>
      </c>
      <c r="GL41" s="3">
        <v>45.554221761129277</v>
      </c>
      <c r="GM41" s="3">
        <v>321.3791416440298</v>
      </c>
      <c r="GN41" s="3">
        <v>-106.1333634051591</v>
      </c>
      <c r="GO41" s="3">
        <v>215.24577823887071</v>
      </c>
      <c r="GP41" s="3">
        <v>-4.3959865039654664</v>
      </c>
      <c r="GQ41" s="3">
        <v>552.73670812522676</v>
      </c>
      <c r="GR41" s="3">
        <v>0.74362360330485444</v>
      </c>
      <c r="GS41" s="3">
        <v>553.48033172853161</v>
      </c>
      <c r="GT41" s="3">
        <v>3.4707978698276412</v>
      </c>
      <c r="GU41" s="3">
        <v>98.221220228612182</v>
      </c>
      <c r="GV41" s="3">
        <v>4.1375879621662506</v>
      </c>
      <c r="GW41" s="3">
        <v>102.3588081907784</v>
      </c>
      <c r="GX41" s="3">
        <v>-1849.6976638023441</v>
      </c>
      <c r="GY41" s="3">
        <v>67914.433224566528</v>
      </c>
      <c r="GZ41" s="3">
        <v>99.528424224088667</v>
      </c>
      <c r="HA41" s="3">
        <v>68013.961648790617</v>
      </c>
      <c r="HB41" s="3">
        <v>-1975.449004434279</v>
      </c>
      <c r="HC41" s="3">
        <v>85010.557602825837</v>
      </c>
      <c r="HD41" s="3">
        <v>89.639804467922659</v>
      </c>
      <c r="HE41" s="3">
        <v>85100.197407293759</v>
      </c>
      <c r="HF41" s="3">
        <v>-1191.2049508103189</v>
      </c>
      <c r="HG41" s="3">
        <v>5747.4204685261429</v>
      </c>
      <c r="HH41" s="3">
        <v>876.10229398463707</v>
      </c>
      <c r="HI41" s="3">
        <v>6623.52276251078</v>
      </c>
      <c r="HJ41" s="3">
        <v>2.4005773511547882E-2</v>
      </c>
      <c r="HK41" s="3">
        <v>85.312326638338519</v>
      </c>
      <c r="HL41" s="3">
        <v>1.4255038021488531E-2</v>
      </c>
      <c r="HM41" s="3">
        <v>85.326581676360007</v>
      </c>
      <c r="HN41" s="3">
        <v>2608.150064145017</v>
      </c>
      <c r="HO41" s="3">
        <v>25988.995283881672</v>
      </c>
      <c r="HP41" s="3">
        <v>-757.61307802668671</v>
      </c>
      <c r="HQ41" s="3">
        <v>25231.382205854981</v>
      </c>
      <c r="HR41" s="3">
        <v>1385.6564302644149</v>
      </c>
      <c r="HS41" s="3">
        <v>10101.42782784715</v>
      </c>
      <c r="HT41" s="3">
        <v>63.632184888434487</v>
      </c>
      <c r="HU41" s="3">
        <v>10165.06001273559</v>
      </c>
      <c r="HV41" s="3">
        <v>-1379.2628134779941</v>
      </c>
      <c r="HW41" s="3">
        <v>26449.371327865141</v>
      </c>
      <c r="HX41" s="3">
        <v>73.916709752455063</v>
      </c>
      <c r="HY41" s="3">
        <v>26523.2880376176</v>
      </c>
      <c r="HZ41" s="3">
        <v>-988.19130486653273</v>
      </c>
      <c r="IA41" s="3">
        <v>17547.25682385606</v>
      </c>
      <c r="IB41" s="3">
        <v>574.14050915007829</v>
      </c>
      <c r="IC41" s="3">
        <v>18121.397333006131</v>
      </c>
      <c r="ID41" s="3">
        <v>-391.07150861146101</v>
      </c>
      <c r="IE41" s="3">
        <v>8902.1145040090887</v>
      </c>
      <c r="IF41" s="3">
        <v>-500.22379939762692</v>
      </c>
      <c r="IG41" s="3">
        <v>8401.8907046114618</v>
      </c>
    </row>
    <row r="42" spans="1:241" x14ac:dyDescent="0.25">
      <c r="A42" s="5" t="s">
        <v>276</v>
      </c>
      <c r="B42" s="3">
        <v>2994681.7304220791</v>
      </c>
      <c r="C42" s="3">
        <v>1459521.709160951</v>
      </c>
      <c r="D42" s="3">
        <v>1535160.0212611279</v>
      </c>
      <c r="E42" s="3">
        <v>1925786.508024906</v>
      </c>
      <c r="F42" s="3">
        <v>646347.02752370341</v>
      </c>
      <c r="G42" s="3">
        <v>1279439.4805012031</v>
      </c>
      <c r="H42" s="3">
        <v>1068895.2223971731</v>
      </c>
      <c r="I42" s="3">
        <v>813174.68163724756</v>
      </c>
      <c r="J42" s="3">
        <v>255720.540759925</v>
      </c>
      <c r="K42" s="3">
        <v>13127533.080308881</v>
      </c>
      <c r="L42" s="3">
        <v>7216551.7001141021</v>
      </c>
      <c r="M42" s="3">
        <v>5910981.3801947823</v>
      </c>
      <c r="N42" s="3">
        <v>9383297.3310950994</v>
      </c>
      <c r="O42" s="3">
        <v>4313098.236680706</v>
      </c>
      <c r="P42" s="3">
        <v>5070199.0944143934</v>
      </c>
      <c r="Q42" s="3">
        <v>3744235.7492137849</v>
      </c>
      <c r="R42" s="3">
        <v>2903453.4634333961</v>
      </c>
      <c r="S42" s="3">
        <v>840782.28578038886</v>
      </c>
      <c r="T42" s="3">
        <v>56073.668699603113</v>
      </c>
      <c r="U42" s="3">
        <v>10252.01369781293</v>
      </c>
      <c r="V42" s="3">
        <v>11804.31164592001</v>
      </c>
      <c r="W42" s="3">
        <v>3221.0398059400031</v>
      </c>
      <c r="X42" s="3">
        <v>769.15198495000402</v>
      </c>
      <c r="Y42" s="3">
        <v>1129.673186</v>
      </c>
      <c r="Z42" s="3">
        <v>386.23063498999983</v>
      </c>
      <c r="AA42" s="3">
        <v>375.50700000000001</v>
      </c>
      <c r="AB42" s="3">
        <v>560.47699999999998</v>
      </c>
      <c r="AC42" s="3">
        <v>3966.7944889700138</v>
      </c>
      <c r="AD42" s="3">
        <v>305.70859599999989</v>
      </c>
      <c r="AE42" s="3">
        <v>393.43027098999988</v>
      </c>
      <c r="AF42" s="3">
        <v>3267.6556219800132</v>
      </c>
      <c r="AG42" s="3">
        <v>3934.6616060099991</v>
      </c>
      <c r="AH42" s="3">
        <v>1250.4970840000001</v>
      </c>
      <c r="AI42" s="3">
        <v>543.46299999999997</v>
      </c>
      <c r="AJ42" s="3">
        <v>576.61382001000004</v>
      </c>
      <c r="AK42" s="3">
        <v>1564.087702</v>
      </c>
      <c r="AL42" s="3">
        <v>681.81574500000011</v>
      </c>
      <c r="AM42" s="3">
        <v>546.95272901913268</v>
      </c>
      <c r="AN42" s="3">
        <v>97.413287784679085</v>
      </c>
      <c r="AO42" s="3">
        <v>72096.61172869055</v>
      </c>
      <c r="AP42" s="3">
        <v>89584.07103726179</v>
      </c>
      <c r="AQ42" s="3">
        <v>6011.5029999999997</v>
      </c>
      <c r="AR42" s="3">
        <v>87.140011425395343</v>
      </c>
      <c r="AS42" s="3">
        <v>27375.893874366</v>
      </c>
      <c r="AT42" s="3">
        <v>9134.696704</v>
      </c>
      <c r="AU42" s="3">
        <v>35389.744285658999</v>
      </c>
      <c r="AV42" s="3">
        <v>21886.573978658998</v>
      </c>
      <c r="AW42" s="3">
        <v>13503.170307</v>
      </c>
      <c r="AX42" s="3">
        <v>888352.20957958</v>
      </c>
      <c r="AY42" s="3">
        <v>2050349.9549228791</v>
      </c>
      <c r="AZ42" s="3">
        <v>55979.565919619978</v>
      </c>
      <c r="BA42" s="3">
        <v>2106329.5208424991</v>
      </c>
      <c r="BB42" s="3">
        <v>396647.64299681521</v>
      </c>
      <c r="BC42" s="3">
        <v>1004322.880468087</v>
      </c>
      <c r="BD42" s="3">
        <v>58551.185696048888</v>
      </c>
      <c r="BE42" s="3">
        <v>1062874.0661641359</v>
      </c>
      <c r="BF42" s="3">
        <v>491704.56658276479</v>
      </c>
      <c r="BG42" s="3">
        <v>1046027.074454792</v>
      </c>
      <c r="BH42" s="3">
        <v>-2571.6197764291428</v>
      </c>
      <c r="BI42" s="3">
        <v>1043455.4546783631</v>
      </c>
      <c r="BJ42" s="3">
        <v>719637.28129860095</v>
      </c>
      <c r="BK42" s="3">
        <v>1151501.929456702</v>
      </c>
      <c r="BL42" s="3">
        <v>54647.29726960347</v>
      </c>
      <c r="BM42" s="3">
        <v>1206149.226726305</v>
      </c>
      <c r="BN42" s="3">
        <v>253421.26639240669</v>
      </c>
      <c r="BO42" s="3">
        <v>341213.71474465332</v>
      </c>
      <c r="BP42" s="3">
        <v>51712.046386643371</v>
      </c>
      <c r="BQ42" s="3">
        <v>392925.76113129657</v>
      </c>
      <c r="BR42" s="3">
        <v>466216.01490619412</v>
      </c>
      <c r="BS42" s="3">
        <v>810288.21471204853</v>
      </c>
      <c r="BT42" s="3">
        <v>2935.2508829600411</v>
      </c>
      <c r="BU42" s="3">
        <v>813223.46559500857</v>
      </c>
      <c r="BV42" s="3">
        <v>168714.92828097471</v>
      </c>
      <c r="BW42" s="3">
        <v>898848.02546617319</v>
      </c>
      <c r="BX42" s="3">
        <v>1332.2686500246641</v>
      </c>
      <c r="BY42" s="3">
        <v>900180.29411619785</v>
      </c>
      <c r="BZ42" s="3">
        <v>143226.37660440849</v>
      </c>
      <c r="CA42" s="3">
        <v>663109.16572343349</v>
      </c>
      <c r="CB42" s="3">
        <v>6839.139309405582</v>
      </c>
      <c r="CC42" s="3">
        <v>669948.30503283907</v>
      </c>
      <c r="CD42" s="3">
        <v>25488.551676570711</v>
      </c>
      <c r="CE42" s="3">
        <v>235738.85974274349</v>
      </c>
      <c r="CF42" s="3">
        <v>-5506.8706593891839</v>
      </c>
      <c r="CG42" s="3">
        <v>230231.9890833543</v>
      </c>
      <c r="CH42" s="3">
        <v>2045392.669225391</v>
      </c>
      <c r="CI42" s="3">
        <v>10828516.981123241</v>
      </c>
      <c r="CJ42" s="3">
        <v>253623.42996024899</v>
      </c>
      <c r="CK42" s="3">
        <v>11082140.41108349</v>
      </c>
      <c r="CL42" s="3">
        <v>695106.10475235654</v>
      </c>
      <c r="CM42" s="3">
        <v>6360506.8731078506</v>
      </c>
      <c r="CN42" s="3">
        <v>160938.7222538944</v>
      </c>
      <c r="CO42" s="3">
        <v>6521445.5953617459</v>
      </c>
      <c r="CP42" s="3">
        <v>1350286.5644730341</v>
      </c>
      <c r="CQ42" s="3">
        <v>4468010.1080153948</v>
      </c>
      <c r="CR42" s="3">
        <v>92684.707706353627</v>
      </c>
      <c r="CS42" s="3">
        <v>4560694.8157217484</v>
      </c>
      <c r="CT42" s="3">
        <v>2640240.9143009372</v>
      </c>
      <c r="CU42" s="3">
        <v>6409349.501214793</v>
      </c>
      <c r="CV42" s="3">
        <v>333706.91557936929</v>
      </c>
      <c r="CW42" s="3">
        <v>6743056.4167941622</v>
      </c>
      <c r="CX42" s="3">
        <v>1098709.703181854</v>
      </c>
      <c r="CY42" s="3">
        <v>2988201.5907473792</v>
      </c>
      <c r="CZ42" s="3">
        <v>226186.94275147279</v>
      </c>
      <c r="DA42" s="3">
        <v>3214388.533498852</v>
      </c>
      <c r="DB42" s="3">
        <v>1541531.211119083</v>
      </c>
      <c r="DC42" s="3">
        <v>3421147.9104674151</v>
      </c>
      <c r="DD42" s="3">
        <v>107519.972827896</v>
      </c>
      <c r="DE42" s="3">
        <v>3528667.8832953111</v>
      </c>
      <c r="DF42" s="3">
        <v>-594848.24507554632</v>
      </c>
      <c r="DG42" s="3">
        <v>4419167.4799084524</v>
      </c>
      <c r="DH42" s="3">
        <v>-80083.485619121231</v>
      </c>
      <c r="DI42" s="3">
        <v>4339083.9942893311</v>
      </c>
      <c r="DJ42" s="3">
        <v>-403603.59842949797</v>
      </c>
      <c r="DK42" s="3">
        <v>3372305.2823604718</v>
      </c>
      <c r="DL42" s="3">
        <v>-65248.220497577917</v>
      </c>
      <c r="DM42" s="3">
        <v>3307057.0618628939</v>
      </c>
      <c r="DN42" s="3">
        <v>-191244.64664604841</v>
      </c>
      <c r="DO42" s="3">
        <v>1046862.19754798</v>
      </c>
      <c r="DP42" s="3">
        <v>-14835.26512154273</v>
      </c>
      <c r="DQ42" s="3">
        <v>1032026.932426437</v>
      </c>
      <c r="DR42" s="3">
        <v>1691.4965836454651</v>
      </c>
      <c r="DS42" s="3">
        <v>54526.791210577503</v>
      </c>
      <c r="DT42" s="3">
        <v>-144.61909461986221</v>
      </c>
      <c r="DU42" s="3">
        <v>54382.172115957641</v>
      </c>
      <c r="DV42" s="3">
        <v>447.477546632388</v>
      </c>
      <c r="DW42" s="3">
        <v>9812.8634207230498</v>
      </c>
      <c r="DX42" s="3">
        <v>-8.3272695425093843</v>
      </c>
      <c r="DY42" s="3">
        <v>9804.5361511805404</v>
      </c>
      <c r="DZ42" s="3">
        <v>4519.8051799065452</v>
      </c>
      <c r="EA42" s="3">
        <v>6929.1519470541261</v>
      </c>
      <c r="EB42" s="3">
        <v>355.35451895934239</v>
      </c>
      <c r="EC42" s="3">
        <v>7284.5064660134694</v>
      </c>
      <c r="ED42" s="3">
        <v>1303.005877756493</v>
      </c>
      <c r="EE42" s="3">
        <v>2201.2259129605059</v>
      </c>
      <c r="EF42" s="3">
        <v>-283.1919847769957</v>
      </c>
      <c r="EG42" s="3">
        <v>1918.0339281835099</v>
      </c>
      <c r="EH42" s="3">
        <v>363.95638668175172</v>
      </c>
      <c r="EI42" s="3">
        <v>407.84000296417418</v>
      </c>
      <c r="EJ42" s="3">
        <v>-2.6444046959218781</v>
      </c>
      <c r="EK42" s="3">
        <v>405.19559826825241</v>
      </c>
      <c r="EL42" s="3">
        <v>376.6242034210149</v>
      </c>
      <c r="EM42" s="3">
        <v>1109.8306041466769</v>
      </c>
      <c r="EN42" s="3">
        <v>-356.78162156769241</v>
      </c>
      <c r="EO42" s="3">
        <v>753.04898257898458</v>
      </c>
      <c r="EP42" s="3">
        <v>111.8662809900684</v>
      </c>
      <c r="EQ42" s="3">
        <v>196.88270272129779</v>
      </c>
      <c r="ER42" s="3">
        <v>77.481651278633564</v>
      </c>
      <c r="ES42" s="3">
        <v>274.36435399993132</v>
      </c>
      <c r="ET42" s="3">
        <v>239.80588032284189</v>
      </c>
      <c r="EU42" s="3">
        <v>180.28526303252829</v>
      </c>
      <c r="EV42" s="3">
        <v>-44.584143355370259</v>
      </c>
      <c r="EW42" s="3">
        <v>135.70111967715809</v>
      </c>
      <c r="EX42" s="3">
        <v>210.7561049054531</v>
      </c>
      <c r="EY42" s="3">
        <v>306.38549697145561</v>
      </c>
      <c r="EZ42" s="3">
        <v>43.335398123091302</v>
      </c>
      <c r="FA42" s="3">
        <v>349.72089509454679</v>
      </c>
      <c r="FB42" s="3">
        <v>1132.4977283104431</v>
      </c>
      <c r="FC42" s="3">
        <v>2371.8282646926891</v>
      </c>
      <c r="FD42" s="3">
        <v>462.46849596688207</v>
      </c>
      <c r="FE42" s="3">
        <v>2834.2967606595712</v>
      </c>
      <c r="FF42" s="3">
        <v>44.100524619211967</v>
      </c>
      <c r="FG42" s="3">
        <v>174.4913749576107</v>
      </c>
      <c r="FH42" s="3">
        <v>87.116696423177245</v>
      </c>
      <c r="FI42" s="3">
        <v>261.60807138078798</v>
      </c>
      <c r="FJ42" s="3">
        <v>136.30727536337261</v>
      </c>
      <c r="FK42" s="3">
        <v>182.3223411837034</v>
      </c>
      <c r="FL42" s="3">
        <v>74.800654442923872</v>
      </c>
      <c r="FM42" s="3">
        <v>257.12299562662719</v>
      </c>
      <c r="FN42" s="3">
        <v>952.08992709205631</v>
      </c>
      <c r="FO42" s="3">
        <v>2015.014549402523</v>
      </c>
      <c r="FP42" s="3">
        <v>300.55114548543378</v>
      </c>
      <c r="FQ42" s="3">
        <v>2315.5656948879569</v>
      </c>
      <c r="FR42" s="3">
        <v>1803.34185530061</v>
      </c>
      <c r="FS42" s="3">
        <v>2008.3907552682369</v>
      </c>
      <c r="FT42" s="3">
        <v>122.9289954411515</v>
      </c>
      <c r="FU42" s="3">
        <v>2131.3197507093878</v>
      </c>
      <c r="FV42" s="3">
        <v>582.70600122561086</v>
      </c>
      <c r="FW42" s="3">
        <v>615.66276005868383</v>
      </c>
      <c r="FX42" s="3">
        <v>52.128322715705167</v>
      </c>
      <c r="FY42" s="3">
        <v>667.791082774389</v>
      </c>
      <c r="FZ42" s="3">
        <v>226.90624620458581</v>
      </c>
      <c r="GA42" s="3">
        <v>268.30325354618338</v>
      </c>
      <c r="GB42" s="3">
        <v>48.253500249230683</v>
      </c>
      <c r="GC42" s="3">
        <v>316.55675379541412</v>
      </c>
      <c r="GD42" s="3">
        <v>279.4913767885111</v>
      </c>
      <c r="GE42" s="3">
        <v>349.81264952306122</v>
      </c>
      <c r="GF42" s="3">
        <v>-52.690206301572289</v>
      </c>
      <c r="GG42" s="3">
        <v>297.12244322148888</v>
      </c>
      <c r="GH42" s="3">
        <v>714.23823108190288</v>
      </c>
      <c r="GI42" s="3">
        <v>774.61209214030885</v>
      </c>
      <c r="GJ42" s="3">
        <v>75.237378777788308</v>
      </c>
      <c r="GK42" s="3">
        <v>849.84947091809715</v>
      </c>
      <c r="GL42" s="3">
        <v>280.95971853900039</v>
      </c>
      <c r="GM42" s="3">
        <v>347.70701413269461</v>
      </c>
      <c r="GN42" s="3">
        <v>53.149012328305098</v>
      </c>
      <c r="GO42" s="3">
        <v>400.85602646099971</v>
      </c>
      <c r="GP42" s="3">
        <v>-7.9786975026846214</v>
      </c>
      <c r="GQ42" s="3">
        <v>556.35830264585888</v>
      </c>
      <c r="GR42" s="3">
        <v>-1.426876124041542</v>
      </c>
      <c r="GS42" s="3">
        <v>554.93142652181734</v>
      </c>
      <c r="GT42" s="3">
        <v>-2.3525595490791309</v>
      </c>
      <c r="GU42" s="3">
        <v>99.615678149062191</v>
      </c>
      <c r="GV42" s="3">
        <v>0.15016918469602561</v>
      </c>
      <c r="GW42" s="3">
        <v>99.765847333758217</v>
      </c>
      <c r="GX42" s="3">
        <v>1739.322863413463</v>
      </c>
      <c r="GY42" s="3">
        <v>70824.74097458701</v>
      </c>
      <c r="GZ42" s="3">
        <v>-467.45210930991738</v>
      </c>
      <c r="HA42" s="3">
        <v>70357.288865277093</v>
      </c>
      <c r="HB42" s="3">
        <v>1627.6413532090439</v>
      </c>
      <c r="HC42" s="3">
        <v>88148.451263479452</v>
      </c>
      <c r="HD42" s="3">
        <v>-192.02157942669871</v>
      </c>
      <c r="HE42" s="3">
        <v>87956.429684052753</v>
      </c>
      <c r="HF42" s="3">
        <v>1668.344429260703</v>
      </c>
      <c r="HG42" s="3">
        <v>5097.5177043823378</v>
      </c>
      <c r="HH42" s="3">
        <v>-754.35913364304088</v>
      </c>
      <c r="HI42" s="3">
        <v>4343.1585707392969</v>
      </c>
      <c r="HJ42" s="3">
        <v>3.4864995278418368E-2</v>
      </c>
      <c r="HK42" s="3">
        <v>86.634162171220922</v>
      </c>
      <c r="HL42" s="3">
        <v>0.47098425889600998</v>
      </c>
      <c r="HM42" s="3">
        <v>87.105146430116932</v>
      </c>
      <c r="HN42" s="3">
        <v>-57.049281954816749</v>
      </c>
      <c r="HO42" s="3">
        <v>26906.777598408109</v>
      </c>
      <c r="HP42" s="3">
        <v>526.1655579127073</v>
      </c>
      <c r="HQ42" s="3">
        <v>27432.94315632082</v>
      </c>
      <c r="HR42" s="3">
        <v>-1098.652145690676</v>
      </c>
      <c r="HS42" s="3">
        <v>10421.78933057756</v>
      </c>
      <c r="HT42" s="3">
        <v>-188.44048088688581</v>
      </c>
      <c r="HU42" s="3">
        <v>10233.348849690679</v>
      </c>
      <c r="HV42" s="3">
        <v>9616.5883210956599</v>
      </c>
      <c r="HW42" s="3">
        <v>27834.49965204949</v>
      </c>
      <c r="HX42" s="3">
        <v>-2061.343687486155</v>
      </c>
      <c r="HY42" s="3">
        <v>25773.155964563339</v>
      </c>
      <c r="HZ42" s="3">
        <v>5380.3234751626151</v>
      </c>
      <c r="IA42" s="3">
        <v>18357.015717031241</v>
      </c>
      <c r="IB42" s="3">
        <v>-1850.765213534851</v>
      </c>
      <c r="IC42" s="3">
        <v>16506.250503496391</v>
      </c>
      <c r="ID42" s="3">
        <v>4236.2648459330421</v>
      </c>
      <c r="IE42" s="3">
        <v>9477.4839350182574</v>
      </c>
      <c r="IF42" s="3">
        <v>-210.57847395129829</v>
      </c>
      <c r="IG42" s="3">
        <v>9266.9054610669591</v>
      </c>
    </row>
    <row r="43" spans="1:241" x14ac:dyDescent="0.25">
      <c r="A43" s="5" t="s">
        <v>277</v>
      </c>
      <c r="B43" s="3">
        <v>1719106.3267861849</v>
      </c>
      <c r="C43" s="3">
        <v>1033707.664336561</v>
      </c>
      <c r="D43" s="3">
        <v>685398.66244962427</v>
      </c>
      <c r="E43" s="3">
        <v>731439.751807102</v>
      </c>
      <c r="F43" s="3">
        <v>200967.94677218271</v>
      </c>
      <c r="G43" s="3">
        <v>530471.80503491941</v>
      </c>
      <c r="H43" s="3">
        <v>987666.57497908303</v>
      </c>
      <c r="I43" s="3">
        <v>832739.71756437817</v>
      </c>
      <c r="J43" s="3">
        <v>154926.85741470481</v>
      </c>
      <c r="K43" s="3">
        <v>9609259.461226847</v>
      </c>
      <c r="L43" s="3">
        <v>6653613.6310828272</v>
      </c>
      <c r="M43" s="3">
        <v>2955645.8301440198</v>
      </c>
      <c r="N43" s="3">
        <v>5492603.0023201574</v>
      </c>
      <c r="O43" s="3">
        <v>3162683.303647432</v>
      </c>
      <c r="P43" s="3">
        <v>2329919.6986727258</v>
      </c>
      <c r="Q43" s="3">
        <v>4116656.4589066901</v>
      </c>
      <c r="R43" s="3">
        <v>3490930.3274353961</v>
      </c>
      <c r="S43" s="3">
        <v>625726.13147129421</v>
      </c>
      <c r="T43" s="3">
        <v>53960.569646556847</v>
      </c>
      <c r="U43" s="3">
        <v>9168.5583613716535</v>
      </c>
      <c r="V43" s="3">
        <v>3126.0230000000001</v>
      </c>
      <c r="W43" s="3">
        <v>1243.086</v>
      </c>
      <c r="X43" s="3">
        <v>137.26599999999999</v>
      </c>
      <c r="Y43" s="3">
        <v>916.76300000000003</v>
      </c>
      <c r="Z43" s="3">
        <v>85.097999999999999</v>
      </c>
      <c r="AA43" s="3">
        <v>9.282</v>
      </c>
      <c r="AB43" s="3">
        <v>94.677000000000007</v>
      </c>
      <c r="AC43" s="3">
        <v>1130.9670000000001</v>
      </c>
      <c r="AD43" s="3">
        <v>23.324000000000002</v>
      </c>
      <c r="AE43" s="3">
        <v>33.46</v>
      </c>
      <c r="AF43" s="3">
        <v>1074.183</v>
      </c>
      <c r="AG43" s="3">
        <v>629.34100000000001</v>
      </c>
      <c r="AH43" s="3">
        <v>175.8</v>
      </c>
      <c r="AI43" s="3">
        <v>95.869</v>
      </c>
      <c r="AJ43" s="3">
        <v>122.279</v>
      </c>
      <c r="AK43" s="3">
        <v>235.393</v>
      </c>
      <c r="AL43" s="3">
        <v>122.629</v>
      </c>
      <c r="AM43" s="3">
        <v>588.53930486934405</v>
      </c>
      <c r="AN43" s="3">
        <v>98.720643274853799</v>
      </c>
      <c r="AO43" s="3">
        <v>75290.366521699994</v>
      </c>
      <c r="AP43" s="3">
        <v>92710.774829233313</v>
      </c>
      <c r="AQ43" s="3">
        <v>3733.2783333333332</v>
      </c>
      <c r="AR43" s="3">
        <v>87.908515180502647</v>
      </c>
      <c r="AS43" s="3">
        <v>23131.140599620001</v>
      </c>
      <c r="AT43" s="3">
        <v>9161.5888429999995</v>
      </c>
      <c r="AU43" s="3">
        <v>22589.250485618799</v>
      </c>
      <c r="AV43" s="3">
        <v>14911.879817618799</v>
      </c>
      <c r="AW43" s="3">
        <v>7677.3706679999996</v>
      </c>
      <c r="AX43" s="3">
        <v>-388265.45788015972</v>
      </c>
      <c r="AY43" s="3">
        <v>2104032.5606830688</v>
      </c>
      <c r="AZ43" s="3">
        <v>3339.2239832761702</v>
      </c>
      <c r="BA43" s="3">
        <v>2107371.784666345</v>
      </c>
      <c r="BB43" s="3">
        <v>-6839.8953161272266</v>
      </c>
      <c r="BC43" s="3">
        <v>1031297.280397516</v>
      </c>
      <c r="BD43" s="3">
        <v>9250.2792551723542</v>
      </c>
      <c r="BE43" s="3">
        <v>1040547.559652688</v>
      </c>
      <c r="BF43" s="3">
        <v>-381425.5625640325</v>
      </c>
      <c r="BG43" s="3">
        <v>1072735.2802855531</v>
      </c>
      <c r="BH43" s="3">
        <v>-5911.0552718958352</v>
      </c>
      <c r="BI43" s="3">
        <v>1066824.225013657</v>
      </c>
      <c r="BJ43" s="3">
        <v>-440239.41459937539</v>
      </c>
      <c r="BK43" s="3">
        <v>1187315.538178314</v>
      </c>
      <c r="BL43" s="3">
        <v>-15636.371771837121</v>
      </c>
      <c r="BM43" s="3">
        <v>1171679.1664064771</v>
      </c>
      <c r="BN43" s="3">
        <v>-142946.04649994991</v>
      </c>
      <c r="BO43" s="3">
        <v>353383.3419589288</v>
      </c>
      <c r="BP43" s="3">
        <v>-9469.348686796322</v>
      </c>
      <c r="BQ43" s="3">
        <v>343913.99327213247</v>
      </c>
      <c r="BR43" s="3">
        <v>-297293.36809942551</v>
      </c>
      <c r="BS43" s="3">
        <v>833932.19621938549</v>
      </c>
      <c r="BT43" s="3">
        <v>-6167.0230850406224</v>
      </c>
      <c r="BU43" s="3">
        <v>827765.17313434486</v>
      </c>
      <c r="BV43" s="3">
        <v>51973.956719212627</v>
      </c>
      <c r="BW43" s="3">
        <v>916717.02250475413</v>
      </c>
      <c r="BX43" s="3">
        <v>18975.595755116319</v>
      </c>
      <c r="BY43" s="3">
        <v>935692.61825987045</v>
      </c>
      <c r="BZ43" s="3">
        <v>136106.15118382251</v>
      </c>
      <c r="CA43" s="3">
        <v>677913.93843858701</v>
      </c>
      <c r="CB43" s="3">
        <v>18719.627941968622</v>
      </c>
      <c r="CC43" s="3">
        <v>696633.56638055563</v>
      </c>
      <c r="CD43" s="3">
        <v>-84132.194464607033</v>
      </c>
      <c r="CE43" s="3">
        <v>238803.0840661671</v>
      </c>
      <c r="CF43" s="3">
        <v>255.96781314478719</v>
      </c>
      <c r="CG43" s="3">
        <v>239059.05187931191</v>
      </c>
      <c r="CH43" s="3">
        <v>-1813676.703882389</v>
      </c>
      <c r="CI43" s="3">
        <v>11354575.631270319</v>
      </c>
      <c r="CJ43" s="3">
        <v>68360.533838912845</v>
      </c>
      <c r="CK43" s="3">
        <v>11422936.16510924</v>
      </c>
      <c r="CL43" s="3">
        <v>-215784.2549818877</v>
      </c>
      <c r="CM43" s="3">
        <v>6718873.022859497</v>
      </c>
      <c r="CN43" s="3">
        <v>150524.86320521781</v>
      </c>
      <c r="CO43" s="3">
        <v>6869397.8860647148</v>
      </c>
      <c r="CP43" s="3">
        <v>-1597892.4489005019</v>
      </c>
      <c r="CQ43" s="3">
        <v>4635702.6084108269</v>
      </c>
      <c r="CR43" s="3">
        <v>-82164.329366304912</v>
      </c>
      <c r="CS43" s="3">
        <v>4553538.279044522</v>
      </c>
      <c r="CT43" s="3">
        <v>-1153716.5312306341</v>
      </c>
      <c r="CU43" s="3">
        <v>6722987.9773630742</v>
      </c>
      <c r="CV43" s="3">
        <v>-76668.443812282756</v>
      </c>
      <c r="CW43" s="3">
        <v>6646319.5335507914</v>
      </c>
      <c r="CX43" s="3">
        <v>6512.9995789021332</v>
      </c>
      <c r="CY43" s="3">
        <v>3158959.1315486222</v>
      </c>
      <c r="CZ43" s="3">
        <v>-2788.827480092179</v>
      </c>
      <c r="DA43" s="3">
        <v>3156170.30406853</v>
      </c>
      <c r="DB43" s="3">
        <v>-1160229.530809537</v>
      </c>
      <c r="DC43" s="3">
        <v>3564028.845814453</v>
      </c>
      <c r="DD43" s="3">
        <v>-73879.616332190111</v>
      </c>
      <c r="DE43" s="3">
        <v>3490149.2294822619</v>
      </c>
      <c r="DF43" s="3">
        <v>-659960.17265175597</v>
      </c>
      <c r="DG43" s="3">
        <v>4631587.6539072488</v>
      </c>
      <c r="DH43" s="3">
        <v>145028.9776511965</v>
      </c>
      <c r="DI43" s="3">
        <v>4776616.6315584453</v>
      </c>
      <c r="DJ43" s="3">
        <v>-222297.2545607902</v>
      </c>
      <c r="DK43" s="3">
        <v>3559913.8913108739</v>
      </c>
      <c r="DL43" s="3">
        <v>153313.6906853113</v>
      </c>
      <c r="DM43" s="3">
        <v>3713227.5819961862</v>
      </c>
      <c r="DN43" s="3">
        <v>-437662.91809096548</v>
      </c>
      <c r="DO43" s="3">
        <v>1071673.7625963751</v>
      </c>
      <c r="DP43" s="3">
        <v>-8284.7130341152661</v>
      </c>
      <c r="DQ43" s="3">
        <v>1063389.04956226</v>
      </c>
      <c r="DR43" s="3">
        <v>-1544.84262365156</v>
      </c>
      <c r="DS43" s="3">
        <v>55563.724466564083</v>
      </c>
      <c r="DT43" s="3">
        <v>-58.312196355669577</v>
      </c>
      <c r="DU43" s="3">
        <v>55505.412270208413</v>
      </c>
      <c r="DV43" s="3">
        <v>-778.97683187753557</v>
      </c>
      <c r="DW43" s="3">
        <v>9944.8110563319333</v>
      </c>
      <c r="DX43" s="3">
        <v>2.7241369172552372</v>
      </c>
      <c r="DY43" s="3">
        <v>9947.5351932491885</v>
      </c>
      <c r="DZ43" s="3">
        <v>-3835.903525096694</v>
      </c>
      <c r="EA43" s="3">
        <v>7317.6586164909759</v>
      </c>
      <c r="EB43" s="3">
        <v>-355.73209139428133</v>
      </c>
      <c r="EC43" s="3">
        <v>6961.9265250966946</v>
      </c>
      <c r="ED43" s="3">
        <v>-1137.5652625627399</v>
      </c>
      <c r="EE43" s="3">
        <v>2244.9233950078328</v>
      </c>
      <c r="EF43" s="3">
        <v>135.727867554906</v>
      </c>
      <c r="EG43" s="3">
        <v>2380.6512625627388</v>
      </c>
      <c r="EH43" s="3">
        <v>-286.92282018768373</v>
      </c>
      <c r="EI43" s="3">
        <v>434.94152017374421</v>
      </c>
      <c r="EJ43" s="3">
        <v>-10.752699986060581</v>
      </c>
      <c r="EK43" s="3">
        <v>424.18882018768358</v>
      </c>
      <c r="EL43" s="3">
        <v>-348.17209763484828</v>
      </c>
      <c r="EM43" s="3">
        <v>1093.7797778111069</v>
      </c>
      <c r="EN43" s="3">
        <v>171.15531982374159</v>
      </c>
      <c r="EO43" s="3">
        <v>1264.935097634848</v>
      </c>
      <c r="EP43" s="3">
        <v>-124.5577266034532</v>
      </c>
      <c r="EQ43" s="3">
        <v>217.20116061662199</v>
      </c>
      <c r="ER43" s="3">
        <v>-7.5454340131687161</v>
      </c>
      <c r="ES43" s="3">
        <v>209.65572660345319</v>
      </c>
      <c r="ET43" s="3">
        <v>-175.84026641005789</v>
      </c>
      <c r="EU43" s="3">
        <v>162.34090273266199</v>
      </c>
      <c r="EV43" s="3">
        <v>22.78136367739592</v>
      </c>
      <c r="EW43" s="3">
        <v>185.1222664100579</v>
      </c>
      <c r="EX43" s="3">
        <v>-202.0631299226628</v>
      </c>
      <c r="EY43" s="3">
        <v>336.65905918609923</v>
      </c>
      <c r="EZ43" s="3">
        <v>-39.918929263436333</v>
      </c>
      <c r="FA43" s="3">
        <v>296.74012992266279</v>
      </c>
      <c r="FB43" s="3">
        <v>-1065.9509319411779</v>
      </c>
      <c r="FC43" s="3">
        <v>2477.4833529017042</v>
      </c>
      <c r="FD43" s="3">
        <v>-280.56542096052499</v>
      </c>
      <c r="FE43" s="3">
        <v>2196.9179319411792</v>
      </c>
      <c r="FF43" s="3">
        <v>-80.225752779100205</v>
      </c>
      <c r="FG43" s="3">
        <v>129.29195401936269</v>
      </c>
      <c r="FH43" s="3">
        <v>-25.74220124026246</v>
      </c>
      <c r="FI43" s="3">
        <v>103.5497527791002</v>
      </c>
      <c r="FJ43" s="3">
        <v>-102.4064287890954</v>
      </c>
      <c r="FK43" s="3">
        <v>184.4888678467878</v>
      </c>
      <c r="FL43" s="3">
        <v>-48.622439057692389</v>
      </c>
      <c r="FM43" s="3">
        <v>135.86642878909541</v>
      </c>
      <c r="FN43" s="3">
        <v>-883.31875506633867</v>
      </c>
      <c r="FO43" s="3">
        <v>2163.7025305263919</v>
      </c>
      <c r="FP43" s="3">
        <v>-206.20077546005311</v>
      </c>
      <c r="FQ43" s="3">
        <v>1957.501755066339</v>
      </c>
      <c r="FR43" s="3">
        <v>-1398.023477667535</v>
      </c>
      <c r="FS43" s="3">
        <v>2189.4536522093322</v>
      </c>
      <c r="FT43" s="3">
        <v>-162.08917454179709</v>
      </c>
      <c r="FU43" s="3">
        <v>2027.3644776675351</v>
      </c>
      <c r="FV43" s="3">
        <v>-445.2502888808832</v>
      </c>
      <c r="FW43" s="3">
        <v>681.53322222189558</v>
      </c>
      <c r="FX43" s="3">
        <v>-60.482933341012313</v>
      </c>
      <c r="FY43" s="3">
        <v>621.05028888088327</v>
      </c>
      <c r="FZ43" s="3">
        <v>-193.17874290313051</v>
      </c>
      <c r="GA43" s="3">
        <v>273.16743864409881</v>
      </c>
      <c r="GB43" s="3">
        <v>15.88030425903173</v>
      </c>
      <c r="GC43" s="3">
        <v>289.04774290313048</v>
      </c>
      <c r="GD43" s="3">
        <v>-216.8184942624051</v>
      </c>
      <c r="GE43" s="3">
        <v>372.26878734704258</v>
      </c>
      <c r="GF43" s="3">
        <v>-33.171293084637448</v>
      </c>
      <c r="GG43" s="3">
        <v>339.09749426240512</v>
      </c>
      <c r="GH43" s="3">
        <v>-542.77595162111584</v>
      </c>
      <c r="GI43" s="3">
        <v>862.48420399629515</v>
      </c>
      <c r="GJ43" s="3">
        <v>-84.315252375179284</v>
      </c>
      <c r="GK43" s="3">
        <v>778.16895162111587</v>
      </c>
      <c r="GL43" s="3">
        <v>-234.36385292524241</v>
      </c>
      <c r="GM43" s="3">
        <v>405.79821637210779</v>
      </c>
      <c r="GN43" s="3">
        <v>-48.805363446865393</v>
      </c>
      <c r="GO43" s="3">
        <v>356.9928529252424</v>
      </c>
      <c r="GP43" s="3">
        <v>28.709430526539119</v>
      </c>
      <c r="GQ43" s="3">
        <v>559.36942195362917</v>
      </c>
      <c r="GR43" s="3">
        <v>0.4604523891757708</v>
      </c>
      <c r="GS43" s="3">
        <v>559.82987434280494</v>
      </c>
      <c r="GT43" s="3">
        <v>-4.3821354764036586</v>
      </c>
      <c r="GU43" s="3">
        <v>98.935869014151251</v>
      </c>
      <c r="GV43" s="3">
        <v>4.1669097371062094</v>
      </c>
      <c r="GW43" s="3">
        <v>103.1027787512575</v>
      </c>
      <c r="GX43" s="3">
        <v>1278.8524882630061</v>
      </c>
      <c r="GY43" s="3">
        <v>73798.130368212878</v>
      </c>
      <c r="GZ43" s="3">
        <v>213.38366522411519</v>
      </c>
      <c r="HA43" s="3">
        <v>74011.514033436993</v>
      </c>
      <c r="HB43" s="3">
        <v>1249.9586217645769</v>
      </c>
      <c r="HC43" s="3">
        <v>91326.639044365729</v>
      </c>
      <c r="HD43" s="3">
        <v>134.1771631030133</v>
      </c>
      <c r="HE43" s="3">
        <v>91460.816207468743</v>
      </c>
      <c r="HF43" s="3">
        <v>485.14488386540478</v>
      </c>
      <c r="HG43" s="3">
        <v>4541.853749916675</v>
      </c>
      <c r="HH43" s="3">
        <v>-1293.720300448746</v>
      </c>
      <c r="HI43" s="3">
        <v>3248.133449467929</v>
      </c>
      <c r="HJ43" s="3">
        <v>0.16997432533514281</v>
      </c>
      <c r="HK43" s="3">
        <v>87.920541412003445</v>
      </c>
      <c r="HL43" s="3">
        <v>-0.18200055683594479</v>
      </c>
      <c r="HM43" s="3">
        <v>87.7385408551675</v>
      </c>
      <c r="HN43" s="3">
        <v>-3230.1680139808109</v>
      </c>
      <c r="HO43" s="3">
        <v>28021.61428857311</v>
      </c>
      <c r="HP43" s="3">
        <v>-1660.305674972293</v>
      </c>
      <c r="HQ43" s="3">
        <v>26361.30861360081</v>
      </c>
      <c r="HR43" s="3">
        <v>-1421.1885427382149</v>
      </c>
      <c r="HS43" s="3">
        <v>10766.977709868221</v>
      </c>
      <c r="HT43" s="3">
        <v>-184.2003241300026</v>
      </c>
      <c r="HU43" s="3">
        <v>10582.777385738211</v>
      </c>
      <c r="HV43" s="3">
        <v>-7936.8696405206383</v>
      </c>
      <c r="HW43" s="3">
        <v>29031.723045511841</v>
      </c>
      <c r="HX43" s="3">
        <v>1494.397080627605</v>
      </c>
      <c r="HY43" s="3">
        <v>30526.120126139442</v>
      </c>
      <c r="HZ43" s="3">
        <v>-5073.3651902387337</v>
      </c>
      <c r="IA43" s="3">
        <v>18907.65745472167</v>
      </c>
      <c r="IB43" s="3">
        <v>1077.587553135869</v>
      </c>
      <c r="IC43" s="3">
        <v>19985.245007857531</v>
      </c>
      <c r="ID43" s="3">
        <v>-2863.5044502819051</v>
      </c>
      <c r="IE43" s="3">
        <v>10124.065590790169</v>
      </c>
      <c r="IF43" s="3">
        <v>416.8095274917323</v>
      </c>
      <c r="IG43" s="3">
        <v>10540.8751182819</v>
      </c>
    </row>
    <row r="44" spans="1:241" x14ac:dyDescent="0.25">
      <c r="A44" s="5" t="s">
        <v>278</v>
      </c>
      <c r="B44" s="3">
        <v>1839544.2910884591</v>
      </c>
      <c r="C44" s="3">
        <v>887153.04854988155</v>
      </c>
      <c r="D44" s="3">
        <v>952391.24253857753</v>
      </c>
      <c r="E44" s="3">
        <v>898582.40414198732</v>
      </c>
      <c r="F44" s="3">
        <v>272651.16674168402</v>
      </c>
      <c r="G44" s="3">
        <v>625931.23740030336</v>
      </c>
      <c r="H44" s="3">
        <v>940961.88694647176</v>
      </c>
      <c r="I44" s="3">
        <v>614501.88180819759</v>
      </c>
      <c r="J44" s="3">
        <v>326460.00513827422</v>
      </c>
      <c r="K44" s="3">
        <v>11007531.423611119</v>
      </c>
      <c r="L44" s="3">
        <v>6094293.5841596676</v>
      </c>
      <c r="M44" s="3">
        <v>4913237.8394514481</v>
      </c>
      <c r="N44" s="3">
        <v>5808275.378206647</v>
      </c>
      <c r="O44" s="3">
        <v>2702050.7887745658</v>
      </c>
      <c r="P44" s="3">
        <v>3106224.5894320812</v>
      </c>
      <c r="Q44" s="3">
        <v>5199256.0454044687</v>
      </c>
      <c r="R44" s="3">
        <v>3392242.7953851018</v>
      </c>
      <c r="S44" s="3">
        <v>1807013.2500193671</v>
      </c>
      <c r="T44" s="3">
        <v>56635.188665991678</v>
      </c>
      <c r="U44" s="3">
        <v>10305.084748773599</v>
      </c>
      <c r="V44" s="3">
        <v>6793.4990000000016</v>
      </c>
      <c r="W44" s="3">
        <v>2124.0890000000009</v>
      </c>
      <c r="X44" s="3">
        <v>362.66800000000012</v>
      </c>
      <c r="Y44" s="3">
        <v>1194.1640000000009</v>
      </c>
      <c r="Z44" s="3">
        <v>185.09200000000001</v>
      </c>
      <c r="AA44" s="3">
        <v>103.13500000000001</v>
      </c>
      <c r="AB44" s="3">
        <v>279.02999999999997</v>
      </c>
      <c r="AC44" s="3">
        <v>2365.145</v>
      </c>
      <c r="AD44" s="3">
        <v>118.925</v>
      </c>
      <c r="AE44" s="3">
        <v>133.63300000000001</v>
      </c>
      <c r="AF44" s="3">
        <v>2112.587</v>
      </c>
      <c r="AG44" s="3">
        <v>1989.57</v>
      </c>
      <c r="AH44" s="3">
        <v>626.50099999999998</v>
      </c>
      <c r="AI44" s="3">
        <v>200.52600000000001</v>
      </c>
      <c r="AJ44" s="3">
        <v>338.13099999999997</v>
      </c>
      <c r="AK44" s="3">
        <v>824.41200000000003</v>
      </c>
      <c r="AL44" s="3">
        <v>314.69499999999999</v>
      </c>
      <c r="AM44" s="3">
        <v>549.58488985480494</v>
      </c>
      <c r="AN44" s="3">
        <v>103.0607936507936</v>
      </c>
      <c r="AO44" s="3">
        <v>76162.931996823332</v>
      </c>
      <c r="AP44" s="3">
        <v>94201.174911123337</v>
      </c>
      <c r="AQ44" s="3">
        <v>3600.6056666666659</v>
      </c>
      <c r="AR44" s="3">
        <v>89.000722966439511</v>
      </c>
      <c r="AS44" s="3">
        <v>30700.70774152</v>
      </c>
      <c r="AT44" s="3">
        <v>12305.021194000001</v>
      </c>
      <c r="AU44" s="3">
        <v>29741.404669979001</v>
      </c>
      <c r="AV44" s="3">
        <v>20590.959093979</v>
      </c>
      <c r="AW44" s="3">
        <v>9150.4455760000001</v>
      </c>
      <c r="AX44" s="3">
        <v>-255810.84160834059</v>
      </c>
      <c r="AY44" s="3">
        <v>2145192.613622088</v>
      </c>
      <c r="AZ44" s="3">
        <v>-49837.48092528875</v>
      </c>
      <c r="BA44" s="3">
        <v>2095355.1326967999</v>
      </c>
      <c r="BB44" s="3">
        <v>-115143.3201946449</v>
      </c>
      <c r="BC44" s="3">
        <v>1047210.974111577</v>
      </c>
      <c r="BD44" s="3">
        <v>-44914.605367050623</v>
      </c>
      <c r="BE44" s="3">
        <v>1002296.3687445259</v>
      </c>
      <c r="BF44" s="3">
        <v>-140667.52141369559</v>
      </c>
      <c r="BG44" s="3">
        <v>1097981.6395105119</v>
      </c>
      <c r="BH44" s="3">
        <v>-4922.8755582384774</v>
      </c>
      <c r="BI44" s="3">
        <v>1093058.7639522729</v>
      </c>
      <c r="BJ44" s="3">
        <v>-285764.55285035959</v>
      </c>
      <c r="BK44" s="3">
        <v>1216302.882170022</v>
      </c>
      <c r="BL44" s="3">
        <v>-31955.925177674741</v>
      </c>
      <c r="BM44" s="3">
        <v>1184346.956992347</v>
      </c>
      <c r="BN44" s="3">
        <v>-63581.315030965598</v>
      </c>
      <c r="BO44" s="3">
        <v>361288.84046504338</v>
      </c>
      <c r="BP44" s="3">
        <v>-25056.358692393809</v>
      </c>
      <c r="BQ44" s="3">
        <v>336232.48177264963</v>
      </c>
      <c r="BR44" s="3">
        <v>-222183.23781939401</v>
      </c>
      <c r="BS44" s="3">
        <v>855014.04170497856</v>
      </c>
      <c r="BT44" s="3">
        <v>-6899.5664852812188</v>
      </c>
      <c r="BU44" s="3">
        <v>848114.47521969734</v>
      </c>
      <c r="BV44" s="3">
        <v>29953.71124201921</v>
      </c>
      <c r="BW44" s="3">
        <v>928889.73145206773</v>
      </c>
      <c r="BX44" s="3">
        <v>-17881.55574761517</v>
      </c>
      <c r="BY44" s="3">
        <v>911008.17570445256</v>
      </c>
      <c r="BZ44" s="3">
        <v>-51562.00516367927</v>
      </c>
      <c r="CA44" s="3">
        <v>685922.13364653359</v>
      </c>
      <c r="CB44" s="3">
        <v>-19858.246674656752</v>
      </c>
      <c r="CC44" s="3">
        <v>666063.88697187684</v>
      </c>
      <c r="CD44" s="3">
        <v>81515.71640569836</v>
      </c>
      <c r="CE44" s="3">
        <v>242967.59780553309</v>
      </c>
      <c r="CF44" s="3">
        <v>1976.690927042742</v>
      </c>
      <c r="CG44" s="3">
        <v>244944.28873257581</v>
      </c>
      <c r="CH44" s="3">
        <v>-563500.01388525811</v>
      </c>
      <c r="CI44" s="3">
        <v>11758303.566939089</v>
      </c>
      <c r="CJ44" s="3">
        <v>-187272.12944271421</v>
      </c>
      <c r="CK44" s="3">
        <v>11571031.43749637</v>
      </c>
      <c r="CL44" s="3">
        <v>-720897.83881635871</v>
      </c>
      <c r="CM44" s="3">
        <v>6967600.0785727631</v>
      </c>
      <c r="CN44" s="3">
        <v>-152408.65559673679</v>
      </c>
      <c r="CO44" s="3">
        <v>6815191.4229760263</v>
      </c>
      <c r="CP44" s="3">
        <v>157397.82493110059</v>
      </c>
      <c r="CQ44" s="3">
        <v>4790703.4883663263</v>
      </c>
      <c r="CR44" s="3">
        <v>-34863.473845979199</v>
      </c>
      <c r="CS44" s="3">
        <v>4755840.0145203471</v>
      </c>
      <c r="CT44" s="3">
        <v>-1004073.776987714</v>
      </c>
      <c r="CU44" s="3">
        <v>6985095.7367507704</v>
      </c>
      <c r="CV44" s="3">
        <v>-172746.5815564087</v>
      </c>
      <c r="CW44" s="3">
        <v>6812349.1551943617</v>
      </c>
      <c r="CX44" s="3">
        <v>-479433.68904090679</v>
      </c>
      <c r="CY44" s="3">
        <v>3292995.8937658109</v>
      </c>
      <c r="CZ44" s="3">
        <v>-111511.4159503384</v>
      </c>
      <c r="DA44" s="3">
        <v>3181484.477815473</v>
      </c>
      <c r="DB44" s="3">
        <v>-524640.08794680773</v>
      </c>
      <c r="DC44" s="3">
        <v>3692099.842984959</v>
      </c>
      <c r="DD44" s="3">
        <v>-61235.165606069837</v>
      </c>
      <c r="DE44" s="3">
        <v>3630864.6773788892</v>
      </c>
      <c r="DF44" s="3">
        <v>440573.76310245658</v>
      </c>
      <c r="DG44" s="3">
        <v>4773207.8301883172</v>
      </c>
      <c r="DH44" s="3">
        <v>-14525.54788630549</v>
      </c>
      <c r="DI44" s="3">
        <v>4758682.2823020117</v>
      </c>
      <c r="DJ44" s="3">
        <v>-241464.1497754516</v>
      </c>
      <c r="DK44" s="3">
        <v>3674604.1848069509</v>
      </c>
      <c r="DL44" s="3">
        <v>-40897.239646397997</v>
      </c>
      <c r="DM44" s="3">
        <v>3633706.9451605529</v>
      </c>
      <c r="DN44" s="3">
        <v>682037.91287790844</v>
      </c>
      <c r="DO44" s="3">
        <v>1098603.6453813659</v>
      </c>
      <c r="DP44" s="3">
        <v>26371.691760092279</v>
      </c>
      <c r="DQ44" s="3">
        <v>1124975.3371414591</v>
      </c>
      <c r="DR44" s="3">
        <v>-207.76895662165859</v>
      </c>
      <c r="DS44" s="3">
        <v>56426.866235539717</v>
      </c>
      <c r="DT44" s="3">
        <v>416.09138707361848</v>
      </c>
      <c r="DU44" s="3">
        <v>56842.957622613343</v>
      </c>
      <c r="DV44" s="3">
        <v>251.55894101334539</v>
      </c>
      <c r="DW44" s="3">
        <v>10072.53308642909</v>
      </c>
      <c r="DX44" s="3">
        <v>-19.007278668837898</v>
      </c>
      <c r="DY44" s="3">
        <v>10053.52580776025</v>
      </c>
      <c r="DZ44" s="3">
        <v>-505.24911449667383</v>
      </c>
      <c r="EA44" s="3">
        <v>7637.0759328637969</v>
      </c>
      <c r="EB44" s="3">
        <v>-338.32781836712178</v>
      </c>
      <c r="EC44" s="3">
        <v>7298.748114496675</v>
      </c>
      <c r="ED44" s="3">
        <v>28.43126431454743</v>
      </c>
      <c r="EE44" s="3">
        <v>2305.284487781501</v>
      </c>
      <c r="EF44" s="3">
        <v>-209.62675209604691</v>
      </c>
      <c r="EG44" s="3">
        <v>2095.6577356854541</v>
      </c>
      <c r="EH44" s="3">
        <v>-74.653589995402328</v>
      </c>
      <c r="EI44" s="3">
        <v>457.56629939923812</v>
      </c>
      <c r="EJ44" s="3">
        <v>-20.24470940383566</v>
      </c>
      <c r="EK44" s="3">
        <v>437.32158999540252</v>
      </c>
      <c r="EL44" s="3">
        <v>112.20031227999441</v>
      </c>
      <c r="EM44" s="3">
        <v>1088.755775609595</v>
      </c>
      <c r="EN44" s="3">
        <v>-6.792087889588629</v>
      </c>
      <c r="EO44" s="3">
        <v>1081.963687720006</v>
      </c>
      <c r="EP44" s="3">
        <v>-9.5617394527178448</v>
      </c>
      <c r="EQ44" s="3">
        <v>217.84228178834221</v>
      </c>
      <c r="ER44" s="3">
        <v>-23.188542335624359</v>
      </c>
      <c r="ES44" s="3">
        <v>194.65373945271779</v>
      </c>
      <c r="ET44" s="3">
        <v>-88.217094157353827</v>
      </c>
      <c r="EU44" s="3">
        <v>166.9554994514844</v>
      </c>
      <c r="EV44" s="3">
        <v>24.396594705869429</v>
      </c>
      <c r="EW44" s="3">
        <v>191.3520941573538</v>
      </c>
      <c r="EX44" s="3">
        <v>88.668550986888135</v>
      </c>
      <c r="EY44" s="3">
        <v>374.16668741410189</v>
      </c>
      <c r="EZ44" s="3">
        <v>-183.80523840098999</v>
      </c>
      <c r="FA44" s="3">
        <v>190.36144901311189</v>
      </c>
      <c r="FB44" s="3">
        <v>-103.7796261699464</v>
      </c>
      <c r="FC44" s="3">
        <v>2543.006317892286</v>
      </c>
      <c r="FD44" s="3">
        <v>-74.081691722340111</v>
      </c>
      <c r="FE44" s="3">
        <v>2468.9246261699459</v>
      </c>
      <c r="FF44" s="3">
        <v>94.331076758549713</v>
      </c>
      <c r="FG44" s="3">
        <v>94.355843481478189</v>
      </c>
      <c r="FH44" s="3">
        <v>-69.761920240027905</v>
      </c>
      <c r="FI44" s="3">
        <v>24.59392324145028</v>
      </c>
      <c r="FJ44" s="3">
        <v>-44.858249558986202</v>
      </c>
      <c r="FK44" s="3">
        <v>177.9470426696121</v>
      </c>
      <c r="FL44" s="3">
        <v>0.54420688937403838</v>
      </c>
      <c r="FM44" s="3">
        <v>178.4912495589862</v>
      </c>
      <c r="FN44" s="3">
        <v>-153.2524562460008</v>
      </c>
      <c r="FO44" s="3">
        <v>2270.7034293947258</v>
      </c>
      <c r="FP44" s="3">
        <v>-4.8639731487251083</v>
      </c>
      <c r="FQ44" s="3">
        <v>2265.8394562460012</v>
      </c>
      <c r="FR44" s="3">
        <v>-335.20877167197392</v>
      </c>
      <c r="FS44" s="3">
        <v>2354.929397958967</v>
      </c>
      <c r="FT44" s="3">
        <v>-30.150626286993429</v>
      </c>
      <c r="FU44" s="3">
        <v>2324.778771671974</v>
      </c>
      <c r="FV44" s="3">
        <v>-124.0617100855475</v>
      </c>
      <c r="FW44" s="3">
        <v>738.57322862646083</v>
      </c>
      <c r="FX44" s="3">
        <v>11.989481459086621</v>
      </c>
      <c r="FY44" s="3">
        <v>750.56271008554745</v>
      </c>
      <c r="FZ44" s="3">
        <v>-13.093133388269109</v>
      </c>
      <c r="GA44" s="3">
        <v>276.54593616965752</v>
      </c>
      <c r="GB44" s="3">
        <v>-62.926802781388432</v>
      </c>
      <c r="GC44" s="3">
        <v>213.61913338826909</v>
      </c>
      <c r="GD44" s="3">
        <v>-41.746693385583299</v>
      </c>
      <c r="GE44" s="3">
        <v>405.30805344917121</v>
      </c>
      <c r="GF44" s="3">
        <v>-25.430360063587951</v>
      </c>
      <c r="GG44" s="3">
        <v>379.87769338558331</v>
      </c>
      <c r="GH44" s="3">
        <v>-156.30723481257399</v>
      </c>
      <c r="GI44" s="3">
        <v>934.50217971367829</v>
      </c>
      <c r="GJ44" s="3">
        <v>46.217055098895798</v>
      </c>
      <c r="GK44" s="3">
        <v>980.71923481257409</v>
      </c>
      <c r="GL44" s="3">
        <v>-94.691980969300857</v>
      </c>
      <c r="GM44" s="3">
        <v>433.85572923104161</v>
      </c>
      <c r="GN44" s="3">
        <v>-24.4687482617407</v>
      </c>
      <c r="GO44" s="3">
        <v>409.38698096930091</v>
      </c>
      <c r="GP44" s="3">
        <v>-16.07313224508497</v>
      </c>
      <c r="GQ44" s="3">
        <v>560.89642078513157</v>
      </c>
      <c r="GR44" s="3">
        <v>4.7616013147583089</v>
      </c>
      <c r="GS44" s="3">
        <v>565.65802209988988</v>
      </c>
      <c r="GT44" s="3">
        <v>1.9222339197870359</v>
      </c>
      <c r="GU44" s="3">
        <v>94.535995065066174</v>
      </c>
      <c r="GV44" s="3">
        <v>6.6025646659404336</v>
      </c>
      <c r="GW44" s="3">
        <v>101.13855973100659</v>
      </c>
      <c r="GX44" s="3">
        <v>-1023.661369842683</v>
      </c>
      <c r="GY44" s="3">
        <v>76774.190714257289</v>
      </c>
      <c r="GZ44" s="3">
        <v>412.40265240872401</v>
      </c>
      <c r="HA44" s="3">
        <v>77186.593366666013</v>
      </c>
      <c r="HB44" s="3">
        <v>-750.3762232238314</v>
      </c>
      <c r="HC44" s="3">
        <v>94496.584069191362</v>
      </c>
      <c r="HD44" s="3">
        <v>454.96706515581172</v>
      </c>
      <c r="HE44" s="3">
        <v>94951.551134347174</v>
      </c>
      <c r="HF44" s="3">
        <v>-1186.520253876173</v>
      </c>
      <c r="HG44" s="3">
        <v>4301.7989965373336</v>
      </c>
      <c r="HH44" s="3">
        <v>485.32692400550508</v>
      </c>
      <c r="HI44" s="3">
        <v>4787.1259205428387</v>
      </c>
      <c r="HJ44" s="3">
        <v>-0.25967551144643319</v>
      </c>
      <c r="HK44" s="3">
        <v>89.083249076648229</v>
      </c>
      <c r="HL44" s="3">
        <v>0.17714940123771331</v>
      </c>
      <c r="HM44" s="3">
        <v>89.260398477885943</v>
      </c>
      <c r="HN44" s="3">
        <v>944.19141638580606</v>
      </c>
      <c r="HO44" s="3">
        <v>28861.037618092269</v>
      </c>
      <c r="HP44" s="3">
        <v>895.47870704192974</v>
      </c>
      <c r="HQ44" s="3">
        <v>29756.516325134198</v>
      </c>
      <c r="HR44" s="3">
        <v>1235.4309273399019</v>
      </c>
      <c r="HS44" s="3">
        <v>11101.65752569442</v>
      </c>
      <c r="HT44" s="3">
        <v>-32.067259034323797</v>
      </c>
      <c r="HU44" s="3">
        <v>11069.5902666601</v>
      </c>
      <c r="HV44" s="3">
        <v>-286.35386274557658</v>
      </c>
      <c r="HW44" s="3">
        <v>30104.144211992869</v>
      </c>
      <c r="HX44" s="3">
        <v>-76.385679268296371</v>
      </c>
      <c r="HY44" s="3">
        <v>30027.75853272458</v>
      </c>
      <c r="HZ44" s="3">
        <v>546.07806574278902</v>
      </c>
      <c r="IA44" s="3">
        <v>19433.835823527381</v>
      </c>
      <c r="IB44" s="3">
        <v>611.0452047088329</v>
      </c>
      <c r="IC44" s="3">
        <v>20044.88102823621</v>
      </c>
      <c r="ID44" s="3">
        <v>-832.43192848836213</v>
      </c>
      <c r="IE44" s="3">
        <v>10670.308388465501</v>
      </c>
      <c r="IF44" s="3">
        <v>-687.43088397713473</v>
      </c>
      <c r="IG44" s="3">
        <v>9982.8775044883623</v>
      </c>
    </row>
    <row r="45" spans="1:241" x14ac:dyDescent="0.25">
      <c r="A45" s="5" t="s">
        <v>279</v>
      </c>
      <c r="B45" s="3">
        <v>1990753.312829179</v>
      </c>
      <c r="C45" s="3">
        <v>836986.47359051171</v>
      </c>
      <c r="D45" s="3">
        <v>1153766.8392386681</v>
      </c>
      <c r="E45" s="3">
        <v>1268194.308094302</v>
      </c>
      <c r="F45" s="3">
        <v>331580.3198928925</v>
      </c>
      <c r="G45" s="3">
        <v>936613.98820140946</v>
      </c>
      <c r="H45" s="3">
        <v>722559.00473487761</v>
      </c>
      <c r="I45" s="3">
        <v>505406.15369761921</v>
      </c>
      <c r="J45" s="3">
        <v>217152.8510372584</v>
      </c>
      <c r="K45" s="3">
        <v>13500274.21070228</v>
      </c>
      <c r="L45" s="3">
        <v>8310552.5122142974</v>
      </c>
      <c r="M45" s="3">
        <v>5189721.698487984</v>
      </c>
      <c r="N45" s="3">
        <v>7115286.7589480877</v>
      </c>
      <c r="O45" s="3">
        <v>3007544.7789900238</v>
      </c>
      <c r="P45" s="3">
        <v>4107741.9799580639</v>
      </c>
      <c r="Q45" s="3">
        <v>6384987.4517541938</v>
      </c>
      <c r="R45" s="3">
        <v>5303007.7332242737</v>
      </c>
      <c r="S45" s="3">
        <v>1081979.7185299201</v>
      </c>
      <c r="T45" s="3">
        <v>57868.425937954853</v>
      </c>
      <c r="U45" s="3">
        <v>10331.31347799319</v>
      </c>
      <c r="V45" s="3">
        <v>8959.4369999999981</v>
      </c>
      <c r="W45" s="3">
        <v>2500.498</v>
      </c>
      <c r="X45" s="3">
        <v>546.99699999999996</v>
      </c>
      <c r="Y45" s="3">
        <v>1089.887999999999</v>
      </c>
      <c r="Z45" s="3">
        <v>278.02499999999998</v>
      </c>
      <c r="AA45" s="3">
        <v>65.520999999999987</v>
      </c>
      <c r="AB45" s="3">
        <v>520.06700000000001</v>
      </c>
      <c r="AC45" s="3">
        <v>3059.875</v>
      </c>
      <c r="AD45" s="3">
        <v>45.604000000000013</v>
      </c>
      <c r="AE45" s="3">
        <v>189.54400000000001</v>
      </c>
      <c r="AF45" s="3">
        <v>2824.7269999999999</v>
      </c>
      <c r="AG45" s="3">
        <v>2583.6419999999998</v>
      </c>
      <c r="AH45" s="3">
        <v>825.90499999999986</v>
      </c>
      <c r="AI45" s="3">
        <v>273.96199999999999</v>
      </c>
      <c r="AJ45" s="3">
        <v>482.41199999999998</v>
      </c>
      <c r="AK45" s="3">
        <v>1001.3630000000001</v>
      </c>
      <c r="AL45" s="3">
        <v>815.42200000000003</v>
      </c>
      <c r="AM45" s="3">
        <v>560.12651306361806</v>
      </c>
      <c r="AN45" s="3">
        <v>97.530759144237393</v>
      </c>
      <c r="AO45" s="3">
        <v>77083.664629946681</v>
      </c>
      <c r="AP45" s="3">
        <v>94725.525702936691</v>
      </c>
      <c r="AQ45" s="3">
        <v>2542.0120000000011</v>
      </c>
      <c r="AR45" s="3">
        <v>90.424584469042699</v>
      </c>
      <c r="AS45" s="3">
        <v>34509.832353199992</v>
      </c>
      <c r="AT45" s="3">
        <v>13329.773725999999</v>
      </c>
      <c r="AU45" s="3">
        <v>30644.062084990001</v>
      </c>
      <c r="AV45" s="3">
        <v>18492.44145599</v>
      </c>
      <c r="AW45" s="3">
        <v>12151.620628999999</v>
      </c>
      <c r="AX45" s="3">
        <v>-280571.64362405852</v>
      </c>
      <c r="AY45" s="3">
        <v>2177497.3279217179</v>
      </c>
      <c r="AZ45" s="3">
        <v>93827.628531520255</v>
      </c>
      <c r="BA45" s="3">
        <v>2271324.9564532381</v>
      </c>
      <c r="BB45" s="3">
        <v>-292340.03669330123</v>
      </c>
      <c r="BC45" s="3">
        <v>1056258.5952339929</v>
      </c>
      <c r="BD45" s="3">
        <v>73067.915049820207</v>
      </c>
      <c r="BE45" s="3">
        <v>1129326.5102838131</v>
      </c>
      <c r="BF45" s="3">
        <v>11768.393069242649</v>
      </c>
      <c r="BG45" s="3">
        <v>1121238.732687725</v>
      </c>
      <c r="BH45" s="3">
        <v>20759.713481699819</v>
      </c>
      <c r="BI45" s="3">
        <v>1141998.446169425</v>
      </c>
      <c r="BJ45" s="3">
        <v>-22660.089121899549</v>
      </c>
      <c r="BK45" s="3">
        <v>1240775.762310588</v>
      </c>
      <c r="BL45" s="3">
        <v>50078.634905613493</v>
      </c>
      <c r="BM45" s="3">
        <v>1290854.397216202</v>
      </c>
      <c r="BN45" s="3">
        <v>-58565.895756192731</v>
      </c>
      <c r="BO45" s="3">
        <v>367285.47539565392</v>
      </c>
      <c r="BP45" s="3">
        <v>22860.74025343137</v>
      </c>
      <c r="BQ45" s="3">
        <v>390146.21564908518</v>
      </c>
      <c r="BR45" s="3">
        <v>35905.806634293192</v>
      </c>
      <c r="BS45" s="3">
        <v>873490.28691493405</v>
      </c>
      <c r="BT45" s="3">
        <v>27217.89465218224</v>
      </c>
      <c r="BU45" s="3">
        <v>900708.18156711629</v>
      </c>
      <c r="BV45" s="3">
        <v>-257911.55450215779</v>
      </c>
      <c r="BW45" s="3">
        <v>936721.56561113067</v>
      </c>
      <c r="BX45" s="3">
        <v>43748.993625904783</v>
      </c>
      <c r="BY45" s="3">
        <v>980470.55923703546</v>
      </c>
      <c r="BZ45" s="3">
        <v>-233774.14093710849</v>
      </c>
      <c r="CA45" s="3">
        <v>688973.11983833869</v>
      </c>
      <c r="CB45" s="3">
        <v>50207.174796389067</v>
      </c>
      <c r="CC45" s="3">
        <v>739180.29463472776</v>
      </c>
      <c r="CD45" s="3">
        <v>-24137.413565050541</v>
      </c>
      <c r="CE45" s="3">
        <v>247748.4457727914</v>
      </c>
      <c r="CF45" s="3">
        <v>-6458.1811704824504</v>
      </c>
      <c r="CG45" s="3">
        <v>241290.26460230901</v>
      </c>
      <c r="CH45" s="3">
        <v>333281.12553951592</v>
      </c>
      <c r="CI45" s="3">
        <v>12000656.221903181</v>
      </c>
      <c r="CJ45" s="3">
        <v>1166336.8632595891</v>
      </c>
      <c r="CK45" s="3">
        <v>13166993.08516277</v>
      </c>
      <c r="CL45" s="3">
        <v>249118.7884496403</v>
      </c>
      <c r="CM45" s="3">
        <v>7080972.1181388078</v>
      </c>
      <c r="CN45" s="3">
        <v>980461.60562584922</v>
      </c>
      <c r="CO45" s="3">
        <v>8061433.723764657</v>
      </c>
      <c r="CP45" s="3">
        <v>84162.337089876179</v>
      </c>
      <c r="CQ45" s="3">
        <v>4919684.1037643692</v>
      </c>
      <c r="CR45" s="3">
        <v>185875.25763373921</v>
      </c>
      <c r="CS45" s="3">
        <v>5105559.3613981083</v>
      </c>
      <c r="CT45" s="3">
        <v>-552515.33890921483</v>
      </c>
      <c r="CU45" s="3">
        <v>7194974.4414018309</v>
      </c>
      <c r="CV45" s="3">
        <v>472827.65645547118</v>
      </c>
      <c r="CW45" s="3">
        <v>7667802.0978573021</v>
      </c>
      <c r="CX45" s="3">
        <v>-663186.10636222863</v>
      </c>
      <c r="CY45" s="3">
        <v>3397083.2597564608</v>
      </c>
      <c r="CZ45" s="3">
        <v>273647.62559579167</v>
      </c>
      <c r="DA45" s="3">
        <v>3670730.885352253</v>
      </c>
      <c r="DB45" s="3">
        <v>110670.7674530137</v>
      </c>
      <c r="DC45" s="3">
        <v>3797891.1816453701</v>
      </c>
      <c r="DD45" s="3">
        <v>199180.03085967989</v>
      </c>
      <c r="DE45" s="3">
        <v>3997071.21250505</v>
      </c>
      <c r="DF45" s="3">
        <v>885796.46444873128</v>
      </c>
      <c r="DG45" s="3">
        <v>4805681.780501347</v>
      </c>
      <c r="DH45" s="3">
        <v>693509.20680411533</v>
      </c>
      <c r="DI45" s="3">
        <v>5499190.9873054624</v>
      </c>
      <c r="DJ45" s="3">
        <v>912304.8948118689</v>
      </c>
      <c r="DK45" s="3">
        <v>3683888.858382348</v>
      </c>
      <c r="DL45" s="3">
        <v>706813.98003005749</v>
      </c>
      <c r="DM45" s="3">
        <v>4390702.838412405</v>
      </c>
      <c r="DN45" s="3">
        <v>-26508.430363138112</v>
      </c>
      <c r="DO45" s="3">
        <v>1121792.9221189991</v>
      </c>
      <c r="DP45" s="3">
        <v>-13304.773225941</v>
      </c>
      <c r="DQ45" s="3">
        <v>1108488.1488930581</v>
      </c>
      <c r="DR45" s="3">
        <v>1.030729833877494</v>
      </c>
      <c r="DS45" s="3">
        <v>57057.412736212529</v>
      </c>
      <c r="DT45" s="3">
        <v>809.98247190844268</v>
      </c>
      <c r="DU45" s="3">
        <v>57867.395208120972</v>
      </c>
      <c r="DV45" s="3">
        <v>76.708822985226121</v>
      </c>
      <c r="DW45" s="3">
        <v>10198.656656947411</v>
      </c>
      <c r="DX45" s="3">
        <v>55.9479980605538</v>
      </c>
      <c r="DY45" s="3">
        <v>10254.604655007961</v>
      </c>
      <c r="DZ45" s="3">
        <v>-237.77386989443431</v>
      </c>
      <c r="EA45" s="3">
        <v>7900.6444345036634</v>
      </c>
      <c r="EB45" s="3">
        <v>1296.5664353907689</v>
      </c>
      <c r="EC45" s="3">
        <v>9197.2108698944321</v>
      </c>
      <c r="ED45" s="3">
        <v>-163.4785880915293</v>
      </c>
      <c r="EE45" s="3">
        <v>2413.920161893469</v>
      </c>
      <c r="EF45" s="3">
        <v>250.05642619806079</v>
      </c>
      <c r="EG45" s="3">
        <v>2663.9765880915288</v>
      </c>
      <c r="EH45" s="3">
        <v>-4.2994065607704766</v>
      </c>
      <c r="EI45" s="3">
        <v>476.52412837992978</v>
      </c>
      <c r="EJ45" s="3">
        <v>74.772278180840601</v>
      </c>
      <c r="EK45" s="3">
        <v>551.29640656077038</v>
      </c>
      <c r="EL45" s="3">
        <v>-78.826299476991451</v>
      </c>
      <c r="EM45" s="3">
        <v>1125.2231583748489</v>
      </c>
      <c r="EN45" s="3">
        <v>43.49114110214191</v>
      </c>
      <c r="EO45" s="3">
        <v>1168.7142994769911</v>
      </c>
      <c r="EP45" s="3">
        <v>-4.1509766470781164</v>
      </c>
      <c r="EQ45" s="3">
        <v>214.24839963974179</v>
      </c>
      <c r="ER45" s="3">
        <v>67.927577007336339</v>
      </c>
      <c r="ES45" s="3">
        <v>282.17597664707807</v>
      </c>
      <c r="ET45" s="3">
        <v>48.331230144511643</v>
      </c>
      <c r="EU45" s="3">
        <v>181.3943478290328</v>
      </c>
      <c r="EV45" s="3">
        <v>-164.20457797354439</v>
      </c>
      <c r="EW45" s="3">
        <v>17.18976985548835</v>
      </c>
      <c r="EX45" s="3">
        <v>-124.5397098971026</v>
      </c>
      <c r="EY45" s="3">
        <v>416.53179911905539</v>
      </c>
      <c r="EZ45" s="3">
        <v>228.07491077804721</v>
      </c>
      <c r="FA45" s="3">
        <v>644.60670989710263</v>
      </c>
      <c r="FB45" s="3">
        <v>-3.0275095912545749</v>
      </c>
      <c r="FC45" s="3">
        <v>2608.3728164255308</v>
      </c>
      <c r="FD45" s="3">
        <v>454.52969316572398</v>
      </c>
      <c r="FE45" s="3">
        <v>3062.9025095912548</v>
      </c>
      <c r="FF45" s="3">
        <v>-72.529508593184886</v>
      </c>
      <c r="FG45" s="3">
        <v>69.870464988368994</v>
      </c>
      <c r="FH45" s="3">
        <v>48.263043604815913</v>
      </c>
      <c r="FI45" s="3">
        <v>118.1335085931849</v>
      </c>
      <c r="FJ45" s="3">
        <v>5.5062088046475939</v>
      </c>
      <c r="FK45" s="3">
        <v>165.5777958700651</v>
      </c>
      <c r="FL45" s="3">
        <v>18.459995325287281</v>
      </c>
      <c r="FM45" s="3">
        <v>184.03779119535241</v>
      </c>
      <c r="FN45" s="3">
        <v>63.995798314295143</v>
      </c>
      <c r="FO45" s="3">
        <v>2372.9245568363599</v>
      </c>
      <c r="FP45" s="3">
        <v>387.80664484934459</v>
      </c>
      <c r="FQ45" s="3">
        <v>2760.7312016857049</v>
      </c>
      <c r="FR45" s="3">
        <v>-134.30931719039421</v>
      </c>
      <c r="FS45" s="3">
        <v>2450.9671937302119</v>
      </c>
      <c r="FT45" s="3">
        <v>266.98412346018182</v>
      </c>
      <c r="FU45" s="3">
        <v>2717.9513171903941</v>
      </c>
      <c r="FV45" s="3">
        <v>-35.833862413641533</v>
      </c>
      <c r="FW45" s="3">
        <v>764.01354331933373</v>
      </c>
      <c r="FX45" s="3">
        <v>97.725319094307679</v>
      </c>
      <c r="FY45" s="3">
        <v>861.73886241364141</v>
      </c>
      <c r="FZ45" s="3">
        <v>-41.843997487564067</v>
      </c>
      <c r="GA45" s="3">
        <v>307.0318025078102</v>
      </c>
      <c r="GB45" s="3">
        <v>8.7741949797538723</v>
      </c>
      <c r="GC45" s="3">
        <v>315.80599748756413</v>
      </c>
      <c r="GD45" s="3">
        <v>-23.40412731686547</v>
      </c>
      <c r="GE45" s="3">
        <v>433.50056822836081</v>
      </c>
      <c r="GF45" s="3">
        <v>72.315559088504699</v>
      </c>
      <c r="GG45" s="3">
        <v>505.8161273168655</v>
      </c>
      <c r="GH45" s="3">
        <v>-33.227329972323318</v>
      </c>
      <c r="GI45" s="3">
        <v>946.42127967470753</v>
      </c>
      <c r="GJ45" s="3">
        <v>88.169050297615854</v>
      </c>
      <c r="GK45" s="3">
        <v>1034.5903299723229</v>
      </c>
      <c r="GL45" s="3">
        <v>63.041544978743183</v>
      </c>
      <c r="GM45" s="3">
        <v>427.38426245445282</v>
      </c>
      <c r="GN45" s="3">
        <v>324.99619256680398</v>
      </c>
      <c r="GO45" s="3">
        <v>752.38045502125681</v>
      </c>
      <c r="GP45" s="3">
        <v>-4.9385613215812842</v>
      </c>
      <c r="GQ45" s="3">
        <v>560.25951525346147</v>
      </c>
      <c r="GR45" s="3">
        <v>4.805559131737823</v>
      </c>
      <c r="GS45" s="3">
        <v>565.0650743851993</v>
      </c>
      <c r="GT45" s="3">
        <v>4.8447146327279933</v>
      </c>
      <c r="GU45" s="3">
        <v>86.460469442001639</v>
      </c>
      <c r="GV45" s="3">
        <v>6.2255750695077552</v>
      </c>
      <c r="GW45" s="3">
        <v>92.686044511509394</v>
      </c>
      <c r="GX45" s="3">
        <v>-2304.6227691035861</v>
      </c>
      <c r="GY45" s="3">
        <v>79689.626762752741</v>
      </c>
      <c r="GZ45" s="3">
        <v>-301.33936370247102</v>
      </c>
      <c r="HA45" s="3">
        <v>79388.28739905027</v>
      </c>
      <c r="HB45" s="3">
        <v>-2403.092767925566</v>
      </c>
      <c r="HC45" s="3">
        <v>97646.300764364467</v>
      </c>
      <c r="HD45" s="3">
        <v>-517.68229350220645</v>
      </c>
      <c r="HE45" s="3">
        <v>97128.61847086226</v>
      </c>
      <c r="HF45" s="3">
        <v>-1030.7446534723369</v>
      </c>
      <c r="HG45" s="3">
        <v>4589.4178446527603</v>
      </c>
      <c r="HH45" s="3">
        <v>-1016.661191180423</v>
      </c>
      <c r="HI45" s="3">
        <v>3572.7566534723378</v>
      </c>
      <c r="HJ45" s="3">
        <v>2.912759851370848E-2</v>
      </c>
      <c r="HK45" s="3">
        <v>90.147060568192387</v>
      </c>
      <c r="HL45" s="3">
        <v>0.24839630233660159</v>
      </c>
      <c r="HM45" s="3">
        <v>90.395456870528989</v>
      </c>
      <c r="HN45" s="3">
        <v>2322.7430627548461</v>
      </c>
      <c r="HO45" s="3">
        <v>29257.9486103198</v>
      </c>
      <c r="HP45" s="3">
        <v>2929.1406801253511</v>
      </c>
      <c r="HQ45" s="3">
        <v>32187.08929044515</v>
      </c>
      <c r="HR45" s="3">
        <v>1378.397109830523</v>
      </c>
      <c r="HS45" s="3">
        <v>11407.038826356649</v>
      </c>
      <c r="HT45" s="3">
        <v>544.33778981282376</v>
      </c>
      <c r="HU45" s="3">
        <v>11951.37661616948</v>
      </c>
      <c r="HV45" s="3">
        <v>-1680.990807144909</v>
      </c>
      <c r="HW45" s="3">
        <v>30854.070576370319</v>
      </c>
      <c r="HX45" s="3">
        <v>1470.9823157645881</v>
      </c>
      <c r="HY45" s="3">
        <v>32325.052892134911</v>
      </c>
      <c r="HZ45" s="3">
        <v>-1073.48870907846</v>
      </c>
      <c r="IA45" s="3">
        <v>19925.681126637341</v>
      </c>
      <c r="IB45" s="3">
        <v>-359.75096156887957</v>
      </c>
      <c r="IC45" s="3">
        <v>19565.930165068461</v>
      </c>
      <c r="ID45" s="3">
        <v>-607.50209806644887</v>
      </c>
      <c r="IE45" s="3">
        <v>10928.389449732969</v>
      </c>
      <c r="IF45" s="3">
        <v>1830.7332773334749</v>
      </c>
      <c r="IG45" s="3">
        <v>12759.122727066449</v>
      </c>
    </row>
    <row r="46" spans="1:241" x14ac:dyDescent="0.25">
      <c r="A46" s="5" t="s">
        <v>280</v>
      </c>
      <c r="B46" s="3">
        <v>3099845.6679673879</v>
      </c>
      <c r="C46" s="3">
        <v>1417063.111916957</v>
      </c>
      <c r="D46" s="3">
        <v>1682782.556050431</v>
      </c>
      <c r="E46" s="3">
        <v>2023487.9061271141</v>
      </c>
      <c r="F46" s="3">
        <v>630047.19104947301</v>
      </c>
      <c r="G46" s="3">
        <v>1393440.715077641</v>
      </c>
      <c r="H46" s="3">
        <v>1076357.7618402741</v>
      </c>
      <c r="I46" s="3">
        <v>787015.92086748418</v>
      </c>
      <c r="J46" s="3">
        <v>289341.84097278939</v>
      </c>
      <c r="K46" s="3">
        <v>13722775.775990769</v>
      </c>
      <c r="L46" s="3">
        <v>7253536.4373553256</v>
      </c>
      <c r="M46" s="3">
        <v>6469239.3386354493</v>
      </c>
      <c r="N46" s="3">
        <v>9881214.07935437</v>
      </c>
      <c r="O46" s="3">
        <v>4366096.4729477018</v>
      </c>
      <c r="P46" s="3">
        <v>5515117.6064066682</v>
      </c>
      <c r="Q46" s="3">
        <v>3841561.6966364048</v>
      </c>
      <c r="R46" s="3">
        <v>2887439.9644076242</v>
      </c>
      <c r="S46" s="3">
        <v>954121.73222878133</v>
      </c>
      <c r="T46" s="3">
        <v>59539.474916285537</v>
      </c>
      <c r="U46" s="3">
        <v>10783.19923813384</v>
      </c>
      <c r="V46" s="3">
        <v>12039.858</v>
      </c>
      <c r="W46" s="3">
        <v>3480.7279999999992</v>
      </c>
      <c r="X46" s="3">
        <v>842.9559999999999</v>
      </c>
      <c r="Y46" s="3">
        <v>1227.32</v>
      </c>
      <c r="Z46" s="3">
        <v>269.726</v>
      </c>
      <c r="AA46" s="3">
        <v>563.38700000000006</v>
      </c>
      <c r="AB46" s="3">
        <v>577.33900000000006</v>
      </c>
      <c r="AC46" s="3">
        <v>3320.7979999999998</v>
      </c>
      <c r="AD46" s="3">
        <v>48.611999999999988</v>
      </c>
      <c r="AE46" s="3">
        <v>295.72000000000003</v>
      </c>
      <c r="AF46" s="3">
        <v>2976.465999999999</v>
      </c>
      <c r="AG46" s="3">
        <v>4730.1530000000002</v>
      </c>
      <c r="AH46" s="3">
        <v>1491.1869999999999</v>
      </c>
      <c r="AI46" s="3">
        <v>510.51600000000008</v>
      </c>
      <c r="AJ46" s="3">
        <v>809.49899999999991</v>
      </c>
      <c r="AK46" s="3">
        <v>1918.951</v>
      </c>
      <c r="AL46" s="3">
        <v>508.17899999999992</v>
      </c>
      <c r="AM46" s="3">
        <v>552.15037394217302</v>
      </c>
      <c r="AN46" s="3">
        <v>77.716782608695652</v>
      </c>
      <c r="AO46" s="3">
        <v>84917.852382459998</v>
      </c>
      <c r="AP46" s="3">
        <v>102856.3045393967</v>
      </c>
      <c r="AQ46" s="3">
        <v>7039.7236210979027</v>
      </c>
      <c r="AR46" s="3">
        <v>90.985695318684591</v>
      </c>
      <c r="AS46" s="3">
        <v>28935.836385120001</v>
      </c>
      <c r="AT46" s="3">
        <v>10482.985687</v>
      </c>
      <c r="AU46" s="3">
        <v>41971.986148694799</v>
      </c>
      <c r="AV46" s="3">
        <v>26674.8347356948</v>
      </c>
      <c r="AW46" s="3">
        <v>15297.151413</v>
      </c>
      <c r="AX46" s="3">
        <v>951969.4369232672</v>
      </c>
      <c r="AY46" s="3">
        <v>2203747.1487427098</v>
      </c>
      <c r="AZ46" s="3">
        <v>-55870.917698589619</v>
      </c>
      <c r="BA46" s="3">
        <v>2147876.2310441211</v>
      </c>
      <c r="BB46" s="3">
        <v>412985.55365580099</v>
      </c>
      <c r="BC46" s="3">
        <v>1063796.172434892</v>
      </c>
      <c r="BD46" s="3">
        <v>-59718.614173735383</v>
      </c>
      <c r="BE46" s="3">
        <v>1004077.558261156</v>
      </c>
      <c r="BF46" s="3">
        <v>538983.88326746621</v>
      </c>
      <c r="BG46" s="3">
        <v>1139950.9763078189</v>
      </c>
      <c r="BH46" s="3">
        <v>3847.6964751458731</v>
      </c>
      <c r="BI46" s="3">
        <v>1143798.672782965</v>
      </c>
      <c r="BJ46" s="3">
        <v>783413.80896177213</v>
      </c>
      <c r="BK46" s="3">
        <v>1266266.8109821209</v>
      </c>
      <c r="BL46" s="3">
        <v>-26192.713816778971</v>
      </c>
      <c r="BM46" s="3">
        <v>1240074.097165342</v>
      </c>
      <c r="BN46" s="3">
        <v>274726.2658451543</v>
      </c>
      <c r="BO46" s="3">
        <v>377628.91080893163</v>
      </c>
      <c r="BP46" s="3">
        <v>-22307.985604612859</v>
      </c>
      <c r="BQ46" s="3">
        <v>355320.92520431872</v>
      </c>
      <c r="BR46" s="3">
        <v>508687.54311661777</v>
      </c>
      <c r="BS46" s="3">
        <v>888637.90017318935</v>
      </c>
      <c r="BT46" s="3">
        <v>-3884.7282121656458</v>
      </c>
      <c r="BU46" s="3">
        <v>884753.17196102371</v>
      </c>
      <c r="BV46" s="3">
        <v>168555.62796149499</v>
      </c>
      <c r="BW46" s="3">
        <v>937480.33776058943</v>
      </c>
      <c r="BX46" s="3">
        <v>-29678.203881810769</v>
      </c>
      <c r="BY46" s="3">
        <v>907802.13387877867</v>
      </c>
      <c r="BZ46" s="3">
        <v>138259.2878106467</v>
      </c>
      <c r="CA46" s="3">
        <v>686167.26162596</v>
      </c>
      <c r="CB46" s="3">
        <v>-37410.62856912252</v>
      </c>
      <c r="CC46" s="3">
        <v>648756.63305683748</v>
      </c>
      <c r="CD46" s="3">
        <v>30296.340150848358</v>
      </c>
      <c r="CE46" s="3">
        <v>251313.0761346292</v>
      </c>
      <c r="CF46" s="3">
        <v>7732.4246873119264</v>
      </c>
      <c r="CG46" s="3">
        <v>259045.5008219411</v>
      </c>
      <c r="CH46" s="3">
        <v>2101950.7309587579</v>
      </c>
      <c r="CI46" s="3">
        <v>12133732.82970562</v>
      </c>
      <c r="CJ46" s="3">
        <v>-512907.78467360698</v>
      </c>
      <c r="CK46" s="3">
        <v>11620825.045032021</v>
      </c>
      <c r="CL46" s="3">
        <v>649741.53534790652</v>
      </c>
      <c r="CM46" s="3">
        <v>7113055.1805534475</v>
      </c>
      <c r="CN46" s="3">
        <v>-509260.27854602883</v>
      </c>
      <c r="CO46" s="3">
        <v>6603794.9020074187</v>
      </c>
      <c r="CP46" s="3">
        <v>1452209.195610852</v>
      </c>
      <c r="CQ46" s="3">
        <v>5020677.6491521765</v>
      </c>
      <c r="CR46" s="3">
        <v>-3647.5061275782059</v>
      </c>
      <c r="CS46" s="3">
        <v>5017030.1430245973</v>
      </c>
      <c r="CT46" s="3">
        <v>2753433.051746022</v>
      </c>
      <c r="CU46" s="3">
        <v>7384313.0232758746</v>
      </c>
      <c r="CV46" s="3">
        <v>-256531.9956675274</v>
      </c>
      <c r="CW46" s="3">
        <v>7127781.0276083481</v>
      </c>
      <c r="CX46" s="3">
        <v>1085703.1883034841</v>
      </c>
      <c r="CY46" s="3">
        <v>3496305.1440106072</v>
      </c>
      <c r="CZ46" s="3">
        <v>-215911.85936638899</v>
      </c>
      <c r="DA46" s="3">
        <v>3280393.2846442182</v>
      </c>
      <c r="DB46" s="3">
        <v>1667729.863442539</v>
      </c>
      <c r="DC46" s="3">
        <v>3888007.8792652679</v>
      </c>
      <c r="DD46" s="3">
        <v>-40620.13630113937</v>
      </c>
      <c r="DE46" s="3">
        <v>3847387.742964129</v>
      </c>
      <c r="DF46" s="3">
        <v>-651482.32078726415</v>
      </c>
      <c r="DG46" s="3">
        <v>4749419.8064297466</v>
      </c>
      <c r="DH46" s="3">
        <v>-256375.78900607859</v>
      </c>
      <c r="DI46" s="3">
        <v>4493044.0174236689</v>
      </c>
      <c r="DJ46" s="3">
        <v>-435961.65295557678</v>
      </c>
      <c r="DK46" s="3">
        <v>3616750.0365428398</v>
      </c>
      <c r="DL46" s="3">
        <v>-293348.41917963978</v>
      </c>
      <c r="DM46" s="3">
        <v>3323401.617363201</v>
      </c>
      <c r="DN46" s="3">
        <v>-215520.66783168729</v>
      </c>
      <c r="DO46" s="3">
        <v>1132669.769886907</v>
      </c>
      <c r="DP46" s="3">
        <v>36972.630173561163</v>
      </c>
      <c r="DQ46" s="3">
        <v>1169642.4000604691</v>
      </c>
      <c r="DR46" s="3">
        <v>1909.481379294082</v>
      </c>
      <c r="DS46" s="3">
        <v>57370.289471613651</v>
      </c>
      <c r="DT46" s="3">
        <v>259.70406537780951</v>
      </c>
      <c r="DU46" s="3">
        <v>57629.99353699146</v>
      </c>
      <c r="DV46" s="3">
        <v>482.41302301594072</v>
      </c>
      <c r="DW46" s="3">
        <v>10325.79651803561</v>
      </c>
      <c r="DX46" s="3">
        <v>-25.010302917709851</v>
      </c>
      <c r="DY46" s="3">
        <v>10300.7862151179</v>
      </c>
      <c r="DZ46" s="3">
        <v>4723.7939123862743</v>
      </c>
      <c r="EA46" s="3">
        <v>8093.1960396470204</v>
      </c>
      <c r="EB46" s="3">
        <v>-777.13195203329451</v>
      </c>
      <c r="EC46" s="3">
        <v>7316.0640876137259</v>
      </c>
      <c r="ED46" s="3">
        <v>1271.5450457868001</v>
      </c>
      <c r="EE46" s="3">
        <v>2509.6934023489212</v>
      </c>
      <c r="EF46" s="3">
        <v>-300.51044813572162</v>
      </c>
      <c r="EG46" s="3">
        <v>2209.1829542132</v>
      </c>
      <c r="EH46" s="3">
        <v>376.39857444402452</v>
      </c>
      <c r="EI46" s="3">
        <v>495.04780687669279</v>
      </c>
      <c r="EJ46" s="3">
        <v>-28.490381320717461</v>
      </c>
      <c r="EK46" s="3">
        <v>466.55742555597539</v>
      </c>
      <c r="EL46" s="3">
        <v>239.1620884150729</v>
      </c>
      <c r="EM46" s="3">
        <v>1138.2670338155469</v>
      </c>
      <c r="EN46" s="3">
        <v>-150.10912223061959</v>
      </c>
      <c r="EO46" s="3">
        <v>988.15791158492732</v>
      </c>
      <c r="EP46" s="3">
        <v>150.79476340431839</v>
      </c>
      <c r="EQ46" s="3">
        <v>226.10714264201741</v>
      </c>
      <c r="ER46" s="3">
        <v>-107.1759060463358</v>
      </c>
      <c r="ES46" s="3">
        <v>118.9312365956816</v>
      </c>
      <c r="ET46" s="3">
        <v>230.93483352066431</v>
      </c>
      <c r="EU46" s="3">
        <v>207.28368039034109</v>
      </c>
      <c r="EV46" s="3">
        <v>125.1684860889947</v>
      </c>
      <c r="EW46" s="3">
        <v>332.4521664793358</v>
      </c>
      <c r="EX46" s="3">
        <v>274.22828387139822</v>
      </c>
      <c r="EY46" s="3">
        <v>442.98152096591201</v>
      </c>
      <c r="EZ46" s="3">
        <v>-139.87080483731009</v>
      </c>
      <c r="FA46" s="3">
        <v>303.11071612860178</v>
      </c>
      <c r="FB46" s="3">
        <v>1231.688102576376</v>
      </c>
      <c r="FC46" s="3">
        <v>2685.5425900470618</v>
      </c>
      <c r="FD46" s="3">
        <v>-596.43269262343847</v>
      </c>
      <c r="FE46" s="3">
        <v>2089.1098974236238</v>
      </c>
      <c r="FF46" s="3">
        <v>77.283964078347452</v>
      </c>
      <c r="FG46" s="3">
        <v>56.03788931224269</v>
      </c>
      <c r="FH46" s="3">
        <v>-84.709853390590155</v>
      </c>
      <c r="FI46" s="3">
        <v>-28.671964078347461</v>
      </c>
      <c r="FJ46" s="3">
        <v>140.43706775174579</v>
      </c>
      <c r="FK46" s="3">
        <v>154.52723905876539</v>
      </c>
      <c r="FL46" s="3">
        <v>0.75569318948868158</v>
      </c>
      <c r="FM46" s="3">
        <v>155.2829322482541</v>
      </c>
      <c r="FN46" s="3">
        <v>1013.9670914674221</v>
      </c>
      <c r="FO46" s="3">
        <v>2474.9774727110012</v>
      </c>
      <c r="FP46" s="3">
        <v>-512.47856417842286</v>
      </c>
      <c r="FQ46" s="3">
        <v>1962.4989085325781</v>
      </c>
      <c r="FR46" s="3">
        <v>1967.6525737321599</v>
      </c>
      <c r="FS46" s="3">
        <v>2493.5850880628909</v>
      </c>
      <c r="FT46" s="3">
        <v>268.91533820494902</v>
      </c>
      <c r="FU46" s="3">
        <v>2762.5004262678399</v>
      </c>
      <c r="FV46" s="3">
        <v>629.41653287525105</v>
      </c>
      <c r="FW46" s="3">
        <v>764.58525821372962</v>
      </c>
      <c r="FX46" s="3">
        <v>97.185208911019458</v>
      </c>
      <c r="FY46" s="3">
        <v>861.77046712474908</v>
      </c>
      <c r="FZ46" s="3">
        <v>304.56489780680278</v>
      </c>
      <c r="GA46" s="3">
        <v>373.30281162140528</v>
      </c>
      <c r="GB46" s="3">
        <v>-167.35170942820801</v>
      </c>
      <c r="GC46" s="3">
        <v>205.9511021931973</v>
      </c>
      <c r="GD46" s="3">
        <v>290.24552673345232</v>
      </c>
      <c r="GE46" s="3">
        <v>446.4476590383598</v>
      </c>
      <c r="GF46" s="3">
        <v>72.805814228187842</v>
      </c>
      <c r="GG46" s="3">
        <v>519.25347326654764</v>
      </c>
      <c r="GH46" s="3">
        <v>743.42561631665421</v>
      </c>
      <c r="GI46" s="3">
        <v>909.24935918939627</v>
      </c>
      <c r="GJ46" s="3">
        <v>266.27602449394948</v>
      </c>
      <c r="GK46" s="3">
        <v>1175.525383683346</v>
      </c>
      <c r="GL46" s="3">
        <v>252.9081902909395</v>
      </c>
      <c r="GM46" s="3">
        <v>404.3749591881475</v>
      </c>
      <c r="GN46" s="3">
        <v>-149.10414947908711</v>
      </c>
      <c r="GO46" s="3">
        <v>255.27080970906039</v>
      </c>
      <c r="GP46" s="3">
        <v>-7.4031929142212016</v>
      </c>
      <c r="GQ46" s="3">
        <v>556.49658870837936</v>
      </c>
      <c r="GR46" s="3">
        <v>3.0569781480148781</v>
      </c>
      <c r="GS46" s="3">
        <v>559.55356685639424</v>
      </c>
      <c r="GT46" s="3">
        <v>-0.85447631647185351</v>
      </c>
      <c r="GU46" s="3">
        <v>76.178376372594201</v>
      </c>
      <c r="GV46" s="3">
        <v>2.3928825525733122</v>
      </c>
      <c r="GW46" s="3">
        <v>78.571258925167513</v>
      </c>
      <c r="GX46" s="3">
        <v>2042.80408608327</v>
      </c>
      <c r="GY46" s="3">
        <v>82475.495318388872</v>
      </c>
      <c r="GZ46" s="3">
        <v>399.55297798785608</v>
      </c>
      <c r="HA46" s="3">
        <v>82875.048296376728</v>
      </c>
      <c r="HB46" s="3">
        <v>1911.192605016214</v>
      </c>
      <c r="HC46" s="3">
        <v>100767.4379108798</v>
      </c>
      <c r="HD46" s="3">
        <v>177.67402350065819</v>
      </c>
      <c r="HE46" s="3">
        <v>100945.1119343804</v>
      </c>
      <c r="HF46" s="3">
        <v>2081.4037274827069</v>
      </c>
      <c r="HG46" s="3">
        <v>5345.0635084020496</v>
      </c>
      <c r="HH46" s="3">
        <v>-386.74361478685478</v>
      </c>
      <c r="HI46" s="3">
        <v>4958.3198936151948</v>
      </c>
      <c r="HJ46" s="3">
        <v>3.8234743480104298E-2</v>
      </c>
      <c r="HK46" s="3">
        <v>91.117431807085936</v>
      </c>
      <c r="HL46" s="3">
        <v>-0.16997123188144769</v>
      </c>
      <c r="HM46" s="3">
        <v>90.947460575204488</v>
      </c>
      <c r="HN46" s="3">
        <v>6.2946371312762466</v>
      </c>
      <c r="HO46" s="3">
        <v>29240.107328545051</v>
      </c>
      <c r="HP46" s="3">
        <v>-310.56558055632559</v>
      </c>
      <c r="HQ46" s="3">
        <v>28929.541747988718</v>
      </c>
      <c r="HR46" s="3">
        <v>-1136.3645354482931</v>
      </c>
      <c r="HS46" s="3">
        <v>11653.062947553521</v>
      </c>
      <c r="HT46" s="3">
        <v>-33.712725105229772</v>
      </c>
      <c r="HU46" s="3">
        <v>11619.350222448291</v>
      </c>
      <c r="HV46" s="3">
        <v>10387.60864987861</v>
      </c>
      <c r="HW46" s="3">
        <v>30941.26720451429</v>
      </c>
      <c r="HX46" s="3">
        <v>643.11029430189592</v>
      </c>
      <c r="HY46" s="3">
        <v>31584.377498816189</v>
      </c>
      <c r="HZ46" s="3">
        <v>6065.5483808409817</v>
      </c>
      <c r="IA46" s="3">
        <v>20074.216030730899</v>
      </c>
      <c r="IB46" s="3">
        <v>535.07032412292028</v>
      </c>
      <c r="IC46" s="3">
        <v>20609.286354853819</v>
      </c>
      <c r="ID46" s="3">
        <v>4322.0602690376272</v>
      </c>
      <c r="IE46" s="3">
        <v>10867.051173783389</v>
      </c>
      <c r="IF46" s="3">
        <v>108.03997017898109</v>
      </c>
      <c r="IG46" s="3">
        <v>10975.091143962371</v>
      </c>
    </row>
    <row r="47" spans="1:241" x14ac:dyDescent="0.25">
      <c r="A47" s="5" t="s">
        <v>281</v>
      </c>
      <c r="B47" s="3">
        <v>1871056.5891519079</v>
      </c>
      <c r="C47" s="3">
        <v>1114505.219495876</v>
      </c>
      <c r="D47" s="3">
        <v>756551.36965603195</v>
      </c>
      <c r="E47" s="3">
        <v>842494.77455253561</v>
      </c>
      <c r="F47" s="3">
        <v>250436.87471840589</v>
      </c>
      <c r="G47" s="3">
        <v>592057.89983412973</v>
      </c>
      <c r="H47" s="3">
        <v>1028561.814599373</v>
      </c>
      <c r="I47" s="3">
        <v>864068.34477747034</v>
      </c>
      <c r="J47" s="3">
        <v>164493.4698219022</v>
      </c>
      <c r="K47" s="3">
        <v>10315850.89984188</v>
      </c>
      <c r="L47" s="3">
        <v>6922024.3223536359</v>
      </c>
      <c r="M47" s="3">
        <v>3393826.5774882431</v>
      </c>
      <c r="N47" s="3">
        <v>6535245.8642035602</v>
      </c>
      <c r="O47" s="3">
        <v>3802930.2339095459</v>
      </c>
      <c r="P47" s="3">
        <v>2732315.6302940138</v>
      </c>
      <c r="Q47" s="3">
        <v>3780605.0356383179</v>
      </c>
      <c r="R47" s="3">
        <v>3119094.08844409</v>
      </c>
      <c r="S47" s="3">
        <v>661510.94719422888</v>
      </c>
      <c r="T47" s="3">
        <v>55975.749192089294</v>
      </c>
      <c r="U47" s="3">
        <v>9609.050509624838</v>
      </c>
      <c r="V47" s="3">
        <v>4813.7070000000003</v>
      </c>
      <c r="W47" s="3">
        <v>1812.1</v>
      </c>
      <c r="X47" s="3">
        <v>194.762</v>
      </c>
      <c r="Y47" s="3">
        <v>1048.1300000000001</v>
      </c>
      <c r="Z47" s="3">
        <v>121.235</v>
      </c>
      <c r="AA47" s="3">
        <v>20.547999999999998</v>
      </c>
      <c r="AB47" s="3">
        <v>427.42500000000001</v>
      </c>
      <c r="AC47" s="3">
        <v>2098.953</v>
      </c>
      <c r="AD47" s="3">
        <v>70.941000000000003</v>
      </c>
      <c r="AE47" s="3">
        <v>60.805999999999997</v>
      </c>
      <c r="AF47" s="3">
        <v>1967.2059999999999</v>
      </c>
      <c r="AG47" s="3">
        <v>807.80500000000006</v>
      </c>
      <c r="AH47" s="3">
        <v>232.08199999999999</v>
      </c>
      <c r="AI47" s="3">
        <v>221.6</v>
      </c>
      <c r="AJ47" s="3">
        <v>191.73</v>
      </c>
      <c r="AK47" s="3">
        <v>162.393</v>
      </c>
      <c r="AL47" s="3">
        <v>94.849000000000004</v>
      </c>
      <c r="AM47" s="3">
        <v>582.53153249659351</v>
      </c>
      <c r="AN47" s="3">
        <v>50.261303030303033</v>
      </c>
      <c r="AO47" s="3">
        <v>86594.554570676672</v>
      </c>
      <c r="AP47" s="3">
        <v>105205.5519889367</v>
      </c>
      <c r="AQ47" s="3">
        <v>6090.0697319988212</v>
      </c>
      <c r="AR47" s="3">
        <v>92.649376457981418</v>
      </c>
      <c r="AS47" s="3">
        <v>25077.950188579998</v>
      </c>
      <c r="AT47" s="3">
        <v>10164.516621000001</v>
      </c>
      <c r="AU47" s="3">
        <v>22308.795996823199</v>
      </c>
      <c r="AV47" s="3">
        <v>14749.3824598232</v>
      </c>
      <c r="AW47" s="3">
        <v>7559.4135370000004</v>
      </c>
      <c r="AX47" s="3">
        <v>-398350.72362434072</v>
      </c>
      <c r="AY47" s="3">
        <v>2222761.9331704332</v>
      </c>
      <c r="AZ47" s="3">
        <v>46645.379605815753</v>
      </c>
      <c r="BA47" s="3">
        <v>2269407.3127762489</v>
      </c>
      <c r="BB47" s="3">
        <v>7755.4377172612321</v>
      </c>
      <c r="BC47" s="3">
        <v>1068022.3476188739</v>
      </c>
      <c r="BD47" s="3">
        <v>38727.434159740573</v>
      </c>
      <c r="BE47" s="3">
        <v>1106749.781778615</v>
      </c>
      <c r="BF47" s="3">
        <v>-406106.16134160198</v>
      </c>
      <c r="BG47" s="3">
        <v>1154739.585551559</v>
      </c>
      <c r="BH47" s="3">
        <v>7917.9454460749403</v>
      </c>
      <c r="BI47" s="3">
        <v>1162657.5309976339</v>
      </c>
      <c r="BJ47" s="3">
        <v>-461361.25997349247</v>
      </c>
      <c r="BK47" s="3">
        <v>1289241.0282483611</v>
      </c>
      <c r="BL47" s="3">
        <v>14615.006277667129</v>
      </c>
      <c r="BM47" s="3">
        <v>1303856.034526028</v>
      </c>
      <c r="BN47" s="3">
        <v>-147069.53548711509</v>
      </c>
      <c r="BO47" s="3">
        <v>387900.86808557663</v>
      </c>
      <c r="BP47" s="3">
        <v>9605.5421199442935</v>
      </c>
      <c r="BQ47" s="3">
        <v>397506.41020552092</v>
      </c>
      <c r="BR47" s="3">
        <v>-314291.72448637738</v>
      </c>
      <c r="BS47" s="3">
        <v>901340.16016278428</v>
      </c>
      <c r="BT47" s="3">
        <v>5009.464157722774</v>
      </c>
      <c r="BU47" s="3">
        <v>906349.62432050705</v>
      </c>
      <c r="BV47" s="3">
        <v>63010.536349150978</v>
      </c>
      <c r="BW47" s="3">
        <v>933520.90492207219</v>
      </c>
      <c r="BX47" s="3">
        <v>32030.373328149439</v>
      </c>
      <c r="BY47" s="3">
        <v>965551.27825022163</v>
      </c>
      <c r="BZ47" s="3">
        <v>154824.97320437629</v>
      </c>
      <c r="CA47" s="3">
        <v>680121.47953329759</v>
      </c>
      <c r="CB47" s="3">
        <v>29121.89203979645</v>
      </c>
      <c r="CC47" s="3">
        <v>709243.37157309405</v>
      </c>
      <c r="CD47" s="3">
        <v>-91814.436855224543</v>
      </c>
      <c r="CE47" s="3">
        <v>253399.4253887746</v>
      </c>
      <c r="CF47" s="3">
        <v>2908.4812883521372</v>
      </c>
      <c r="CG47" s="3">
        <v>256307.90667712671</v>
      </c>
      <c r="CH47" s="3">
        <v>-1871019.8154915411</v>
      </c>
      <c r="CI47" s="3">
        <v>12143837.874408251</v>
      </c>
      <c r="CJ47" s="3">
        <v>43032.840925170109</v>
      </c>
      <c r="CK47" s="3">
        <v>12186870.715333421</v>
      </c>
      <c r="CL47" s="3">
        <v>-113527.835780711</v>
      </c>
      <c r="CM47" s="3">
        <v>7056484.3961424353</v>
      </c>
      <c r="CN47" s="3">
        <v>-20932.238008088429</v>
      </c>
      <c r="CO47" s="3">
        <v>7035552.1581343468</v>
      </c>
      <c r="CP47" s="3">
        <v>-1757491.9797108311</v>
      </c>
      <c r="CQ47" s="3">
        <v>5087353.4782658136</v>
      </c>
      <c r="CR47" s="3">
        <v>63965.078933260404</v>
      </c>
      <c r="CS47" s="3">
        <v>5151318.557199074</v>
      </c>
      <c r="CT47" s="3">
        <v>-1116254.7890866729</v>
      </c>
      <c r="CU47" s="3">
        <v>7517346.0820326684</v>
      </c>
      <c r="CV47" s="3">
        <v>134154.5712575652</v>
      </c>
      <c r="CW47" s="3">
        <v>7651500.6532902336</v>
      </c>
      <c r="CX47" s="3">
        <v>147843.94941772</v>
      </c>
      <c r="CY47" s="3">
        <v>3563702.585234934</v>
      </c>
      <c r="CZ47" s="3">
        <v>91383.69925689185</v>
      </c>
      <c r="DA47" s="3">
        <v>3655086.2844918258</v>
      </c>
      <c r="DB47" s="3">
        <v>-1264098.738504393</v>
      </c>
      <c r="DC47" s="3">
        <v>3953643.4967977349</v>
      </c>
      <c r="DD47" s="3">
        <v>42770.872000671923</v>
      </c>
      <c r="DE47" s="3">
        <v>3996414.3687984068</v>
      </c>
      <c r="DF47" s="3">
        <v>-754765.02640486928</v>
      </c>
      <c r="DG47" s="3">
        <v>4626491.7923755804</v>
      </c>
      <c r="DH47" s="3">
        <v>-91121.730332392268</v>
      </c>
      <c r="DI47" s="3">
        <v>4535370.0620431881</v>
      </c>
      <c r="DJ47" s="3">
        <v>-261371.7851984314</v>
      </c>
      <c r="DK47" s="3">
        <v>3492781.8109075022</v>
      </c>
      <c r="DL47" s="3">
        <v>-112315.9372649807</v>
      </c>
      <c r="DM47" s="3">
        <v>3380465.873642521</v>
      </c>
      <c r="DN47" s="3">
        <v>-493393.2412064377</v>
      </c>
      <c r="DO47" s="3">
        <v>1133709.9814680789</v>
      </c>
      <c r="DP47" s="3">
        <v>21194.206932587549</v>
      </c>
      <c r="DQ47" s="3">
        <v>1154904.1884006669</v>
      </c>
      <c r="DR47" s="3">
        <v>-1567.432572062972</v>
      </c>
      <c r="DS47" s="3">
        <v>57320.727245637667</v>
      </c>
      <c r="DT47" s="3">
        <v>222.45451851459799</v>
      </c>
      <c r="DU47" s="3">
        <v>57543.181764152258</v>
      </c>
      <c r="DV47" s="3">
        <v>-809.61969627083306</v>
      </c>
      <c r="DW47" s="3">
        <v>10447.152323971941</v>
      </c>
      <c r="DX47" s="3">
        <v>-28.482118076271949</v>
      </c>
      <c r="DY47" s="3">
        <v>10418.670205895671</v>
      </c>
      <c r="DZ47" s="3">
        <v>-4006.2376783421</v>
      </c>
      <c r="EA47" s="3">
        <v>8188.3880275719384</v>
      </c>
      <c r="EB47" s="3">
        <v>631.55665077016238</v>
      </c>
      <c r="EC47" s="3">
        <v>8819.9446783421008</v>
      </c>
      <c r="ED47" s="3">
        <v>-1176.152795516294</v>
      </c>
      <c r="EE47" s="3">
        <v>2640.098200517843</v>
      </c>
      <c r="EF47" s="3">
        <v>348.1545949984511</v>
      </c>
      <c r="EG47" s="3">
        <v>2988.2527955162941</v>
      </c>
      <c r="EH47" s="3">
        <v>-296.89655605686858</v>
      </c>
      <c r="EI47" s="3">
        <v>512.89999394329129</v>
      </c>
      <c r="EJ47" s="3">
        <v>-21.241437886422659</v>
      </c>
      <c r="EK47" s="3">
        <v>491.65855605686858</v>
      </c>
      <c r="EL47" s="3">
        <v>-221.01591306633611</v>
      </c>
      <c r="EM47" s="3">
        <v>1134.719540617446</v>
      </c>
      <c r="EN47" s="3">
        <v>134.42637244889011</v>
      </c>
      <c r="EO47" s="3">
        <v>1269.1459130663361</v>
      </c>
      <c r="EP47" s="3">
        <v>-124.14630565849519</v>
      </c>
      <c r="EQ47" s="3">
        <v>259.89256821641908</v>
      </c>
      <c r="ER47" s="3">
        <v>-14.511262557924001</v>
      </c>
      <c r="ES47" s="3">
        <v>245.38130565849511</v>
      </c>
      <c r="ET47" s="3">
        <v>-181.15804101844211</v>
      </c>
      <c r="EU47" s="3">
        <v>266.46130812041127</v>
      </c>
      <c r="EV47" s="3">
        <v>-64.755267101969196</v>
      </c>
      <c r="EW47" s="3">
        <v>201.70604101844211</v>
      </c>
      <c r="EX47" s="3">
        <v>-352.94003690731063</v>
      </c>
      <c r="EY47" s="3">
        <v>466.11633844650947</v>
      </c>
      <c r="EZ47" s="3">
        <v>314.24869846080111</v>
      </c>
      <c r="FA47" s="3">
        <v>780.36503690731058</v>
      </c>
      <c r="FB47" s="3">
        <v>-1108.333936170279</v>
      </c>
      <c r="FC47" s="3">
        <v>2735.5551415920759</v>
      </c>
      <c r="FD47" s="3">
        <v>471.73179457820243</v>
      </c>
      <c r="FE47" s="3">
        <v>3207.2869361702792</v>
      </c>
      <c r="FF47" s="3">
        <v>-58.717307930165298</v>
      </c>
      <c r="FG47" s="3">
        <v>44.765466156604063</v>
      </c>
      <c r="FH47" s="3">
        <v>84.892841773561258</v>
      </c>
      <c r="FI47" s="3">
        <v>129.65830793016531</v>
      </c>
      <c r="FJ47" s="3">
        <v>-95.060637443634278</v>
      </c>
      <c r="FK47" s="3">
        <v>141.9642549901051</v>
      </c>
      <c r="FL47" s="3">
        <v>13.90238245352916</v>
      </c>
      <c r="FM47" s="3">
        <v>155.86663744363429</v>
      </c>
      <c r="FN47" s="3">
        <v>-954.55600616412619</v>
      </c>
      <c r="FO47" s="3">
        <v>2548.8254282983999</v>
      </c>
      <c r="FP47" s="3">
        <v>372.93657786572572</v>
      </c>
      <c r="FQ47" s="3">
        <v>2921.762006164126</v>
      </c>
      <c r="FR47" s="3">
        <v>-1496.885335574678</v>
      </c>
      <c r="FS47" s="3">
        <v>2465.4304975313748</v>
      </c>
      <c r="FT47" s="3">
        <v>-160.74016195669759</v>
      </c>
      <c r="FU47" s="3">
        <v>2304.6903355746781</v>
      </c>
      <c r="FV47" s="3">
        <v>-465.88331829531148</v>
      </c>
      <c r="FW47" s="3">
        <v>745.02669011094486</v>
      </c>
      <c r="FX47" s="3">
        <v>-47.061371815633379</v>
      </c>
      <c r="FY47" s="3">
        <v>697.96531829531148</v>
      </c>
      <c r="FZ47" s="3">
        <v>-250.91079850890759</v>
      </c>
      <c r="GA47" s="3">
        <v>449.53182015669353</v>
      </c>
      <c r="GB47" s="3">
        <v>22.978978352214138</v>
      </c>
      <c r="GC47" s="3">
        <v>472.51079850890761</v>
      </c>
      <c r="GD47" s="3">
        <v>-224.3871334369139</v>
      </c>
      <c r="GE47" s="3">
        <v>438.63113161065172</v>
      </c>
      <c r="GF47" s="3">
        <v>-22.513998173737718</v>
      </c>
      <c r="GG47" s="3">
        <v>416.11713343691389</v>
      </c>
      <c r="GH47" s="3">
        <v>-555.70408533354453</v>
      </c>
      <c r="GI47" s="3">
        <v>832.24085565308519</v>
      </c>
      <c r="GJ47" s="3">
        <v>-114.14377031954059</v>
      </c>
      <c r="GK47" s="3">
        <v>718.09708533354456</v>
      </c>
      <c r="GL47" s="3">
        <v>-224.86561108085061</v>
      </c>
      <c r="GM47" s="3">
        <v>347.30418793064581</v>
      </c>
      <c r="GN47" s="3">
        <v>-27.58957684979509</v>
      </c>
      <c r="GO47" s="3">
        <v>319.71461108085072</v>
      </c>
      <c r="GP47" s="3">
        <v>28.838546383612229</v>
      </c>
      <c r="GQ47" s="3">
        <v>549.72658273018999</v>
      </c>
      <c r="GR47" s="3">
        <v>3.9664033827913272</v>
      </c>
      <c r="GS47" s="3">
        <v>553.69298611298132</v>
      </c>
      <c r="GT47" s="3">
        <v>-6.3425207233893746</v>
      </c>
      <c r="GU47" s="3">
        <v>65.234327090090659</v>
      </c>
      <c r="GV47" s="3">
        <v>-8.6305033363982488</v>
      </c>
      <c r="GW47" s="3">
        <v>56.60382375369241</v>
      </c>
      <c r="GX47" s="3">
        <v>1365.2394970385831</v>
      </c>
      <c r="GY47" s="3">
        <v>85313.819330122162</v>
      </c>
      <c r="GZ47" s="3">
        <v>-84.504256484069629</v>
      </c>
      <c r="HA47" s="3">
        <v>85229.315073638092</v>
      </c>
      <c r="HB47" s="3">
        <v>1356.4772346939289</v>
      </c>
      <c r="HC47" s="3">
        <v>103998.7106374923</v>
      </c>
      <c r="HD47" s="3">
        <v>-149.63588324953159</v>
      </c>
      <c r="HE47" s="3">
        <v>103849.0747542427</v>
      </c>
      <c r="HF47" s="3">
        <v>240.99875007451641</v>
      </c>
      <c r="HG47" s="3">
        <v>6526.4871020036726</v>
      </c>
      <c r="HH47" s="3">
        <v>-677.41612007936874</v>
      </c>
      <c r="HI47" s="3">
        <v>5849.0709819243048</v>
      </c>
      <c r="HJ47" s="3">
        <v>0.17095703699799639</v>
      </c>
      <c r="HK47" s="3">
        <v>91.979154044828661</v>
      </c>
      <c r="HL47" s="3">
        <v>0.49926537615476718</v>
      </c>
      <c r="HM47" s="3">
        <v>92.478419420983428</v>
      </c>
      <c r="HN47" s="3">
        <v>-3413.0180754576058</v>
      </c>
      <c r="HO47" s="3">
        <v>28611.191172877861</v>
      </c>
      <c r="HP47" s="3">
        <v>-120.22290884025639</v>
      </c>
      <c r="HQ47" s="3">
        <v>28490.968264037601</v>
      </c>
      <c r="HR47" s="3">
        <v>-1622.1191316061179</v>
      </c>
      <c r="HS47" s="3">
        <v>11776.385433886</v>
      </c>
      <c r="HT47" s="3">
        <v>10.250318720112769</v>
      </c>
      <c r="HU47" s="3">
        <v>11786.63575260612</v>
      </c>
      <c r="HV47" s="3">
        <v>-8608.6855164248627</v>
      </c>
      <c r="HW47" s="3">
        <v>30849.668386680842</v>
      </c>
      <c r="HX47" s="3">
        <v>67.813126567220024</v>
      </c>
      <c r="HY47" s="3">
        <v>30917.481513248062</v>
      </c>
      <c r="HZ47" s="3">
        <v>-5535.1830270368919</v>
      </c>
      <c r="IA47" s="3">
        <v>20263.557450735789</v>
      </c>
      <c r="IB47" s="3">
        <v>21.008036124298091</v>
      </c>
      <c r="IC47" s="3">
        <v>20284.56548686009</v>
      </c>
      <c r="ID47" s="3">
        <v>-3073.502489387969</v>
      </c>
      <c r="IE47" s="3">
        <v>10586.110935945049</v>
      </c>
      <c r="IF47" s="3">
        <v>46.805090442923763</v>
      </c>
      <c r="IG47" s="3">
        <v>10632.916026387969</v>
      </c>
    </row>
    <row r="48" spans="1:241" x14ac:dyDescent="0.25">
      <c r="A48" s="5" t="s">
        <v>282</v>
      </c>
      <c r="B48" s="3">
        <v>1947786.1186366021</v>
      </c>
      <c r="C48" s="3">
        <v>946597.53046632768</v>
      </c>
      <c r="D48" s="3">
        <v>1001188.588170274</v>
      </c>
      <c r="E48" s="3">
        <v>996586.43911245256</v>
      </c>
      <c r="F48" s="3">
        <v>337219.79482084909</v>
      </c>
      <c r="G48" s="3">
        <v>659366.64429160336</v>
      </c>
      <c r="H48" s="3">
        <v>951199.67952414916</v>
      </c>
      <c r="I48" s="3">
        <v>609377.73564547859</v>
      </c>
      <c r="J48" s="3">
        <v>341821.94387867057</v>
      </c>
      <c r="K48" s="3">
        <v>11544507.44832541</v>
      </c>
      <c r="L48" s="3">
        <v>6270955.265068722</v>
      </c>
      <c r="M48" s="3">
        <v>5273552.1832566895</v>
      </c>
      <c r="N48" s="3">
        <v>6575373.8829877786</v>
      </c>
      <c r="O48" s="3">
        <v>3159021.6954573998</v>
      </c>
      <c r="P48" s="3">
        <v>3416352.1875303788</v>
      </c>
      <c r="Q48" s="3">
        <v>4969133.5653376319</v>
      </c>
      <c r="R48" s="3">
        <v>3111933.5696113221</v>
      </c>
      <c r="S48" s="3">
        <v>1857199.9957263099</v>
      </c>
      <c r="T48" s="3">
        <v>56814.280224878043</v>
      </c>
      <c r="U48" s="3">
        <v>10846.338451259489</v>
      </c>
      <c r="V48" s="3">
        <v>7268.9579999999987</v>
      </c>
      <c r="W48" s="3">
        <v>2431.357</v>
      </c>
      <c r="X48" s="3">
        <v>461.59199999999998</v>
      </c>
      <c r="Y48" s="3">
        <v>1213.604</v>
      </c>
      <c r="Z48" s="3">
        <v>279.59300000000002</v>
      </c>
      <c r="AA48" s="3">
        <v>87.188000000000002</v>
      </c>
      <c r="AB48" s="3">
        <v>389.37999999999988</v>
      </c>
      <c r="AC48" s="3">
        <v>2491.014000000001</v>
      </c>
      <c r="AD48" s="3">
        <v>9.6629999999999967</v>
      </c>
      <c r="AE48" s="3">
        <v>60.37700000000001</v>
      </c>
      <c r="AF48" s="3">
        <v>2420.9740000000002</v>
      </c>
      <c r="AG48" s="3">
        <v>2102.9299999999989</v>
      </c>
      <c r="AH48" s="3">
        <v>543.36500000000001</v>
      </c>
      <c r="AI48" s="3">
        <v>662.94399999999996</v>
      </c>
      <c r="AJ48" s="3">
        <v>378.26</v>
      </c>
      <c r="AK48" s="3">
        <v>518.36099999999999</v>
      </c>
      <c r="AL48" s="3">
        <v>243.65700000000001</v>
      </c>
      <c r="AM48" s="3">
        <v>523.81068948001246</v>
      </c>
      <c r="AN48" s="3">
        <v>55.791313131313132</v>
      </c>
      <c r="AO48" s="3">
        <v>86703.959941299996</v>
      </c>
      <c r="AP48" s="3">
        <v>106202.67025320329</v>
      </c>
      <c r="AQ48" s="3">
        <v>6064.3545643489879</v>
      </c>
      <c r="AR48" s="3">
        <v>92.385784674725031</v>
      </c>
      <c r="AS48" s="3">
        <v>29245.144498739999</v>
      </c>
      <c r="AT48" s="3">
        <v>13460.047280999999</v>
      </c>
      <c r="AU48" s="3">
        <v>29601.236226331799</v>
      </c>
      <c r="AV48" s="3">
        <v>20186.864966331799</v>
      </c>
      <c r="AW48" s="3">
        <v>9414.3712599999999</v>
      </c>
      <c r="AX48" s="3">
        <v>-291482.32812698511</v>
      </c>
      <c r="AY48" s="3">
        <v>2242187.811540009</v>
      </c>
      <c r="AZ48" s="3">
        <v>-2919.3647764227348</v>
      </c>
      <c r="BA48" s="3">
        <v>2239268.4467635872</v>
      </c>
      <c r="BB48" s="3">
        <v>-128286.7065961803</v>
      </c>
      <c r="BC48" s="3">
        <v>1070065.918299445</v>
      </c>
      <c r="BD48" s="3">
        <v>4818.3187630632892</v>
      </c>
      <c r="BE48" s="3">
        <v>1074884.237062508</v>
      </c>
      <c r="BF48" s="3">
        <v>-163195.62153080461</v>
      </c>
      <c r="BG48" s="3">
        <v>1172121.893240565</v>
      </c>
      <c r="BH48" s="3">
        <v>-7737.6835394860254</v>
      </c>
      <c r="BI48" s="3">
        <v>1164384.209701078</v>
      </c>
      <c r="BJ48" s="3">
        <v>-322526.03942711739</v>
      </c>
      <c r="BK48" s="3">
        <v>1311105.7928672871</v>
      </c>
      <c r="BL48" s="3">
        <v>8006.6856722829398</v>
      </c>
      <c r="BM48" s="3">
        <v>1319112.47853957</v>
      </c>
      <c r="BN48" s="3">
        <v>-74721.890647572043</v>
      </c>
      <c r="BO48" s="3">
        <v>394500.01941732178</v>
      </c>
      <c r="BP48" s="3">
        <v>17441.666051099372</v>
      </c>
      <c r="BQ48" s="3">
        <v>411941.6854684212</v>
      </c>
      <c r="BR48" s="3">
        <v>-247804.1487795453</v>
      </c>
      <c r="BS48" s="3">
        <v>916605.77344996517</v>
      </c>
      <c r="BT48" s="3">
        <v>-9434.9803788164863</v>
      </c>
      <c r="BU48" s="3">
        <v>907170.79307114868</v>
      </c>
      <c r="BV48" s="3">
        <v>31043.711300132229</v>
      </c>
      <c r="BW48" s="3">
        <v>931082.01867272228</v>
      </c>
      <c r="BX48" s="3">
        <v>-10926.050448705329</v>
      </c>
      <c r="BY48" s="3">
        <v>920155.96822401695</v>
      </c>
      <c r="BZ48" s="3">
        <v>-53564.815948608208</v>
      </c>
      <c r="CA48" s="3">
        <v>675565.89888212294</v>
      </c>
      <c r="CB48" s="3">
        <v>-12623.347288036141</v>
      </c>
      <c r="CC48" s="3">
        <v>662942.55159408681</v>
      </c>
      <c r="CD48" s="3">
        <v>84608.527248740691</v>
      </c>
      <c r="CE48" s="3">
        <v>255516.11979059919</v>
      </c>
      <c r="CF48" s="3">
        <v>1697.296839330636</v>
      </c>
      <c r="CG48" s="3">
        <v>257213.41662992991</v>
      </c>
      <c r="CH48" s="3">
        <v>-691752.71507143183</v>
      </c>
      <c r="CI48" s="3">
        <v>12102100.35056068</v>
      </c>
      <c r="CJ48" s="3">
        <v>134159.81283616269</v>
      </c>
      <c r="CK48" s="3">
        <v>12236260.163396841</v>
      </c>
      <c r="CL48" s="3">
        <v>-853968.02465883282</v>
      </c>
      <c r="CM48" s="3">
        <v>6953694.7741167452</v>
      </c>
      <c r="CN48" s="3">
        <v>171228.51561080941</v>
      </c>
      <c r="CO48" s="3">
        <v>7124923.2897275547</v>
      </c>
      <c r="CP48" s="3">
        <v>162215.30958740111</v>
      </c>
      <c r="CQ48" s="3">
        <v>5148405.576443933</v>
      </c>
      <c r="CR48" s="3">
        <v>-37068.702774645761</v>
      </c>
      <c r="CS48" s="3">
        <v>5111336.8736692872</v>
      </c>
      <c r="CT48" s="3">
        <v>-1164428.309502871</v>
      </c>
      <c r="CU48" s="3">
        <v>7599908.6232479438</v>
      </c>
      <c r="CV48" s="3">
        <v>139893.56924270649</v>
      </c>
      <c r="CW48" s="3">
        <v>7739802.1924906503</v>
      </c>
      <c r="CX48" s="3">
        <v>-585631.69980925939</v>
      </c>
      <c r="CY48" s="3">
        <v>3587870.3430531169</v>
      </c>
      <c r="CZ48" s="3">
        <v>156783.0522135417</v>
      </c>
      <c r="DA48" s="3">
        <v>3744653.3952666591</v>
      </c>
      <c r="DB48" s="3">
        <v>-578796.60969361174</v>
      </c>
      <c r="DC48" s="3">
        <v>4012038.280194825</v>
      </c>
      <c r="DD48" s="3">
        <v>-16889.48297083471</v>
      </c>
      <c r="DE48" s="3">
        <v>3995148.7972239908</v>
      </c>
      <c r="DF48" s="3">
        <v>472675.59443143947</v>
      </c>
      <c r="DG48" s="3">
        <v>4502191.7273127362</v>
      </c>
      <c r="DH48" s="3">
        <v>-5733.7564065437764</v>
      </c>
      <c r="DI48" s="3">
        <v>4496457.9709061924</v>
      </c>
      <c r="DJ48" s="3">
        <v>-268336.32484957331</v>
      </c>
      <c r="DK48" s="3">
        <v>3365824.4310636278</v>
      </c>
      <c r="DL48" s="3">
        <v>14445.463397267269</v>
      </c>
      <c r="DM48" s="3">
        <v>3380269.894460896</v>
      </c>
      <c r="DN48" s="3">
        <v>741011.91928101296</v>
      </c>
      <c r="DO48" s="3">
        <v>1136367.2962491079</v>
      </c>
      <c r="DP48" s="3">
        <v>-20179.21980381128</v>
      </c>
      <c r="DQ48" s="3">
        <v>1116188.0764452971</v>
      </c>
      <c r="DR48" s="3">
        <v>-655.26929586244751</v>
      </c>
      <c r="DS48" s="3">
        <v>57117.608354943419</v>
      </c>
      <c r="DT48" s="3">
        <v>351.94116579706309</v>
      </c>
      <c r="DU48" s="3">
        <v>57469.549520740482</v>
      </c>
      <c r="DV48" s="3">
        <v>222.98147356905909</v>
      </c>
      <c r="DW48" s="3">
        <v>10568.673677795599</v>
      </c>
      <c r="DX48" s="3">
        <v>54.68329989483027</v>
      </c>
      <c r="DY48" s="3">
        <v>10623.35697769043</v>
      </c>
      <c r="DZ48" s="3">
        <v>-462.04413815233897</v>
      </c>
      <c r="EA48" s="3">
        <v>8213.2113040115855</v>
      </c>
      <c r="EB48" s="3">
        <v>-482.20916585924812</v>
      </c>
      <c r="EC48" s="3">
        <v>7731.0021381523366</v>
      </c>
      <c r="ED48" s="3">
        <v>109.7833072146033</v>
      </c>
      <c r="EE48" s="3">
        <v>2774.1029662819092</v>
      </c>
      <c r="EF48" s="3">
        <v>-452.52927349651281</v>
      </c>
      <c r="EG48" s="3">
        <v>2321.5736927853959</v>
      </c>
      <c r="EH48" s="3">
        <v>-70.991809609905175</v>
      </c>
      <c r="EI48" s="3">
        <v>529.33920930761781</v>
      </c>
      <c r="EJ48" s="3">
        <v>3.2446003022873811</v>
      </c>
      <c r="EK48" s="3">
        <v>532.58380960990519</v>
      </c>
      <c r="EL48" s="3">
        <v>34.491416646671233</v>
      </c>
      <c r="EM48" s="3">
        <v>1132.8838895896761</v>
      </c>
      <c r="EN48" s="3">
        <v>46.2286937636527</v>
      </c>
      <c r="EO48" s="3">
        <v>1179.112583353329</v>
      </c>
      <c r="EP48" s="3">
        <v>1.762839659084682</v>
      </c>
      <c r="EQ48" s="3">
        <v>308.95638270136351</v>
      </c>
      <c r="ER48" s="3">
        <v>-31.1262223604482</v>
      </c>
      <c r="ES48" s="3">
        <v>277.83016034091531</v>
      </c>
      <c r="ET48" s="3">
        <v>-111.5112367198611</v>
      </c>
      <c r="EU48" s="3">
        <v>313.09999376851641</v>
      </c>
      <c r="EV48" s="3">
        <v>-114.40075704865519</v>
      </c>
      <c r="EW48" s="3">
        <v>198.69923671986109</v>
      </c>
      <c r="EX48" s="3">
        <v>256.11043071571748</v>
      </c>
      <c r="EY48" s="3">
        <v>489.82909068578721</v>
      </c>
      <c r="EZ48" s="3">
        <v>-356.55952140150481</v>
      </c>
      <c r="FA48" s="3">
        <v>133.2695692842824</v>
      </c>
      <c r="FB48" s="3">
        <v>-140.8902606538376</v>
      </c>
      <c r="FC48" s="3">
        <v>2776.322947557192</v>
      </c>
      <c r="FD48" s="3">
        <v>-144.4186869033538</v>
      </c>
      <c r="FE48" s="3">
        <v>2631.9042606538378</v>
      </c>
      <c r="FF48" s="3">
        <v>-4.5982470738804979</v>
      </c>
      <c r="FG48" s="3">
        <v>30.35540854572935</v>
      </c>
      <c r="FH48" s="3">
        <v>-16.094161471848849</v>
      </c>
      <c r="FI48" s="3">
        <v>14.26124707388049</v>
      </c>
      <c r="FJ48" s="3">
        <v>-41.872654026062513</v>
      </c>
      <c r="FK48" s="3">
        <v>128.18763872533711</v>
      </c>
      <c r="FL48" s="3">
        <v>-25.937984699274619</v>
      </c>
      <c r="FM48" s="3">
        <v>102.2496540260625</v>
      </c>
      <c r="FN48" s="3">
        <v>-94.419449303121326</v>
      </c>
      <c r="FO48" s="3">
        <v>2617.7798758830959</v>
      </c>
      <c r="FP48" s="3">
        <v>-102.3864265799743</v>
      </c>
      <c r="FQ48" s="3">
        <v>2515.393449303122</v>
      </c>
      <c r="FR48" s="3">
        <v>-346.81067903125393</v>
      </c>
      <c r="FS48" s="3">
        <v>2382.1104145087938</v>
      </c>
      <c r="FT48" s="3">
        <v>67.630264522459584</v>
      </c>
      <c r="FU48" s="3">
        <v>2449.740679031253</v>
      </c>
      <c r="FV48" s="3">
        <v>-119.5908605254683</v>
      </c>
      <c r="FW48" s="3">
        <v>710.48353557979885</v>
      </c>
      <c r="FX48" s="3">
        <v>-47.52767505433053</v>
      </c>
      <c r="FY48" s="3">
        <v>662.95586052546832</v>
      </c>
      <c r="FZ48" s="3">
        <v>-37.893556764517918</v>
      </c>
      <c r="GA48" s="3">
        <v>524.57228598930362</v>
      </c>
      <c r="GB48" s="3">
        <v>176.2652707752143</v>
      </c>
      <c r="GC48" s="3">
        <v>700.8375567645179</v>
      </c>
      <c r="GD48" s="3">
        <v>-46.324079687595798</v>
      </c>
      <c r="GE48" s="3">
        <v>416.05257652174282</v>
      </c>
      <c r="GF48" s="3">
        <v>8.5315031658529961</v>
      </c>
      <c r="GG48" s="3">
        <v>424.58407968759582</v>
      </c>
      <c r="GH48" s="3">
        <v>-143.0021820536717</v>
      </c>
      <c r="GI48" s="3">
        <v>731.00201641794865</v>
      </c>
      <c r="GJ48" s="3">
        <v>-69.638834364276931</v>
      </c>
      <c r="GK48" s="3">
        <v>661.36318205367172</v>
      </c>
      <c r="GL48" s="3">
        <v>-84.126505681850702</v>
      </c>
      <c r="GM48" s="3">
        <v>280.67497566368951</v>
      </c>
      <c r="GN48" s="3">
        <v>47.108530018161218</v>
      </c>
      <c r="GO48" s="3">
        <v>327.78350568185073</v>
      </c>
      <c r="GP48" s="3">
        <v>-17.9980809529373</v>
      </c>
      <c r="GQ48" s="3">
        <v>541.59613101615798</v>
      </c>
      <c r="GR48" s="3">
        <v>0.2126394167918306</v>
      </c>
      <c r="GS48" s="3">
        <v>541.80877043294981</v>
      </c>
      <c r="GT48" s="3">
        <v>2.5538429237171592</v>
      </c>
      <c r="GU48" s="3">
        <v>55.352707850995102</v>
      </c>
      <c r="GV48" s="3">
        <v>-2.1152376433991189</v>
      </c>
      <c r="GW48" s="3">
        <v>53.237470207595983</v>
      </c>
      <c r="GX48" s="3">
        <v>-988.85821622803519</v>
      </c>
      <c r="GY48" s="3">
        <v>88387.832175488817</v>
      </c>
      <c r="GZ48" s="3">
        <v>-695.01401796078426</v>
      </c>
      <c r="HA48" s="3">
        <v>87692.818157528032</v>
      </c>
      <c r="HB48" s="3">
        <v>-770.78329627059725</v>
      </c>
      <c r="HC48" s="3">
        <v>107443.6640384284</v>
      </c>
      <c r="HD48" s="3">
        <v>-470.21048895447171</v>
      </c>
      <c r="HE48" s="3">
        <v>106973.4535494739</v>
      </c>
      <c r="HF48" s="3">
        <v>-1518.8049225173261</v>
      </c>
      <c r="HG48" s="3">
        <v>8149.6519627606658</v>
      </c>
      <c r="HH48" s="3">
        <v>-566.49247589435254</v>
      </c>
      <c r="HI48" s="3">
        <v>7583.1594868663133</v>
      </c>
      <c r="HJ48" s="3">
        <v>-0.21101694194463019</v>
      </c>
      <c r="HK48" s="3">
        <v>92.776388645526254</v>
      </c>
      <c r="HL48" s="3">
        <v>-0.17958702885658789</v>
      </c>
      <c r="HM48" s="3">
        <v>92.596801616669666</v>
      </c>
      <c r="HN48" s="3">
        <v>1459.418929775597</v>
      </c>
      <c r="HO48" s="3">
        <v>27735.492137024081</v>
      </c>
      <c r="HP48" s="3">
        <v>50.233431940323499</v>
      </c>
      <c r="HQ48" s="3">
        <v>27785.725568964412</v>
      </c>
      <c r="HR48" s="3">
        <v>1537.01910517327</v>
      </c>
      <c r="HS48" s="3">
        <v>11762.44551670807</v>
      </c>
      <c r="HT48" s="3">
        <v>160.58265911865419</v>
      </c>
      <c r="HU48" s="3">
        <v>11923.02817582673</v>
      </c>
      <c r="HV48" s="3">
        <v>-112.083424441926</v>
      </c>
      <c r="HW48" s="3">
        <v>30901.98567740402</v>
      </c>
      <c r="HX48" s="3">
        <v>-1188.666026630297</v>
      </c>
      <c r="HY48" s="3">
        <v>29713.31965077373</v>
      </c>
      <c r="HZ48" s="3">
        <v>393.73759249705779</v>
      </c>
      <c r="IA48" s="3">
        <v>20672.97315256712</v>
      </c>
      <c r="IB48" s="3">
        <v>-879.84577873238231</v>
      </c>
      <c r="IC48" s="3">
        <v>19793.127373834741</v>
      </c>
      <c r="ID48" s="3">
        <v>-505.8210169389817</v>
      </c>
      <c r="IE48" s="3">
        <v>10229.0125248369</v>
      </c>
      <c r="IF48" s="3">
        <v>-308.82024789791473</v>
      </c>
      <c r="IG48" s="3">
        <v>9920.1922769389821</v>
      </c>
    </row>
    <row r="49" spans="1:241" x14ac:dyDescent="0.25">
      <c r="A49" s="5" t="s">
        <v>283</v>
      </c>
      <c r="B49" s="3">
        <v>1898798.2691095751</v>
      </c>
      <c r="C49" s="3">
        <v>729883.1828707949</v>
      </c>
      <c r="D49" s="3">
        <v>1168915.0862387801</v>
      </c>
      <c r="E49" s="3">
        <v>1278463.9967790949</v>
      </c>
      <c r="F49" s="3">
        <v>334183.30293037841</v>
      </c>
      <c r="G49" s="3">
        <v>944280.69384871633</v>
      </c>
      <c r="H49" s="3">
        <v>620334.27233048016</v>
      </c>
      <c r="I49" s="3">
        <v>395699.87994041649</v>
      </c>
      <c r="J49" s="3">
        <v>224634.3923900637</v>
      </c>
      <c r="K49" s="3">
        <v>12248964.37841643</v>
      </c>
      <c r="L49" s="3">
        <v>7021460.6180390967</v>
      </c>
      <c r="M49" s="3">
        <v>5227503.7603773298</v>
      </c>
      <c r="N49" s="3">
        <v>7014266.0199599378</v>
      </c>
      <c r="O49" s="3">
        <v>2884501.1703938618</v>
      </c>
      <c r="P49" s="3">
        <v>4129764.849566075</v>
      </c>
      <c r="Q49" s="3">
        <v>5234698.3584564887</v>
      </c>
      <c r="R49" s="3">
        <v>4136959.4476452339</v>
      </c>
      <c r="S49" s="3">
        <v>1097738.910811255</v>
      </c>
      <c r="T49" s="3">
        <v>56306.192944388567</v>
      </c>
      <c r="U49" s="3">
        <v>10737.402167778821</v>
      </c>
      <c r="V49" s="3">
        <v>7816.6400000000012</v>
      </c>
      <c r="W49" s="3">
        <v>2873.3050000000012</v>
      </c>
      <c r="X49" s="3">
        <v>519.83600000000001</v>
      </c>
      <c r="Y49" s="3">
        <v>1004.737</v>
      </c>
      <c r="Z49" s="3">
        <v>325.97300000000013</v>
      </c>
      <c r="AA49" s="3">
        <v>689.38300000000004</v>
      </c>
      <c r="AB49" s="3">
        <v>333.37600000000009</v>
      </c>
      <c r="AC49" s="3">
        <v>2733.7759999999998</v>
      </c>
      <c r="AD49" s="3">
        <v>5.1290000000000049</v>
      </c>
      <c r="AE49" s="3">
        <v>112.91500000000001</v>
      </c>
      <c r="AF49" s="3">
        <v>2615.732</v>
      </c>
      <c r="AG49" s="3">
        <v>1994.05</v>
      </c>
      <c r="AH49" s="3">
        <v>613.64700000000005</v>
      </c>
      <c r="AI49" s="3">
        <v>499.34800000000013</v>
      </c>
      <c r="AJ49" s="3">
        <v>313.45699999999999</v>
      </c>
      <c r="AK49" s="3">
        <v>567.59800000000007</v>
      </c>
      <c r="AL49" s="3">
        <v>215.50899999999999</v>
      </c>
      <c r="AM49" s="3">
        <v>524.3930707313375</v>
      </c>
      <c r="AN49" s="3">
        <v>48.281711525189777</v>
      </c>
      <c r="AO49" s="3">
        <v>88387.926103973339</v>
      </c>
      <c r="AP49" s="3">
        <v>108101.29264599</v>
      </c>
      <c r="AQ49" s="3">
        <v>9038.3260195579114</v>
      </c>
      <c r="AR49" s="3">
        <v>93.541732209816757</v>
      </c>
      <c r="AS49" s="3">
        <v>27755.145444500002</v>
      </c>
      <c r="AT49" s="3">
        <v>12922.846163</v>
      </c>
      <c r="AU49" s="3">
        <v>27230.793690475799</v>
      </c>
      <c r="AV49" s="3">
        <v>19073.187601475802</v>
      </c>
      <c r="AW49" s="3">
        <v>8157.6060890000008</v>
      </c>
      <c r="AX49" s="3">
        <v>-285393.0006473859</v>
      </c>
      <c r="AY49" s="3">
        <v>2265112.050738479</v>
      </c>
      <c r="AZ49" s="3">
        <v>-80920.780981517397</v>
      </c>
      <c r="BA49" s="3">
        <v>2184191.2697569611</v>
      </c>
      <c r="BB49" s="3">
        <v>-305474.6108062964</v>
      </c>
      <c r="BC49" s="3">
        <v>1072495.332828633</v>
      </c>
      <c r="BD49" s="3">
        <v>-37137.539151542122</v>
      </c>
      <c r="BE49" s="3">
        <v>1035357.793677091</v>
      </c>
      <c r="BF49" s="3">
        <v>20081.61015891036</v>
      </c>
      <c r="BG49" s="3">
        <v>1192616.7179098451</v>
      </c>
      <c r="BH49" s="3">
        <v>-43783.241829975042</v>
      </c>
      <c r="BI49" s="3">
        <v>1148833.47607987</v>
      </c>
      <c r="BJ49" s="3">
        <v>-11812.8096903283</v>
      </c>
      <c r="BK49" s="3">
        <v>1331019.922878436</v>
      </c>
      <c r="BL49" s="3">
        <v>-40743.116409013048</v>
      </c>
      <c r="BM49" s="3">
        <v>1290276.806469423</v>
      </c>
      <c r="BN49" s="3">
        <v>-57254.182462031393</v>
      </c>
      <c r="BO49" s="3">
        <v>397798.14782398799</v>
      </c>
      <c r="BP49" s="3">
        <v>-6360.6624315782101</v>
      </c>
      <c r="BQ49" s="3">
        <v>391437.48539240978</v>
      </c>
      <c r="BR49" s="3">
        <v>45441.372771703122</v>
      </c>
      <c r="BS49" s="3">
        <v>933221.77505444817</v>
      </c>
      <c r="BT49" s="3">
        <v>-34382.453977435012</v>
      </c>
      <c r="BU49" s="3">
        <v>898839.32107701316</v>
      </c>
      <c r="BV49" s="3">
        <v>-273580.19095705741</v>
      </c>
      <c r="BW49" s="3">
        <v>934092.12786004215</v>
      </c>
      <c r="BX49" s="3">
        <v>-40177.664572504582</v>
      </c>
      <c r="BY49" s="3">
        <v>893914.46328753757</v>
      </c>
      <c r="BZ49" s="3">
        <v>-248220.428344265</v>
      </c>
      <c r="CA49" s="3">
        <v>674697.18500464549</v>
      </c>
      <c r="CB49" s="3">
        <v>-30776.87671996397</v>
      </c>
      <c r="CC49" s="3">
        <v>643920.30828468152</v>
      </c>
      <c r="CD49" s="3">
        <v>-25359.762612792762</v>
      </c>
      <c r="CE49" s="3">
        <v>259394.9428553966</v>
      </c>
      <c r="CF49" s="3">
        <v>-9400.7878525401466</v>
      </c>
      <c r="CG49" s="3">
        <v>249994.15500285651</v>
      </c>
      <c r="CH49" s="3">
        <v>517517.4304134564</v>
      </c>
      <c r="CI49" s="3">
        <v>12115795.85504712</v>
      </c>
      <c r="CJ49" s="3">
        <v>-384348.9070441518</v>
      </c>
      <c r="CK49" s="3">
        <v>11731446.94800297</v>
      </c>
      <c r="CL49" s="3">
        <v>336670.30157265981</v>
      </c>
      <c r="CM49" s="3">
        <v>6881162.3677780116</v>
      </c>
      <c r="CN49" s="3">
        <v>-196372.05131157491</v>
      </c>
      <c r="CO49" s="3">
        <v>6684790.3164664367</v>
      </c>
      <c r="CP49" s="3">
        <v>180847.128840797</v>
      </c>
      <c r="CQ49" s="3">
        <v>5234633.4872691119</v>
      </c>
      <c r="CR49" s="3">
        <v>-187976.85573257881</v>
      </c>
      <c r="CS49" s="3">
        <v>5046656.6315365331</v>
      </c>
      <c r="CT49" s="3">
        <v>-467795.81324686488</v>
      </c>
      <c r="CU49" s="3">
        <v>7653680.6546295267</v>
      </c>
      <c r="CV49" s="3">
        <v>-171618.82142272411</v>
      </c>
      <c r="CW49" s="3">
        <v>7482061.8332068026</v>
      </c>
      <c r="CX49" s="3">
        <v>-654942.32577966677</v>
      </c>
      <c r="CY49" s="3">
        <v>3572104.7530287788</v>
      </c>
      <c r="CZ49" s="3">
        <v>-32661.25685525034</v>
      </c>
      <c r="DA49" s="3">
        <v>3539443.496173529</v>
      </c>
      <c r="DB49" s="3">
        <v>187146.51253280189</v>
      </c>
      <c r="DC49" s="3">
        <v>4081575.9016007469</v>
      </c>
      <c r="DD49" s="3">
        <v>-138957.56456747421</v>
      </c>
      <c r="DE49" s="3">
        <v>3942618.3370332732</v>
      </c>
      <c r="DF49" s="3">
        <v>985313.24366032169</v>
      </c>
      <c r="DG49" s="3">
        <v>4462115.2004175959</v>
      </c>
      <c r="DH49" s="3">
        <v>-212730.08562142871</v>
      </c>
      <c r="DI49" s="3">
        <v>4249385.1147961672</v>
      </c>
      <c r="DJ49" s="3">
        <v>991612.62735232664</v>
      </c>
      <c r="DK49" s="3">
        <v>3309057.6147492309</v>
      </c>
      <c r="DL49" s="3">
        <v>-163710.79445632361</v>
      </c>
      <c r="DM49" s="3">
        <v>3145346.8202929082</v>
      </c>
      <c r="DN49" s="3">
        <v>-6299.3836920052818</v>
      </c>
      <c r="DO49" s="3">
        <v>1153057.585668365</v>
      </c>
      <c r="DP49" s="3">
        <v>-49019.2911651053</v>
      </c>
      <c r="DQ49" s="3">
        <v>1104038.2945032599</v>
      </c>
      <c r="DR49" s="3">
        <v>238.35303339115771</v>
      </c>
      <c r="DS49" s="3">
        <v>56972.670213494966</v>
      </c>
      <c r="DT49" s="3">
        <v>-904.83030249754665</v>
      </c>
      <c r="DU49" s="3">
        <v>56067.83991099742</v>
      </c>
      <c r="DV49" s="3">
        <v>98.620992337492837</v>
      </c>
      <c r="DW49" s="3">
        <v>10694.625700401761</v>
      </c>
      <c r="DX49" s="3">
        <v>-55.844524960433773</v>
      </c>
      <c r="DY49" s="3">
        <v>10638.781175441331</v>
      </c>
      <c r="DZ49" s="3">
        <v>-402.32491935333383</v>
      </c>
      <c r="EA49" s="3">
        <v>8309.19979852287</v>
      </c>
      <c r="EB49" s="3">
        <v>-90.234879169534906</v>
      </c>
      <c r="EC49" s="3">
        <v>8218.9649193533351</v>
      </c>
      <c r="ED49" s="3">
        <v>-284.34829900765152</v>
      </c>
      <c r="EE49" s="3">
        <v>2920.454105467948</v>
      </c>
      <c r="EF49" s="3">
        <v>237.19919353970499</v>
      </c>
      <c r="EG49" s="3">
        <v>3157.653299007653</v>
      </c>
      <c r="EH49" s="3">
        <v>-2.5785140029327969</v>
      </c>
      <c r="EI49" s="3">
        <v>535.86813328543144</v>
      </c>
      <c r="EJ49" s="3">
        <v>-13.453619282498609</v>
      </c>
      <c r="EK49" s="3">
        <v>522.41451400293283</v>
      </c>
      <c r="EL49" s="3">
        <v>-40.931493646212182</v>
      </c>
      <c r="EM49" s="3">
        <v>1105.7707707032589</v>
      </c>
      <c r="EN49" s="3">
        <v>-60.102277057047097</v>
      </c>
      <c r="EO49" s="3">
        <v>1045.668493646212</v>
      </c>
      <c r="EP49" s="3">
        <v>-29.048033097659118</v>
      </c>
      <c r="EQ49" s="3">
        <v>340.50490101780531</v>
      </c>
      <c r="ER49" s="3">
        <v>14.51613207985395</v>
      </c>
      <c r="ES49" s="3">
        <v>355.0210330976592</v>
      </c>
      <c r="ET49" s="3">
        <v>56.796462284517673</v>
      </c>
      <c r="EU49" s="3">
        <v>319.80693625115299</v>
      </c>
      <c r="EV49" s="3">
        <v>312.77960146432929</v>
      </c>
      <c r="EW49" s="3">
        <v>632.58653771548234</v>
      </c>
      <c r="EX49" s="3">
        <v>-268.54671850787321</v>
      </c>
      <c r="EY49" s="3">
        <v>618.50726010171832</v>
      </c>
      <c r="EZ49" s="3">
        <v>-16.584541593845071</v>
      </c>
      <c r="FA49" s="3">
        <v>601.92271850787324</v>
      </c>
      <c r="FB49" s="3">
        <v>-25.692348911109761</v>
      </c>
      <c r="FC49" s="3">
        <v>2836.7449336129371</v>
      </c>
      <c r="FD49" s="3">
        <v>-77.276584701827232</v>
      </c>
      <c r="FE49" s="3">
        <v>2759.4683489111089</v>
      </c>
      <c r="FF49" s="3">
        <v>-25.695843833380771</v>
      </c>
      <c r="FG49" s="3">
        <v>26.338649952105701</v>
      </c>
      <c r="FH49" s="3">
        <v>4.4861938812750743</v>
      </c>
      <c r="FI49" s="3">
        <v>30.824843833380779</v>
      </c>
      <c r="FJ49" s="3">
        <v>-2.2365794568143529</v>
      </c>
      <c r="FK49" s="3">
        <v>116.6667613984833</v>
      </c>
      <c r="FL49" s="3">
        <v>-1.5151819416689849</v>
      </c>
      <c r="FM49" s="3">
        <v>115.1515794568144</v>
      </c>
      <c r="FN49" s="3">
        <v>2.2400641206387171</v>
      </c>
      <c r="FO49" s="3">
        <v>2693.7394604945839</v>
      </c>
      <c r="FP49" s="3">
        <v>-80.247524615222574</v>
      </c>
      <c r="FQ49" s="3">
        <v>2613.4919358793609</v>
      </c>
      <c r="FR49" s="3">
        <v>-136.2054459200898</v>
      </c>
      <c r="FS49" s="3">
        <v>2292.019290300324</v>
      </c>
      <c r="FT49" s="3">
        <v>-161.76384438023391</v>
      </c>
      <c r="FU49" s="3">
        <v>2130.2554459200901</v>
      </c>
      <c r="FV49" s="3">
        <v>-41.752985095699778</v>
      </c>
      <c r="FW49" s="3">
        <v>673.51519074369492</v>
      </c>
      <c r="FX49" s="3">
        <v>-18.11520564799514</v>
      </c>
      <c r="FY49" s="3">
        <v>655.39998509569978</v>
      </c>
      <c r="FZ49" s="3">
        <v>-36.451246820447693</v>
      </c>
      <c r="GA49" s="3">
        <v>576.18030996989683</v>
      </c>
      <c r="GB49" s="3">
        <v>-40.381063149449119</v>
      </c>
      <c r="GC49" s="3">
        <v>535.79924682044771</v>
      </c>
      <c r="GD49" s="3">
        <v>-26.807323759765609</v>
      </c>
      <c r="GE49" s="3">
        <v>391.98576373461782</v>
      </c>
      <c r="GF49" s="3">
        <v>-51.721439974852217</v>
      </c>
      <c r="GG49" s="3">
        <v>340.2643237597656</v>
      </c>
      <c r="GH49" s="3">
        <v>-31.193890244176711</v>
      </c>
      <c r="GI49" s="3">
        <v>650.3380258521147</v>
      </c>
      <c r="GJ49" s="3">
        <v>-51.546135607937913</v>
      </c>
      <c r="GK49" s="3">
        <v>598.79189024417678</v>
      </c>
      <c r="GL49" s="3">
        <v>43.921174485516062</v>
      </c>
      <c r="GM49" s="3">
        <v>259.98146914166102</v>
      </c>
      <c r="GN49" s="3">
        <v>-88.393643627177028</v>
      </c>
      <c r="GO49" s="3">
        <v>171.58782551448391</v>
      </c>
      <c r="GP49" s="3">
        <v>-3.651511008854071</v>
      </c>
      <c r="GQ49" s="3">
        <v>533.69503437732487</v>
      </c>
      <c r="GR49" s="3">
        <v>-5.6504526371332986</v>
      </c>
      <c r="GS49" s="3">
        <v>528.04458174019157</v>
      </c>
      <c r="GT49" s="3">
        <v>3.2729337465490511</v>
      </c>
      <c r="GU49" s="3">
        <v>48.216963864192373</v>
      </c>
      <c r="GV49" s="3">
        <v>-3.2081860855516311</v>
      </c>
      <c r="GW49" s="3">
        <v>45.008777778640727</v>
      </c>
      <c r="GX49" s="3">
        <v>-2377.6759379375808</v>
      </c>
      <c r="GY49" s="3">
        <v>91522.073372601066</v>
      </c>
      <c r="GZ49" s="3">
        <v>-756.47133069013944</v>
      </c>
      <c r="HA49" s="3">
        <v>90765.602041910926</v>
      </c>
      <c r="HB49" s="3">
        <v>-2451.174708993502</v>
      </c>
      <c r="HC49" s="3">
        <v>110870.7918924457</v>
      </c>
      <c r="HD49" s="3">
        <v>-318.32453746213292</v>
      </c>
      <c r="HE49" s="3">
        <v>110552.4673549835</v>
      </c>
      <c r="HF49" s="3">
        <v>-840.92255050209383</v>
      </c>
      <c r="HG49" s="3">
        <v>9711.8019918073878</v>
      </c>
      <c r="HH49" s="3">
        <v>167.44657825261669</v>
      </c>
      <c r="HI49" s="3">
        <v>9879.2485700600046</v>
      </c>
      <c r="HJ49" s="3">
        <v>1.085093818170663E-2</v>
      </c>
      <c r="HK49" s="3">
        <v>93.575695449278527</v>
      </c>
      <c r="HL49" s="3">
        <v>-4.481417764347384E-2</v>
      </c>
      <c r="HM49" s="3">
        <v>93.530881271635053</v>
      </c>
      <c r="HN49" s="3">
        <v>1626.5676080165281</v>
      </c>
      <c r="HO49" s="3">
        <v>27054.310767109921</v>
      </c>
      <c r="HP49" s="3">
        <v>-925.73293062645462</v>
      </c>
      <c r="HQ49" s="3">
        <v>26128.57783648347</v>
      </c>
      <c r="HR49" s="3">
        <v>1070.075974205768</v>
      </c>
      <c r="HS49" s="3">
        <v>11690.165478259811</v>
      </c>
      <c r="HT49" s="3">
        <v>162.6047105344187</v>
      </c>
      <c r="HU49" s="3">
        <v>11852.770188794229</v>
      </c>
      <c r="HV49" s="3">
        <v>-1508.2544428235251</v>
      </c>
      <c r="HW49" s="3">
        <v>30796.589939893489</v>
      </c>
      <c r="HX49" s="3">
        <v>-2057.5418065941699</v>
      </c>
      <c r="HY49" s="3">
        <v>28739.048133299319</v>
      </c>
      <c r="HZ49" s="3">
        <v>-867.86042216507064</v>
      </c>
      <c r="IA49" s="3">
        <v>20783.705760084111</v>
      </c>
      <c r="IB49" s="3">
        <v>-842.65773644324145</v>
      </c>
      <c r="IC49" s="3">
        <v>19941.048023640869</v>
      </c>
      <c r="ID49" s="3">
        <v>-640.39402065845434</v>
      </c>
      <c r="IE49" s="3">
        <v>10012.88417980938</v>
      </c>
      <c r="IF49" s="3">
        <v>-1214.8840701509289</v>
      </c>
      <c r="IG49" s="3">
        <v>8798.0001096584547</v>
      </c>
    </row>
    <row r="50" spans="1:241" x14ac:dyDescent="0.25">
      <c r="A50" s="5" t="s">
        <v>284</v>
      </c>
      <c r="B50" s="3">
        <v>3363587.749656654</v>
      </c>
      <c r="C50" s="3">
        <v>1541928.3774436601</v>
      </c>
      <c r="D50" s="3">
        <v>1821659.3722129939</v>
      </c>
      <c r="E50" s="3">
        <v>2222033.94467009</v>
      </c>
      <c r="F50" s="3">
        <v>695030.27781067695</v>
      </c>
      <c r="G50" s="3">
        <v>1527003.666859413</v>
      </c>
      <c r="H50" s="3">
        <v>1141553.804986564</v>
      </c>
      <c r="I50" s="3">
        <v>846898.09963298263</v>
      </c>
      <c r="J50" s="3">
        <v>294655.70535358152</v>
      </c>
      <c r="K50" s="3">
        <v>14623397.25186947</v>
      </c>
      <c r="L50" s="3">
        <v>7731618.7830984527</v>
      </c>
      <c r="M50" s="3">
        <v>6891778.4687710209</v>
      </c>
      <c r="N50" s="3">
        <v>10695659.20741489</v>
      </c>
      <c r="O50" s="3">
        <v>4718126.7019424168</v>
      </c>
      <c r="P50" s="3">
        <v>5977532.5054724747</v>
      </c>
      <c r="Q50" s="3">
        <v>3927738.044454582</v>
      </c>
      <c r="R50" s="3">
        <v>3013492.0811560359</v>
      </c>
      <c r="S50" s="3">
        <v>914245.96329854615</v>
      </c>
      <c r="T50" s="3">
        <v>58935.14753321711</v>
      </c>
      <c r="U50" s="3">
        <v>11366.807420291811</v>
      </c>
      <c r="V50" s="3">
        <v>13661.326999999999</v>
      </c>
      <c r="W50" s="3">
        <v>4606.4109999999982</v>
      </c>
      <c r="X50" s="3">
        <v>1016.245</v>
      </c>
      <c r="Y50" s="3">
        <v>1385.8230000000001</v>
      </c>
      <c r="Z50" s="3">
        <v>702.84</v>
      </c>
      <c r="AA50" s="3">
        <v>508.35399999999993</v>
      </c>
      <c r="AB50" s="3">
        <v>993.14899999999989</v>
      </c>
      <c r="AC50" s="3">
        <v>4312.0529999999999</v>
      </c>
      <c r="AD50" s="3">
        <v>49.518000000000001</v>
      </c>
      <c r="AE50" s="3">
        <v>230.59200000000001</v>
      </c>
      <c r="AF50" s="3">
        <v>4031.9429999999988</v>
      </c>
      <c r="AG50" s="3">
        <v>4297.2429999999986</v>
      </c>
      <c r="AH50" s="3">
        <v>1315.684</v>
      </c>
      <c r="AI50" s="3">
        <v>1062.9459999999999</v>
      </c>
      <c r="AJ50" s="3">
        <v>692.95199999999988</v>
      </c>
      <c r="AK50" s="3">
        <v>1225.6610000000001</v>
      </c>
      <c r="AL50" s="3">
        <v>445.62</v>
      </c>
      <c r="AM50" s="3">
        <v>518.48461361285331</v>
      </c>
      <c r="AN50" s="3">
        <v>42.795555241859603</v>
      </c>
      <c r="AO50" s="3">
        <v>97995.129152426671</v>
      </c>
      <c r="AP50" s="3">
        <v>117368.4514564767</v>
      </c>
      <c r="AQ50" s="3">
        <v>15160.2962979898</v>
      </c>
      <c r="AR50" s="3">
        <v>94.29415558562367</v>
      </c>
      <c r="AS50" s="3">
        <v>26963.149538400001</v>
      </c>
      <c r="AT50" s="3">
        <v>10582.545783</v>
      </c>
      <c r="AU50" s="3">
        <v>45633.248054858603</v>
      </c>
      <c r="AV50" s="3">
        <v>30518.6924448586</v>
      </c>
      <c r="AW50" s="3">
        <v>15114.555609999999</v>
      </c>
      <c r="AX50" s="3">
        <v>1001279.235684652</v>
      </c>
      <c r="AY50" s="3">
        <v>2285550.3860702268</v>
      </c>
      <c r="AZ50" s="3">
        <v>76758.127901774831</v>
      </c>
      <c r="BA50" s="3">
        <v>2362308.5139720021</v>
      </c>
      <c r="BB50" s="3">
        <v>426112.45675226051</v>
      </c>
      <c r="BC50" s="3">
        <v>1071493.5053201569</v>
      </c>
      <c r="BD50" s="3">
        <v>44322.415371241746</v>
      </c>
      <c r="BE50" s="3">
        <v>1115815.9206913989</v>
      </c>
      <c r="BF50" s="3">
        <v>575166.7789323912</v>
      </c>
      <c r="BG50" s="3">
        <v>1214056.8807500701</v>
      </c>
      <c r="BH50" s="3">
        <v>32435.71253053355</v>
      </c>
      <c r="BI50" s="3">
        <v>1246492.5932806029</v>
      </c>
      <c r="BJ50" s="3">
        <v>817468.89536668279</v>
      </c>
      <c r="BK50" s="3">
        <v>1342962.55378896</v>
      </c>
      <c r="BL50" s="3">
        <v>61602.495514446637</v>
      </c>
      <c r="BM50" s="3">
        <v>1404565.0493034071</v>
      </c>
      <c r="BN50" s="3">
        <v>283065.66800694307</v>
      </c>
      <c r="BO50" s="3">
        <v>395304.13227484439</v>
      </c>
      <c r="BP50" s="3">
        <v>16660.477528889489</v>
      </c>
      <c r="BQ50" s="3">
        <v>411964.60980373388</v>
      </c>
      <c r="BR50" s="3">
        <v>534403.2273597396</v>
      </c>
      <c r="BS50" s="3">
        <v>947658.42151411576</v>
      </c>
      <c r="BT50" s="3">
        <v>44942.017985557439</v>
      </c>
      <c r="BU50" s="3">
        <v>992600.4394996732</v>
      </c>
      <c r="BV50" s="3">
        <v>183810.3403179693</v>
      </c>
      <c r="BW50" s="3">
        <v>942587.83228126669</v>
      </c>
      <c r="BX50" s="3">
        <v>15155.632387328191</v>
      </c>
      <c r="BY50" s="3">
        <v>957743.46466859488</v>
      </c>
      <c r="BZ50" s="3">
        <v>143046.7887453174</v>
      </c>
      <c r="CA50" s="3">
        <v>676189.37304531294</v>
      </c>
      <c r="CB50" s="3">
        <v>27661.937842352319</v>
      </c>
      <c r="CC50" s="3">
        <v>703851.31088766525</v>
      </c>
      <c r="CD50" s="3">
        <v>40763.551572651639</v>
      </c>
      <c r="CE50" s="3">
        <v>266398.45923595392</v>
      </c>
      <c r="CF50" s="3">
        <v>-12506.305455023979</v>
      </c>
      <c r="CG50" s="3">
        <v>253892.15378092989</v>
      </c>
      <c r="CH50" s="3">
        <v>2121407.7242631242</v>
      </c>
      <c r="CI50" s="3">
        <v>12109241.49939467</v>
      </c>
      <c r="CJ50" s="3">
        <v>392748.02821168298</v>
      </c>
      <c r="CK50" s="3">
        <v>12501989.527606349</v>
      </c>
      <c r="CL50" s="3">
        <v>624191.10891585413</v>
      </c>
      <c r="CM50" s="3">
        <v>6765407.0588227408</v>
      </c>
      <c r="CN50" s="3">
        <v>342020.61535985768</v>
      </c>
      <c r="CO50" s="3">
        <v>7107427.6741825975</v>
      </c>
      <c r="CP50" s="3">
        <v>1497216.6153472699</v>
      </c>
      <c r="CQ50" s="3">
        <v>5343834.4405719275</v>
      </c>
      <c r="CR50" s="3">
        <v>50727.412851824432</v>
      </c>
      <c r="CS50" s="3">
        <v>5394561.853423751</v>
      </c>
      <c r="CT50" s="3">
        <v>2741982.0396401458</v>
      </c>
      <c r="CU50" s="3">
        <v>7642770.2028661668</v>
      </c>
      <c r="CV50" s="3">
        <v>310906.96490857837</v>
      </c>
      <c r="CW50" s="3">
        <v>7953677.1677747453</v>
      </c>
      <c r="CX50" s="3">
        <v>1026817.833622024</v>
      </c>
      <c r="CY50" s="3">
        <v>3492550.1160217449</v>
      </c>
      <c r="CZ50" s="3">
        <v>198758.75229864751</v>
      </c>
      <c r="DA50" s="3">
        <v>3691308.8683203929</v>
      </c>
      <c r="DB50" s="3">
        <v>1715164.2060181219</v>
      </c>
      <c r="DC50" s="3">
        <v>4150220.086844421</v>
      </c>
      <c r="DD50" s="3">
        <v>112148.2126099309</v>
      </c>
      <c r="DE50" s="3">
        <v>4262368.2994543519</v>
      </c>
      <c r="DF50" s="3">
        <v>-620574.31537702202</v>
      </c>
      <c r="DG50" s="3">
        <v>4466471.2965285014</v>
      </c>
      <c r="DH50" s="3">
        <v>81841.06330310367</v>
      </c>
      <c r="DI50" s="3">
        <v>4548312.3598316042</v>
      </c>
      <c r="DJ50" s="3">
        <v>-402626.72470616963</v>
      </c>
      <c r="DK50" s="3">
        <v>3272856.942800994</v>
      </c>
      <c r="DL50" s="3">
        <v>143261.8630612111</v>
      </c>
      <c r="DM50" s="3">
        <v>3416118.805862206</v>
      </c>
      <c r="DN50" s="3">
        <v>-217947.5906708524</v>
      </c>
      <c r="DO50" s="3">
        <v>1193614.353727506</v>
      </c>
      <c r="DP50" s="3">
        <v>-61420.799758107627</v>
      </c>
      <c r="DQ50" s="3">
        <v>1132193.5539693991</v>
      </c>
      <c r="DR50" s="3">
        <v>2100.7666659282122</v>
      </c>
      <c r="DS50" s="3">
        <v>57027.191314379437</v>
      </c>
      <c r="DT50" s="3">
        <v>-192.81044709053819</v>
      </c>
      <c r="DU50" s="3">
        <v>56834.380867288899</v>
      </c>
      <c r="DV50" s="3">
        <v>522.7368345769014</v>
      </c>
      <c r="DW50" s="3">
        <v>10813.363830558101</v>
      </c>
      <c r="DX50" s="3">
        <v>30.706755156807048</v>
      </c>
      <c r="DY50" s="3">
        <v>10844.07058571491</v>
      </c>
      <c r="DZ50" s="3">
        <v>4891.3569563667224</v>
      </c>
      <c r="EA50" s="3">
        <v>8474.8837153906334</v>
      </c>
      <c r="EB50" s="3">
        <v>295.08632824264168</v>
      </c>
      <c r="EC50" s="3">
        <v>8769.9700436332751</v>
      </c>
      <c r="ED50" s="3">
        <v>1401.258729573869</v>
      </c>
      <c r="EE50" s="3">
        <v>3099.136253054276</v>
      </c>
      <c r="EF50" s="3">
        <v>106.0160173718532</v>
      </c>
      <c r="EG50" s="3">
        <v>3205.1522704261288</v>
      </c>
      <c r="EH50" s="3">
        <v>352.34500256236851</v>
      </c>
      <c r="EI50" s="3">
        <v>527.34571413745186</v>
      </c>
      <c r="EJ50" s="3">
        <v>136.55428330017949</v>
      </c>
      <c r="EK50" s="3">
        <v>663.89999743763133</v>
      </c>
      <c r="EL50" s="3">
        <v>198.80865298787609</v>
      </c>
      <c r="EM50" s="3">
        <v>1042.6571713633989</v>
      </c>
      <c r="EN50" s="3">
        <v>144.35717564872451</v>
      </c>
      <c r="EO50" s="3">
        <v>1187.0143470121241</v>
      </c>
      <c r="EP50" s="3">
        <v>102.37735199312441</v>
      </c>
      <c r="EQ50" s="3">
        <v>341.84071077083883</v>
      </c>
      <c r="ER50" s="3">
        <v>258.62193723603679</v>
      </c>
      <c r="ES50" s="3">
        <v>600.46264800687561</v>
      </c>
      <c r="ET50" s="3">
        <v>228.04908133662369</v>
      </c>
      <c r="EU50" s="3">
        <v>313.91366514215008</v>
      </c>
      <c r="EV50" s="3">
        <v>-33.60874647877381</v>
      </c>
      <c r="EW50" s="3">
        <v>280.30491866337633</v>
      </c>
      <c r="EX50" s="3">
        <v>519.52538214119136</v>
      </c>
      <c r="EY50" s="3">
        <v>873.33267991428977</v>
      </c>
      <c r="EZ50" s="3">
        <v>-399.70906205548118</v>
      </c>
      <c r="FA50" s="3">
        <v>473.62361785880847</v>
      </c>
      <c r="FB50" s="3">
        <v>1266.224339776478</v>
      </c>
      <c r="FC50" s="3">
        <v>2893.4381345104071</v>
      </c>
      <c r="FD50" s="3">
        <v>152.39052571311549</v>
      </c>
      <c r="FE50" s="3">
        <v>3045.8286602235221</v>
      </c>
      <c r="FF50" s="3">
        <v>116.85859220712069</v>
      </c>
      <c r="FG50" s="3">
        <v>20.823149823874271</v>
      </c>
      <c r="FH50" s="3">
        <v>-88.163742030994939</v>
      </c>
      <c r="FI50" s="3">
        <v>-67.340592207120665</v>
      </c>
      <c r="FJ50" s="3">
        <v>119.7109537966215</v>
      </c>
      <c r="FK50" s="3">
        <v>107.8317238805885</v>
      </c>
      <c r="FL50" s="3">
        <v>3.0493223227899899</v>
      </c>
      <c r="FM50" s="3">
        <v>110.8810462033785</v>
      </c>
      <c r="FN50" s="3">
        <v>1029.6550360268941</v>
      </c>
      <c r="FO50" s="3">
        <v>2764.7831896789721</v>
      </c>
      <c r="FP50" s="3">
        <v>237.50477429413331</v>
      </c>
      <c r="FQ50" s="3">
        <v>3002.287963973105</v>
      </c>
      <c r="FR50" s="3">
        <v>1961.742535039328</v>
      </c>
      <c r="FS50" s="3">
        <v>2224.662889334445</v>
      </c>
      <c r="FT50" s="3">
        <v>110.8375756262253</v>
      </c>
      <c r="FU50" s="3">
        <v>2335.5004649606708</v>
      </c>
      <c r="FV50" s="3">
        <v>597.70541514046624</v>
      </c>
      <c r="FW50" s="3">
        <v>650.08545122903729</v>
      </c>
      <c r="FX50" s="3">
        <v>67.893133630496209</v>
      </c>
      <c r="FY50" s="3">
        <v>717.9785848595335</v>
      </c>
      <c r="FZ50" s="3">
        <v>370.01852790484372</v>
      </c>
      <c r="GA50" s="3">
        <v>581.91642017300273</v>
      </c>
      <c r="GB50" s="3">
        <v>111.0110519221532</v>
      </c>
      <c r="GC50" s="3">
        <v>692.92747209515596</v>
      </c>
      <c r="GD50" s="3">
        <v>299.58924156680592</v>
      </c>
      <c r="GE50" s="3">
        <v>372.5861037076462</v>
      </c>
      <c r="GF50" s="3">
        <v>20.776654725547761</v>
      </c>
      <c r="GG50" s="3">
        <v>393.36275843319402</v>
      </c>
      <c r="GH50" s="3">
        <v>694.42935042721138</v>
      </c>
      <c r="GI50" s="3">
        <v>620.0749142247596</v>
      </c>
      <c r="GJ50" s="3">
        <v>-88.84326465197114</v>
      </c>
      <c r="GK50" s="3">
        <v>531.23164957278846</v>
      </c>
      <c r="GL50" s="3">
        <v>262.13135197704781</v>
      </c>
      <c r="GM50" s="3">
        <v>257.64643849150411</v>
      </c>
      <c r="GN50" s="3">
        <v>-74.157790468551866</v>
      </c>
      <c r="GO50" s="3">
        <v>183.48864802295219</v>
      </c>
      <c r="GP50" s="3">
        <v>-7.3518737682884829</v>
      </c>
      <c r="GQ50" s="3">
        <v>528.10139643225762</v>
      </c>
      <c r="GR50" s="3">
        <v>-2.2649090511158652</v>
      </c>
      <c r="GS50" s="3">
        <v>525.83648738114175</v>
      </c>
      <c r="GT50" s="3">
        <v>0.4687536648092816</v>
      </c>
      <c r="GU50" s="3">
        <v>44.479979565744017</v>
      </c>
      <c r="GV50" s="3">
        <v>-2.1531779886937059</v>
      </c>
      <c r="GW50" s="3">
        <v>42.326801577050311</v>
      </c>
      <c r="GX50" s="3">
        <v>2179.1783728166411</v>
      </c>
      <c r="GY50" s="3">
        <v>94494.677099174354</v>
      </c>
      <c r="GZ50" s="3">
        <v>1321.273680435683</v>
      </c>
      <c r="HA50" s="3">
        <v>95815.950779610037</v>
      </c>
      <c r="HB50" s="3">
        <v>2062.1550978616679</v>
      </c>
      <c r="HC50" s="3">
        <v>113995.50818024921</v>
      </c>
      <c r="HD50" s="3">
        <v>1310.7881783657499</v>
      </c>
      <c r="HE50" s="3">
        <v>115306.296358615</v>
      </c>
      <c r="HF50" s="3">
        <v>2247.10065118378</v>
      </c>
      <c r="HG50" s="3">
        <v>10706.467509971881</v>
      </c>
      <c r="HH50" s="3">
        <v>2206.728136834136</v>
      </c>
      <c r="HI50" s="3">
        <v>12913.19564680602</v>
      </c>
      <c r="HJ50" s="3">
        <v>2.5323301251331441E-2</v>
      </c>
      <c r="HK50" s="3">
        <v>94.411699912502172</v>
      </c>
      <c r="HL50" s="3">
        <v>-0.14286762812983511</v>
      </c>
      <c r="HM50" s="3">
        <v>94.268832284372337</v>
      </c>
      <c r="HN50" s="3">
        <v>162.1995999143528</v>
      </c>
      <c r="HO50" s="3">
        <v>26455.205730363388</v>
      </c>
      <c r="HP50" s="3">
        <v>345.74420812226163</v>
      </c>
      <c r="HQ50" s="3">
        <v>26800.94993848565</v>
      </c>
      <c r="HR50" s="3">
        <v>-1027.3580069435111</v>
      </c>
      <c r="HS50" s="3">
        <v>11626.149716728931</v>
      </c>
      <c r="HT50" s="3">
        <v>-16.245926785417399</v>
      </c>
      <c r="HU50" s="3">
        <v>11609.90378994351</v>
      </c>
      <c r="HV50" s="3">
        <v>10127.552587947621</v>
      </c>
      <c r="HW50" s="3">
        <v>30867.696313354991</v>
      </c>
      <c r="HX50" s="3">
        <v>4637.9991535559893</v>
      </c>
      <c r="HY50" s="3">
        <v>35505.695466910976</v>
      </c>
      <c r="HZ50" s="3">
        <v>5992.7424545607582</v>
      </c>
      <c r="IA50" s="3">
        <v>20828.93300739149</v>
      </c>
      <c r="IB50" s="3">
        <v>3697.0169829063452</v>
      </c>
      <c r="IC50" s="3">
        <v>24525.949990297839</v>
      </c>
      <c r="ID50" s="3">
        <v>4134.8101333868599</v>
      </c>
      <c r="IE50" s="3">
        <v>10038.763305963501</v>
      </c>
      <c r="IF50" s="3">
        <v>940.98217064964047</v>
      </c>
      <c r="IG50" s="3">
        <v>10979.74547661314</v>
      </c>
    </row>
    <row r="51" spans="1:241" x14ac:dyDescent="0.25">
      <c r="A51" s="5" t="s">
        <v>285</v>
      </c>
      <c r="B51" s="3">
        <v>1873645.0604775529</v>
      </c>
      <c r="C51" s="3">
        <v>1062657.166244254</v>
      </c>
      <c r="D51" s="3">
        <v>810987.89423329872</v>
      </c>
      <c r="E51" s="3">
        <v>868914.11450609879</v>
      </c>
      <c r="F51" s="3">
        <v>233586.18745070949</v>
      </c>
      <c r="G51" s="3">
        <v>635327.92705538927</v>
      </c>
      <c r="H51" s="3">
        <v>1004730.945971454</v>
      </c>
      <c r="I51" s="3">
        <v>829070.97879354493</v>
      </c>
      <c r="J51" s="3">
        <v>175659.96717790951</v>
      </c>
      <c r="K51" s="3">
        <v>10087135.30683165</v>
      </c>
      <c r="L51" s="3">
        <v>6516679.3608624022</v>
      </c>
      <c r="M51" s="3">
        <v>3570455.9459692519</v>
      </c>
      <c r="N51" s="3">
        <v>6461480.1060570972</v>
      </c>
      <c r="O51" s="3">
        <v>3577558.3207748509</v>
      </c>
      <c r="P51" s="3">
        <v>2883921.7852822458</v>
      </c>
      <c r="Q51" s="3">
        <v>3625655.200774557</v>
      </c>
      <c r="R51" s="3">
        <v>2939121.0400875509</v>
      </c>
      <c r="S51" s="3">
        <v>686534.16068700608</v>
      </c>
      <c r="T51" s="3">
        <v>55360.45918872828</v>
      </c>
      <c r="U51" s="3">
        <v>10123.441382992491</v>
      </c>
      <c r="V51" s="3">
        <v>4016.721513540002</v>
      </c>
      <c r="W51" s="3">
        <v>1580.7917289699999</v>
      </c>
      <c r="X51" s="3">
        <v>184.9867153200004</v>
      </c>
      <c r="Y51" s="3">
        <v>792.14445097999942</v>
      </c>
      <c r="Z51" s="3">
        <v>146.73344861999999</v>
      </c>
      <c r="AA51" s="3">
        <v>67.991893999999988</v>
      </c>
      <c r="AB51" s="3">
        <v>388.93522005</v>
      </c>
      <c r="AC51" s="3">
        <v>1602.9893344300019</v>
      </c>
      <c r="AD51" s="3">
        <v>1.1135999999999999</v>
      </c>
      <c r="AE51" s="3">
        <v>29.641151199999999</v>
      </c>
      <c r="AF51" s="3">
        <v>1572.234583230002</v>
      </c>
      <c r="AG51" s="3">
        <v>703.14889415000005</v>
      </c>
      <c r="AH51" s="3">
        <v>154.69337763999999</v>
      </c>
      <c r="AI51" s="3">
        <v>242.58251086999999</v>
      </c>
      <c r="AJ51" s="3">
        <v>152.99766867</v>
      </c>
      <c r="AK51" s="3">
        <v>152.87533697000001</v>
      </c>
      <c r="AL51" s="3">
        <v>129.79155598999989</v>
      </c>
      <c r="AM51" s="3">
        <v>546.854148646868</v>
      </c>
      <c r="AN51" s="3">
        <v>33.505424430641817</v>
      </c>
      <c r="AO51" s="3">
        <v>99405.006151166672</v>
      </c>
      <c r="AP51" s="3">
        <v>119079.5309909833</v>
      </c>
      <c r="AQ51" s="3">
        <v>13134.76852472574</v>
      </c>
      <c r="AR51" s="3">
        <v>95.214142401050438</v>
      </c>
      <c r="AS51" s="3">
        <v>23345.634865259999</v>
      </c>
      <c r="AT51" s="3">
        <v>9677.3323930000006</v>
      </c>
      <c r="AU51" s="3">
        <v>19482.358526845801</v>
      </c>
      <c r="AV51" s="3">
        <v>13379.1278838458</v>
      </c>
      <c r="AW51" s="3">
        <v>6103.2306429999999</v>
      </c>
      <c r="AX51" s="3">
        <v>-416962.82604987308</v>
      </c>
      <c r="AY51" s="3">
        <v>2309279.3859608192</v>
      </c>
      <c r="AZ51" s="3">
        <v>-18671.49943339219</v>
      </c>
      <c r="BA51" s="3">
        <v>2290607.886527427</v>
      </c>
      <c r="BB51" s="3">
        <v>16374.010606852809</v>
      </c>
      <c r="BC51" s="3">
        <v>1071403.4234515519</v>
      </c>
      <c r="BD51" s="3">
        <v>-25120.267814150779</v>
      </c>
      <c r="BE51" s="3">
        <v>1046283.155637402</v>
      </c>
      <c r="BF51" s="3">
        <v>-433336.83665672602</v>
      </c>
      <c r="BG51" s="3">
        <v>1237875.9625092661</v>
      </c>
      <c r="BH51" s="3">
        <v>6448.7683807585854</v>
      </c>
      <c r="BI51" s="3">
        <v>1244324.7308900249</v>
      </c>
      <c r="BJ51" s="3">
        <v>-481858.76056619268</v>
      </c>
      <c r="BK51" s="3">
        <v>1351894.357410412</v>
      </c>
      <c r="BL51" s="3">
        <v>-1121.482338120695</v>
      </c>
      <c r="BM51" s="3">
        <v>1350772.8750722921</v>
      </c>
      <c r="BN51" s="3">
        <v>-150564.1561111667</v>
      </c>
      <c r="BO51" s="3">
        <v>390114.91880428488</v>
      </c>
      <c r="BP51" s="3">
        <v>-5964.5752424086677</v>
      </c>
      <c r="BQ51" s="3">
        <v>384150.34356187622</v>
      </c>
      <c r="BR51" s="3">
        <v>-331294.60445502592</v>
      </c>
      <c r="BS51" s="3">
        <v>961779.4386061274</v>
      </c>
      <c r="BT51" s="3">
        <v>4843.0929042878561</v>
      </c>
      <c r="BU51" s="3">
        <v>966622.53151041525</v>
      </c>
      <c r="BV51" s="3">
        <v>64895.934516319438</v>
      </c>
      <c r="BW51" s="3">
        <v>957385.02855040599</v>
      </c>
      <c r="BX51" s="3">
        <v>-17550.017095271029</v>
      </c>
      <c r="BY51" s="3">
        <v>939835.01145513495</v>
      </c>
      <c r="BZ51" s="3">
        <v>166938.16671801949</v>
      </c>
      <c r="CA51" s="3">
        <v>681288.5046472674</v>
      </c>
      <c r="CB51" s="3">
        <v>-19155.692571741991</v>
      </c>
      <c r="CC51" s="3">
        <v>662132.81207552541</v>
      </c>
      <c r="CD51" s="3">
        <v>-102042.2322017001</v>
      </c>
      <c r="CE51" s="3">
        <v>276096.52390313859</v>
      </c>
      <c r="CF51" s="3">
        <v>1605.6754764709619</v>
      </c>
      <c r="CG51" s="3">
        <v>277702.19937960949</v>
      </c>
      <c r="CH51" s="3">
        <v>-1949178.2320251609</v>
      </c>
      <c r="CI51" s="3">
        <v>12087190.733584831</v>
      </c>
      <c r="CJ51" s="3">
        <v>-50877.194728013128</v>
      </c>
      <c r="CK51" s="3">
        <v>12036313.538856819</v>
      </c>
      <c r="CL51" s="3">
        <v>-46590.158486189248</v>
      </c>
      <c r="CM51" s="3">
        <v>6616440.1787849246</v>
      </c>
      <c r="CN51" s="3">
        <v>-53170.659436332993</v>
      </c>
      <c r="CO51" s="3">
        <v>6563269.5193485916</v>
      </c>
      <c r="CP51" s="3">
        <v>-1902588.0735389721</v>
      </c>
      <c r="CQ51" s="3">
        <v>5470750.5547999004</v>
      </c>
      <c r="CR51" s="3">
        <v>2293.46470832359</v>
      </c>
      <c r="CS51" s="3">
        <v>5473044.019508224</v>
      </c>
      <c r="CT51" s="3">
        <v>-1083965.38783442</v>
      </c>
      <c r="CU51" s="3">
        <v>7609065.9887940045</v>
      </c>
      <c r="CV51" s="3">
        <v>-63620.494902487837</v>
      </c>
      <c r="CW51" s="3">
        <v>7545445.4938915167</v>
      </c>
      <c r="CX51" s="3">
        <v>269288.34057426843</v>
      </c>
      <c r="CY51" s="3">
        <v>3387781.9153312831</v>
      </c>
      <c r="CZ51" s="3">
        <v>-79511.935130700003</v>
      </c>
      <c r="DA51" s="3">
        <v>3308269.9802005831</v>
      </c>
      <c r="DB51" s="3">
        <v>-1353253.7284086889</v>
      </c>
      <c r="DC51" s="3">
        <v>4221284.073462721</v>
      </c>
      <c r="DD51" s="3">
        <v>15891.44022821356</v>
      </c>
      <c r="DE51" s="3">
        <v>4237175.5136909354</v>
      </c>
      <c r="DF51" s="3">
        <v>-865212.84419074166</v>
      </c>
      <c r="DG51" s="3">
        <v>4478124.7447908232</v>
      </c>
      <c r="DH51" s="3">
        <v>12743.300174475649</v>
      </c>
      <c r="DI51" s="3">
        <v>4490868.0449652988</v>
      </c>
      <c r="DJ51" s="3">
        <v>-315878.49906045798</v>
      </c>
      <c r="DK51" s="3">
        <v>3228658.2634536419</v>
      </c>
      <c r="DL51" s="3">
        <v>26341.27569436701</v>
      </c>
      <c r="DM51" s="3">
        <v>3254999.5391480089</v>
      </c>
      <c r="DN51" s="3">
        <v>-549334.3451302835</v>
      </c>
      <c r="DO51" s="3">
        <v>1249466.4813371799</v>
      </c>
      <c r="DP51" s="3">
        <v>-13597.975519890661</v>
      </c>
      <c r="DQ51" s="3">
        <v>1235868.505817289</v>
      </c>
      <c r="DR51" s="3">
        <v>-1472.7853526522911</v>
      </c>
      <c r="DS51" s="3">
        <v>57442.025284110809</v>
      </c>
      <c r="DT51" s="3">
        <v>-608.78074273023958</v>
      </c>
      <c r="DU51" s="3">
        <v>56833.244541380569</v>
      </c>
      <c r="DV51" s="3">
        <v>-844.66785009933574</v>
      </c>
      <c r="DW51" s="3">
        <v>10925.233276161431</v>
      </c>
      <c r="DX51" s="3">
        <v>42.875956930387467</v>
      </c>
      <c r="DY51" s="3">
        <v>10968.10923309182</v>
      </c>
      <c r="DZ51" s="3">
        <v>-3864.6799864182299</v>
      </c>
      <c r="EA51" s="3">
        <v>8605.7988783409928</v>
      </c>
      <c r="EB51" s="3">
        <v>-724.39737838276142</v>
      </c>
      <c r="EC51" s="3">
        <v>7881.4014999582314</v>
      </c>
      <c r="ED51" s="3">
        <v>-1159.0145747484039</v>
      </c>
      <c r="EE51" s="3">
        <v>3195.8328170991849</v>
      </c>
      <c r="EF51" s="3">
        <v>-456.02651338078113</v>
      </c>
      <c r="EG51" s="3">
        <v>2739.8063037184038</v>
      </c>
      <c r="EH51" s="3">
        <v>-276.93578704472787</v>
      </c>
      <c r="EI51" s="3">
        <v>500.34870497241832</v>
      </c>
      <c r="EJ51" s="3">
        <v>-38.426202607689959</v>
      </c>
      <c r="EK51" s="3">
        <v>461.9225023647283</v>
      </c>
      <c r="EL51" s="3">
        <v>-137.64324327646739</v>
      </c>
      <c r="EM51" s="3">
        <v>987.28201556996385</v>
      </c>
      <c r="EN51" s="3">
        <v>-57.494321313497039</v>
      </c>
      <c r="EO51" s="3">
        <v>929.78769425646681</v>
      </c>
      <c r="EP51" s="3">
        <v>-84.691134674086683</v>
      </c>
      <c r="EQ51" s="3">
        <v>323.83557020509022</v>
      </c>
      <c r="ER51" s="3">
        <v>-92.410986911003477</v>
      </c>
      <c r="ES51" s="3">
        <v>231.42458329408669</v>
      </c>
      <c r="ET51" s="3">
        <v>-152.43981207580541</v>
      </c>
      <c r="EU51" s="3">
        <v>279.33543097549261</v>
      </c>
      <c r="EV51" s="3">
        <v>-58.903724899687177</v>
      </c>
      <c r="EW51" s="3">
        <v>220.43170607580541</v>
      </c>
      <c r="EX51" s="3">
        <v>-507.39192038013152</v>
      </c>
      <c r="EY51" s="3">
        <v>1104.9253014147889</v>
      </c>
      <c r="EZ51" s="3">
        <v>-208.5981609846572</v>
      </c>
      <c r="FA51" s="3">
        <v>896.32714043013152</v>
      </c>
      <c r="FB51" s="3">
        <v>-1038.1325163994291</v>
      </c>
      <c r="FC51" s="3">
        <v>2979.8664387046902</v>
      </c>
      <c r="FD51" s="3">
        <v>-338.74458787525867</v>
      </c>
      <c r="FE51" s="3">
        <v>2641.121850829431</v>
      </c>
      <c r="FF51" s="3">
        <v>-75.598840397416836</v>
      </c>
      <c r="FG51" s="3">
        <v>33.406324329060233</v>
      </c>
      <c r="FH51" s="3">
        <v>43.306116068356623</v>
      </c>
      <c r="FI51" s="3">
        <v>76.712440397416842</v>
      </c>
      <c r="FJ51" s="3">
        <v>-70.710696799435524</v>
      </c>
      <c r="FK51" s="3">
        <v>100.3672186341531</v>
      </c>
      <c r="FL51" s="3">
        <v>-1.537063471759836E-2</v>
      </c>
      <c r="FM51" s="3">
        <v>100.35184799943551</v>
      </c>
      <c r="FN51" s="3">
        <v>-891.8227228437612</v>
      </c>
      <c r="FO51" s="3">
        <v>2846.0928529018911</v>
      </c>
      <c r="FP51" s="3">
        <v>-382.03554682812768</v>
      </c>
      <c r="FQ51" s="3">
        <v>2464.0573060737629</v>
      </c>
      <c r="FR51" s="3">
        <v>-1461.3416576892259</v>
      </c>
      <c r="FS51" s="3">
        <v>2168.5261433419701</v>
      </c>
      <c r="FT51" s="3">
        <v>-4.0355915027439551</v>
      </c>
      <c r="FU51" s="3">
        <v>2164.4905518392261</v>
      </c>
      <c r="FV51" s="3">
        <v>-433.7148940867562</v>
      </c>
      <c r="FW51" s="3">
        <v>632.06158276208782</v>
      </c>
      <c r="FX51" s="3">
        <v>-43.653311035331633</v>
      </c>
      <c r="FY51" s="3">
        <v>588.4082717267562</v>
      </c>
      <c r="FZ51" s="3">
        <v>-301.08874269907051</v>
      </c>
      <c r="GA51" s="3">
        <v>574.67833640179776</v>
      </c>
      <c r="GB51" s="3">
        <v>-31.007082832727178</v>
      </c>
      <c r="GC51" s="3">
        <v>543.67125356907059</v>
      </c>
      <c r="GD51" s="3">
        <v>-223.81091207211759</v>
      </c>
      <c r="GE51" s="3">
        <v>353.8532711831503</v>
      </c>
      <c r="GF51" s="3">
        <v>22.955309558967262</v>
      </c>
      <c r="GG51" s="3">
        <v>376.80858074211761</v>
      </c>
      <c r="GH51" s="3">
        <v>-502.72710883128138</v>
      </c>
      <c r="GI51" s="3">
        <v>607.932952994934</v>
      </c>
      <c r="GJ51" s="3">
        <v>47.669492806347421</v>
      </c>
      <c r="GK51" s="3">
        <v>655.60244580128142</v>
      </c>
      <c r="GL51" s="3">
        <v>-206.19123758117021</v>
      </c>
      <c r="GM51" s="3">
        <v>261.57347919514848</v>
      </c>
      <c r="GN51" s="3">
        <v>74.409314376021655</v>
      </c>
      <c r="GO51" s="3">
        <v>335.98279357117019</v>
      </c>
      <c r="GP51" s="3">
        <v>30.266212530265928</v>
      </c>
      <c r="GQ51" s="3">
        <v>526.36858334777719</v>
      </c>
      <c r="GR51" s="3">
        <v>-9.7806472311750667</v>
      </c>
      <c r="GS51" s="3">
        <v>516.58793611660212</v>
      </c>
      <c r="GT51" s="3">
        <v>-5.0090063265908924</v>
      </c>
      <c r="GU51" s="3">
        <v>43.07155324362347</v>
      </c>
      <c r="GV51" s="3">
        <v>-4.5571224863907531</v>
      </c>
      <c r="GW51" s="3">
        <v>38.514430757232716</v>
      </c>
      <c r="GX51" s="3">
        <v>1207.1375080394921</v>
      </c>
      <c r="GY51" s="3">
        <v>96884.327475403974</v>
      </c>
      <c r="GZ51" s="3">
        <v>1313.5411677232039</v>
      </c>
      <c r="HA51" s="3">
        <v>98197.868643127178</v>
      </c>
      <c r="HB51" s="3">
        <v>1218.598988937571</v>
      </c>
      <c r="HC51" s="3">
        <v>116388.44937793371</v>
      </c>
      <c r="HD51" s="3">
        <v>1472.482624112017</v>
      </c>
      <c r="HE51" s="3">
        <v>117860.9320020458</v>
      </c>
      <c r="HF51" s="3">
        <v>108.7322137569609</v>
      </c>
      <c r="HG51" s="3">
        <v>10951.5368824093</v>
      </c>
      <c r="HH51" s="3">
        <v>2074.499428559478</v>
      </c>
      <c r="HI51" s="3">
        <v>13026.036310968781</v>
      </c>
      <c r="HJ51" s="3">
        <v>0.2144157060859293</v>
      </c>
      <c r="HK51" s="3">
        <v>95.273510336822781</v>
      </c>
      <c r="HL51" s="3">
        <v>-0.27378364185827309</v>
      </c>
      <c r="HM51" s="3">
        <v>94.999726694964508</v>
      </c>
      <c r="HN51" s="3">
        <v>-2981.6635584694832</v>
      </c>
      <c r="HO51" s="3">
        <v>25931.015703641009</v>
      </c>
      <c r="HP51" s="3">
        <v>396.28272008846761</v>
      </c>
      <c r="HQ51" s="3">
        <v>26327.29842372948</v>
      </c>
      <c r="HR51" s="3">
        <v>-1524.806218183599</v>
      </c>
      <c r="HS51" s="3">
        <v>11603.496834599729</v>
      </c>
      <c r="HT51" s="3">
        <v>-401.3582234161313</v>
      </c>
      <c r="HU51" s="3">
        <v>11202.1386111836</v>
      </c>
      <c r="HV51" s="3">
        <v>-8421.904993518925</v>
      </c>
      <c r="HW51" s="3">
        <v>30960.700348907219</v>
      </c>
      <c r="HX51" s="3">
        <v>-3056.4368285424971</v>
      </c>
      <c r="HY51" s="3">
        <v>27904.26352036473</v>
      </c>
      <c r="HZ51" s="3">
        <v>-5347.2129843109806</v>
      </c>
      <c r="IA51" s="3">
        <v>20840.565610406738</v>
      </c>
      <c r="IB51" s="3">
        <v>-2114.2247422499572</v>
      </c>
      <c r="IC51" s="3">
        <v>18726.340868156782</v>
      </c>
      <c r="ID51" s="3">
        <v>-3074.6920092079431</v>
      </c>
      <c r="IE51" s="3">
        <v>10120.134738500479</v>
      </c>
      <c r="IF51" s="3">
        <v>-942.21208629254033</v>
      </c>
      <c r="IG51" s="3">
        <v>9177.9226522079425</v>
      </c>
    </row>
    <row r="52" spans="1:241" x14ac:dyDescent="0.25">
      <c r="A52" s="5" t="s">
        <v>286</v>
      </c>
      <c r="B52" s="3">
        <v>2030626.705066208</v>
      </c>
      <c r="C52" s="3">
        <v>945837.66542378603</v>
      </c>
      <c r="D52" s="3">
        <v>1084789.039642422</v>
      </c>
      <c r="E52" s="3">
        <v>1010270.817807351</v>
      </c>
      <c r="F52" s="3">
        <v>301647.92541492521</v>
      </c>
      <c r="G52" s="3">
        <v>708622.89239242626</v>
      </c>
      <c r="H52" s="3">
        <v>1020355.887258857</v>
      </c>
      <c r="I52" s="3">
        <v>644189.74000886083</v>
      </c>
      <c r="J52" s="3">
        <v>376166.14724999579</v>
      </c>
      <c r="K52" s="3">
        <v>11342658.39305334</v>
      </c>
      <c r="L52" s="3">
        <v>5468703.5739466716</v>
      </c>
      <c r="M52" s="3">
        <v>5873954.8191066664</v>
      </c>
      <c r="N52" s="3">
        <v>6288239.9754308984</v>
      </c>
      <c r="O52" s="3">
        <v>2559042.1078955932</v>
      </c>
      <c r="P52" s="3">
        <v>3729197.8675353061</v>
      </c>
      <c r="Q52" s="3">
        <v>5054418.4176224396</v>
      </c>
      <c r="R52" s="3">
        <v>2909661.4660510789</v>
      </c>
      <c r="S52" s="3">
        <v>2144756.9515713612</v>
      </c>
      <c r="T52" s="3">
        <v>56563.703159075238</v>
      </c>
      <c r="U52" s="3">
        <v>11197.082478031531</v>
      </c>
      <c r="V52" s="3">
        <v>9561.005486459997</v>
      </c>
      <c r="W52" s="3">
        <v>4380.8572710300004</v>
      </c>
      <c r="X52" s="3">
        <v>412.27628467999972</v>
      </c>
      <c r="Y52" s="3">
        <v>769.62754902000052</v>
      </c>
      <c r="Z52" s="3">
        <v>281.18155137999997</v>
      </c>
      <c r="AA52" s="3">
        <v>110.335106</v>
      </c>
      <c r="AB52" s="3">
        <v>2807.4367799500001</v>
      </c>
      <c r="AC52" s="3">
        <v>3205.9696655699981</v>
      </c>
      <c r="AD52" s="3">
        <v>5.8400000000000007E-2</v>
      </c>
      <c r="AE52" s="3">
        <v>73.944848800000003</v>
      </c>
      <c r="AF52" s="3">
        <v>3131.966416769998</v>
      </c>
      <c r="AG52" s="3">
        <v>1750.166105849999</v>
      </c>
      <c r="AH52" s="3">
        <v>533.19762235999997</v>
      </c>
      <c r="AI52" s="3">
        <v>390.25948912999991</v>
      </c>
      <c r="AJ52" s="3">
        <v>291.50533132999999</v>
      </c>
      <c r="AK52" s="3">
        <v>535.20366302999992</v>
      </c>
      <c r="AL52" s="3">
        <v>224.01244401</v>
      </c>
      <c r="AM52" s="3">
        <v>505.16465579361568</v>
      </c>
      <c r="AN52" s="3">
        <v>45.324119769119783</v>
      </c>
      <c r="AO52" s="3">
        <v>99268.565670493335</v>
      </c>
      <c r="AP52" s="3">
        <v>118843.32752344329</v>
      </c>
      <c r="AQ52" s="3">
        <v>8501.3747315714736</v>
      </c>
      <c r="AR52" s="3">
        <v>96.480660976664396</v>
      </c>
      <c r="AS52" s="3">
        <v>26873.364705280001</v>
      </c>
      <c r="AT52" s="3">
        <v>13343.539139</v>
      </c>
      <c r="AU52" s="3">
        <v>32207.3609358094</v>
      </c>
      <c r="AV52" s="3">
        <v>20678.456428809401</v>
      </c>
      <c r="AW52" s="3">
        <v>11528.904506999999</v>
      </c>
      <c r="AX52" s="3">
        <v>-314991.56148608198</v>
      </c>
      <c r="AY52" s="3">
        <v>2340248.1464353311</v>
      </c>
      <c r="AZ52" s="3">
        <v>5370.1201169588603</v>
      </c>
      <c r="BA52" s="3">
        <v>2345618.2665522899</v>
      </c>
      <c r="BB52" s="3">
        <v>-133746.59858434671</v>
      </c>
      <c r="BC52" s="3">
        <v>1076270.8708803791</v>
      </c>
      <c r="BD52" s="3">
        <v>3313.3931277540978</v>
      </c>
      <c r="BE52" s="3">
        <v>1079584.264008133</v>
      </c>
      <c r="BF52" s="3">
        <v>-181244.96290173501</v>
      </c>
      <c r="BG52" s="3">
        <v>1263977.275554952</v>
      </c>
      <c r="BH52" s="3">
        <v>2056.7269892049949</v>
      </c>
      <c r="BI52" s="3">
        <v>1266034.002544157</v>
      </c>
      <c r="BJ52" s="3">
        <v>-343973.86746632209</v>
      </c>
      <c r="BK52" s="3">
        <v>1367351.9528400339</v>
      </c>
      <c r="BL52" s="3">
        <v>-13107.26756636077</v>
      </c>
      <c r="BM52" s="3">
        <v>1354244.6852736741</v>
      </c>
      <c r="BN52" s="3">
        <v>-80123.22224501273</v>
      </c>
      <c r="BO52" s="3">
        <v>390145.16852844518</v>
      </c>
      <c r="BP52" s="3">
        <v>-8374.0208685072139</v>
      </c>
      <c r="BQ52" s="3">
        <v>381771.14765993803</v>
      </c>
      <c r="BR52" s="3">
        <v>-263850.64522130939</v>
      </c>
      <c r="BS52" s="3">
        <v>977206.78431158932</v>
      </c>
      <c r="BT52" s="3">
        <v>-4733.2466978535522</v>
      </c>
      <c r="BU52" s="3">
        <v>972473.53761373577</v>
      </c>
      <c r="BV52" s="3">
        <v>28982.305980240231</v>
      </c>
      <c r="BW52" s="3">
        <v>972896.19359529624</v>
      </c>
      <c r="BX52" s="3">
        <v>18477.387683320088</v>
      </c>
      <c r="BY52" s="3">
        <v>991373.58127861633</v>
      </c>
      <c r="BZ52" s="3">
        <v>-53623.37633933394</v>
      </c>
      <c r="CA52" s="3">
        <v>686125.70235193346</v>
      </c>
      <c r="CB52" s="3">
        <v>11687.41399626131</v>
      </c>
      <c r="CC52" s="3">
        <v>697813.11634819477</v>
      </c>
      <c r="CD52" s="3">
        <v>82605.682319574436</v>
      </c>
      <c r="CE52" s="3">
        <v>286770.49124336278</v>
      </c>
      <c r="CF52" s="3">
        <v>6789.9736870584893</v>
      </c>
      <c r="CG52" s="3">
        <v>293560.46493042132</v>
      </c>
      <c r="CH52" s="3">
        <v>-785272.81333680602</v>
      </c>
      <c r="CI52" s="3">
        <v>12156660.18997507</v>
      </c>
      <c r="CJ52" s="3">
        <v>-28728.983584929261</v>
      </c>
      <c r="CK52" s="3">
        <v>12127931.206390141</v>
      </c>
      <c r="CL52" s="3">
        <v>-952710.19035269879</v>
      </c>
      <c r="CM52" s="3">
        <v>6547283.9655877398</v>
      </c>
      <c r="CN52" s="3">
        <v>-125870.2012883695</v>
      </c>
      <c r="CO52" s="3">
        <v>6421413.7642993703</v>
      </c>
      <c r="CP52" s="3">
        <v>167437.37701589271</v>
      </c>
      <c r="CQ52" s="3">
        <v>5609376.2243873347</v>
      </c>
      <c r="CR52" s="3">
        <v>97141.217703439295</v>
      </c>
      <c r="CS52" s="3">
        <v>5706517.442090774</v>
      </c>
      <c r="CT52" s="3">
        <v>-1256271.369067501</v>
      </c>
      <c r="CU52" s="3">
        <v>7649766.1120324899</v>
      </c>
      <c r="CV52" s="3">
        <v>-105254.76753409109</v>
      </c>
      <c r="CW52" s="3">
        <v>7544511.3444983987</v>
      </c>
      <c r="CX52" s="3">
        <v>-660602.46703417948</v>
      </c>
      <c r="CY52" s="3">
        <v>3344705.343814346</v>
      </c>
      <c r="CZ52" s="3">
        <v>-125060.76888457411</v>
      </c>
      <c r="DA52" s="3">
        <v>3219644.5749297719</v>
      </c>
      <c r="DB52" s="3">
        <v>-595668.90203332063</v>
      </c>
      <c r="DC52" s="3">
        <v>4305060.7682181429</v>
      </c>
      <c r="DD52" s="3">
        <v>19806.001350482929</v>
      </c>
      <c r="DE52" s="3">
        <v>4324866.7695686258</v>
      </c>
      <c r="DF52" s="3">
        <v>470998.55573069409</v>
      </c>
      <c r="DG52" s="3">
        <v>4506894.0779425856</v>
      </c>
      <c r="DH52" s="3">
        <v>76525.783949160017</v>
      </c>
      <c r="DI52" s="3">
        <v>4583419.8618917456</v>
      </c>
      <c r="DJ52" s="3">
        <v>-292107.72331851913</v>
      </c>
      <c r="DK52" s="3">
        <v>3202578.6217733938</v>
      </c>
      <c r="DL52" s="3">
        <v>-809.43240379635245</v>
      </c>
      <c r="DM52" s="3">
        <v>3201769.1893695979</v>
      </c>
      <c r="DN52" s="3">
        <v>763106.27904921339</v>
      </c>
      <c r="DO52" s="3">
        <v>1304315.456169192</v>
      </c>
      <c r="DP52" s="3">
        <v>77335.216352955205</v>
      </c>
      <c r="DQ52" s="3">
        <v>1381650.672522147</v>
      </c>
      <c r="DR52" s="3">
        <v>-1169.642925120922</v>
      </c>
      <c r="DS52" s="3">
        <v>58283.724812833709</v>
      </c>
      <c r="DT52" s="3">
        <v>-550.37872863754455</v>
      </c>
      <c r="DU52" s="3">
        <v>57733.346084196157</v>
      </c>
      <c r="DV52" s="3">
        <v>196.9495082577032</v>
      </c>
      <c r="DW52" s="3">
        <v>11034.90146505484</v>
      </c>
      <c r="DX52" s="3">
        <v>-34.768495281010473</v>
      </c>
      <c r="DY52" s="3">
        <v>11000.132969773829</v>
      </c>
      <c r="DZ52" s="3">
        <v>-500.41947976551319</v>
      </c>
      <c r="EA52" s="3">
        <v>8692.5521331755808</v>
      </c>
      <c r="EB52" s="3">
        <v>1368.8728330499291</v>
      </c>
      <c r="EC52" s="3">
        <v>10061.42496622551</v>
      </c>
      <c r="ED52" s="3">
        <v>34.503212341356459</v>
      </c>
      <c r="EE52" s="3">
        <v>3200.636321996245</v>
      </c>
      <c r="EF52" s="3">
        <v>1145.7177366923979</v>
      </c>
      <c r="EG52" s="3">
        <v>4346.3540586886429</v>
      </c>
      <c r="EH52" s="3">
        <v>-56.365378950764473</v>
      </c>
      <c r="EI52" s="3">
        <v>459.88599242166032</v>
      </c>
      <c r="EJ52" s="3">
        <v>8.7556712091038094</v>
      </c>
      <c r="EK52" s="3">
        <v>468.64166363076413</v>
      </c>
      <c r="EL52" s="3">
        <v>-45.40896445851034</v>
      </c>
      <c r="EM52" s="3">
        <v>946.51195588331609</v>
      </c>
      <c r="EN52" s="3">
        <v>-131.47544240480519</v>
      </c>
      <c r="EO52" s="3">
        <v>815.03651347851087</v>
      </c>
      <c r="EP52" s="3">
        <v>60.126546386516857</v>
      </c>
      <c r="EQ52" s="3">
        <v>296.50493161011821</v>
      </c>
      <c r="ER52" s="3">
        <v>-75.449926616635082</v>
      </c>
      <c r="ES52" s="3">
        <v>221.0550049934831</v>
      </c>
      <c r="ET52" s="3">
        <v>-124.94476340654759</v>
      </c>
      <c r="EU52" s="3">
        <v>217.82751030276859</v>
      </c>
      <c r="EV52" s="3">
        <v>17.452359103778971</v>
      </c>
      <c r="EW52" s="3">
        <v>235.27986940654759</v>
      </c>
      <c r="EX52" s="3">
        <v>201.5085034042022</v>
      </c>
      <c r="EY52" s="3">
        <v>1279.7979555497261</v>
      </c>
      <c r="EZ52" s="3">
        <v>1326.1303209960711</v>
      </c>
      <c r="FA52" s="3">
        <v>2605.928276545797</v>
      </c>
      <c r="FB52" s="3">
        <v>-150.94241819747779</v>
      </c>
      <c r="FC52" s="3">
        <v>3081.8599455392532</v>
      </c>
      <c r="FD52" s="3">
        <v>275.0521382282227</v>
      </c>
      <c r="FE52" s="3">
        <v>3356.9120837674759</v>
      </c>
      <c r="FF52" s="3">
        <v>-47.276578047826611</v>
      </c>
      <c r="FG52" s="3">
        <v>84.743459874061955</v>
      </c>
      <c r="FH52" s="3">
        <v>-37.408481826235352</v>
      </c>
      <c r="FI52" s="3">
        <v>47.33497804782661</v>
      </c>
      <c r="FJ52" s="3">
        <v>-32.334779108808547</v>
      </c>
      <c r="FK52" s="3">
        <v>91.895265227952379</v>
      </c>
      <c r="FL52" s="3">
        <v>14.384362680856171</v>
      </c>
      <c r="FM52" s="3">
        <v>106.27962790880849</v>
      </c>
      <c r="FN52" s="3">
        <v>-71.331135699928566</v>
      </c>
      <c r="FO52" s="3">
        <v>2905.2212346760148</v>
      </c>
      <c r="FP52" s="3">
        <v>298.07631779391198</v>
      </c>
      <c r="FQ52" s="3">
        <v>3203.2975524699268</v>
      </c>
      <c r="FR52" s="3">
        <v>-313.53287804072193</v>
      </c>
      <c r="FS52" s="3">
        <v>2123.6932621448332</v>
      </c>
      <c r="FT52" s="3">
        <v>-59.994278254112032</v>
      </c>
      <c r="FU52" s="3">
        <v>2063.6989838907211</v>
      </c>
      <c r="FV52" s="3">
        <v>-88.746912734994126</v>
      </c>
      <c r="FW52" s="3">
        <v>615.64258536920033</v>
      </c>
      <c r="FX52" s="3">
        <v>6.3019497257937473</v>
      </c>
      <c r="FY52" s="3">
        <v>621.94453509499408</v>
      </c>
      <c r="FZ52" s="3">
        <v>-45.584821317530647</v>
      </c>
      <c r="GA52" s="3">
        <v>575.55205466677114</v>
      </c>
      <c r="GB52" s="3">
        <v>-139.7077442192406</v>
      </c>
      <c r="GC52" s="3">
        <v>435.84431044753057</v>
      </c>
      <c r="GD52" s="3">
        <v>-42.123591035501633</v>
      </c>
      <c r="GE52" s="3">
        <v>337.33973928240619</v>
      </c>
      <c r="GF52" s="3">
        <v>-3.7108169169045482</v>
      </c>
      <c r="GG52" s="3">
        <v>333.62892236550158</v>
      </c>
      <c r="GH52" s="3">
        <v>-137.07755295269521</v>
      </c>
      <c r="GI52" s="3">
        <v>595.15888282645597</v>
      </c>
      <c r="GJ52" s="3">
        <v>77.122333156239165</v>
      </c>
      <c r="GK52" s="3">
        <v>672.28121598269513</v>
      </c>
      <c r="GL52" s="3">
        <v>-70.447395868670256</v>
      </c>
      <c r="GM52" s="3">
        <v>286.36260349524707</v>
      </c>
      <c r="GN52" s="3">
        <v>8.0972363834231373</v>
      </c>
      <c r="GO52" s="3">
        <v>294.45983987867032</v>
      </c>
      <c r="GP52" s="3">
        <v>-20.632142108992099</v>
      </c>
      <c r="GQ52" s="3">
        <v>528.68611439566564</v>
      </c>
      <c r="GR52" s="3">
        <v>-2.8893164930577768</v>
      </c>
      <c r="GS52" s="3">
        <v>525.79679790260786</v>
      </c>
      <c r="GT52" s="3">
        <v>2.0036328557768042</v>
      </c>
      <c r="GU52" s="3">
        <v>43.681039983732553</v>
      </c>
      <c r="GV52" s="3">
        <v>-0.36055307038957812</v>
      </c>
      <c r="GW52" s="3">
        <v>43.320486913342982</v>
      </c>
      <c r="GX52" s="3">
        <v>-1193.893773483672</v>
      </c>
      <c r="GY52" s="3">
        <v>98265.196459747633</v>
      </c>
      <c r="GZ52" s="3">
        <v>2197.2629842293682</v>
      </c>
      <c r="HA52" s="3">
        <v>100462.459443977</v>
      </c>
      <c r="HB52" s="3">
        <v>-1053.404418205407</v>
      </c>
      <c r="HC52" s="3">
        <v>117700.5437816988</v>
      </c>
      <c r="HD52" s="3">
        <v>2196.188159949932</v>
      </c>
      <c r="HE52" s="3">
        <v>119896.7319416487</v>
      </c>
      <c r="HF52" s="3">
        <v>-1703.3812990808469</v>
      </c>
      <c r="HG52" s="3">
        <v>10324.445473119809</v>
      </c>
      <c r="HH52" s="3">
        <v>-119.68944246749381</v>
      </c>
      <c r="HI52" s="3">
        <v>10204.756030652319</v>
      </c>
      <c r="HJ52" s="3">
        <v>-0.23295294853789519</v>
      </c>
      <c r="HK52" s="3">
        <v>96.12996524042299</v>
      </c>
      <c r="HL52" s="3">
        <v>0.58364868477930543</v>
      </c>
      <c r="HM52" s="3">
        <v>96.713613925202296</v>
      </c>
      <c r="HN52" s="3">
        <v>1723.6152995495499</v>
      </c>
      <c r="HO52" s="3">
        <v>25558.584062959679</v>
      </c>
      <c r="HP52" s="3">
        <v>-408.83465722922477</v>
      </c>
      <c r="HQ52" s="3">
        <v>25149.74940573045</v>
      </c>
      <c r="HR52" s="3">
        <v>1819.852764780353</v>
      </c>
      <c r="HS52" s="3">
        <v>11622.234420571471</v>
      </c>
      <c r="HT52" s="3">
        <v>-98.548046351825178</v>
      </c>
      <c r="HU52" s="3">
        <v>11523.686374219649</v>
      </c>
      <c r="HV52" s="3">
        <v>-159.66934011217509</v>
      </c>
      <c r="HW52" s="3">
        <v>30659.119883744719</v>
      </c>
      <c r="HX52" s="3">
        <v>1707.9103921768551</v>
      </c>
      <c r="HY52" s="3">
        <v>32367.030275921581</v>
      </c>
      <c r="HZ52" s="3">
        <v>79.340770145376027</v>
      </c>
      <c r="IA52" s="3">
        <v>20456.20132152308</v>
      </c>
      <c r="IB52" s="3">
        <v>142.91433714094089</v>
      </c>
      <c r="IC52" s="3">
        <v>20599.115658664021</v>
      </c>
      <c r="ID52" s="3">
        <v>-239.0101102575496</v>
      </c>
      <c r="IE52" s="3">
        <v>10202.918562221639</v>
      </c>
      <c r="IF52" s="3">
        <v>1564.9960550359119</v>
      </c>
      <c r="IG52" s="3">
        <v>11767.914617257549</v>
      </c>
    </row>
    <row r="53" spans="1:241" x14ac:dyDescent="0.25">
      <c r="A53" s="5" t="s">
        <v>287</v>
      </c>
      <c r="B53" s="3">
        <v>2042056.3354922279</v>
      </c>
      <c r="C53" s="3">
        <v>739054.87100181216</v>
      </c>
      <c r="D53" s="3">
        <v>1303001.464490416</v>
      </c>
      <c r="E53" s="3">
        <v>1337522.3303064751</v>
      </c>
      <c r="F53" s="3">
        <v>314653.81457825348</v>
      </c>
      <c r="G53" s="3">
        <v>1022868.515728221</v>
      </c>
      <c r="H53" s="3">
        <v>704534.00518575346</v>
      </c>
      <c r="I53" s="3">
        <v>424401.05642355862</v>
      </c>
      <c r="J53" s="3">
        <v>280132.94876219478</v>
      </c>
      <c r="K53" s="3">
        <v>12288169.89892349</v>
      </c>
      <c r="L53" s="3">
        <v>6349908.0834265007</v>
      </c>
      <c r="M53" s="3">
        <v>5938261.8154969849</v>
      </c>
      <c r="N53" s="3">
        <v>6938141.9405965507</v>
      </c>
      <c r="O53" s="3">
        <v>2417685.6401021201</v>
      </c>
      <c r="P53" s="3">
        <v>4520456.3004944306</v>
      </c>
      <c r="Q53" s="3">
        <v>5350027.9583269358</v>
      </c>
      <c r="R53" s="3">
        <v>3932222.443324381</v>
      </c>
      <c r="S53" s="3">
        <v>1417805.515002555</v>
      </c>
      <c r="T53" s="3">
        <v>59641.189185328018</v>
      </c>
      <c r="U53" s="3">
        <v>11268.032971704441</v>
      </c>
      <c r="V53" s="3">
        <v>7144.8790000000045</v>
      </c>
      <c r="W53" s="3">
        <v>2117.2270000000012</v>
      </c>
      <c r="X53" s="3">
        <v>371.01499999999999</v>
      </c>
      <c r="Y53" s="3">
        <v>909.80600000000004</v>
      </c>
      <c r="Z53" s="3">
        <v>160.14699999999999</v>
      </c>
      <c r="AA53" s="3">
        <v>180.77600000000001</v>
      </c>
      <c r="AB53" s="3">
        <v>495.48300000000017</v>
      </c>
      <c r="AC53" s="3">
        <v>2886.257000000001</v>
      </c>
      <c r="AD53" s="3">
        <v>3.8180000000000009</v>
      </c>
      <c r="AE53" s="3">
        <v>60.309999999999988</v>
      </c>
      <c r="AF53" s="3">
        <v>2822.1289999999999</v>
      </c>
      <c r="AG53" s="3">
        <v>1936.8340000000001</v>
      </c>
      <c r="AH53" s="3">
        <v>527.88</v>
      </c>
      <c r="AI53" s="3">
        <v>576.87199999999996</v>
      </c>
      <c r="AJ53" s="3">
        <v>274.62099999999998</v>
      </c>
      <c r="AK53" s="3">
        <v>557.46100000000001</v>
      </c>
      <c r="AL53" s="3">
        <v>204.56100000000001</v>
      </c>
      <c r="AM53" s="3">
        <v>529.29547983303837</v>
      </c>
      <c r="AN53" s="3">
        <v>44.936102641320034</v>
      </c>
      <c r="AO53" s="3">
        <v>97730.056288530002</v>
      </c>
      <c r="AP53" s="3">
        <v>116893.38288513329</v>
      </c>
      <c r="AQ53" s="3">
        <v>8777.6799198164608</v>
      </c>
      <c r="AR53" s="3">
        <v>96.820036531307139</v>
      </c>
      <c r="AS53" s="3">
        <v>25226.210224859999</v>
      </c>
      <c r="AT53" s="3">
        <v>12275.83195</v>
      </c>
      <c r="AU53" s="3">
        <v>29372.098259799801</v>
      </c>
      <c r="AV53" s="3">
        <v>20659.0647287998</v>
      </c>
      <c r="AW53" s="3">
        <v>8713.0335310000009</v>
      </c>
      <c r="AX53" s="3">
        <v>-289985.09168860508</v>
      </c>
      <c r="AY53" s="3">
        <v>2377847.070877417</v>
      </c>
      <c r="AZ53" s="3">
        <v>-45805.643696583342</v>
      </c>
      <c r="BA53" s="3">
        <v>2332041.4271808332</v>
      </c>
      <c r="BB53" s="3">
        <v>-330827.15516403131</v>
      </c>
      <c r="BC53" s="3">
        <v>1091173.1615585641</v>
      </c>
      <c r="BD53" s="3">
        <v>-21291.135392720349</v>
      </c>
      <c r="BE53" s="3">
        <v>1069882.026165843</v>
      </c>
      <c r="BF53" s="3">
        <v>40842.063475425923</v>
      </c>
      <c r="BG53" s="3">
        <v>1286673.9093188529</v>
      </c>
      <c r="BH53" s="3">
        <v>-24514.50830386276</v>
      </c>
      <c r="BI53" s="3">
        <v>1262159.4010149899</v>
      </c>
      <c r="BJ53" s="3">
        <v>9164.3290151229958</v>
      </c>
      <c r="BK53" s="3">
        <v>1389915.3412352961</v>
      </c>
      <c r="BL53" s="3">
        <v>-61557.339943944477</v>
      </c>
      <c r="BM53" s="3">
        <v>1328358.0012913521</v>
      </c>
      <c r="BN53" s="3">
        <v>-55609.48573118286</v>
      </c>
      <c r="BO53" s="3">
        <v>399170.71158589597</v>
      </c>
      <c r="BP53" s="3">
        <v>-28907.411276459581</v>
      </c>
      <c r="BQ53" s="3">
        <v>370263.3003094364</v>
      </c>
      <c r="BR53" s="3">
        <v>64773.814746305943</v>
      </c>
      <c r="BS53" s="3">
        <v>990744.62964940025</v>
      </c>
      <c r="BT53" s="3">
        <v>-32649.928667485248</v>
      </c>
      <c r="BU53" s="3">
        <v>958094.700981915</v>
      </c>
      <c r="BV53" s="3">
        <v>-299149.42070372851</v>
      </c>
      <c r="BW53" s="3">
        <v>987931.72964212066</v>
      </c>
      <c r="BX53" s="3">
        <v>15751.696247361249</v>
      </c>
      <c r="BY53" s="3">
        <v>1003683.425889482</v>
      </c>
      <c r="BZ53" s="3">
        <v>-275217.66943284828</v>
      </c>
      <c r="CA53" s="3">
        <v>692002.44997266796</v>
      </c>
      <c r="CB53" s="3">
        <v>7616.2758837389993</v>
      </c>
      <c r="CC53" s="3">
        <v>699618.72585640696</v>
      </c>
      <c r="CD53" s="3">
        <v>-23931.751270879991</v>
      </c>
      <c r="CE53" s="3">
        <v>295929.27966945258</v>
      </c>
      <c r="CF53" s="3">
        <v>8135.4203636222519</v>
      </c>
      <c r="CG53" s="3">
        <v>304064.70003307483</v>
      </c>
      <c r="CH53" s="3">
        <v>569341.62526361889</v>
      </c>
      <c r="CI53" s="3">
        <v>12326303.82482837</v>
      </c>
      <c r="CJ53" s="3">
        <v>-607475.5511685051</v>
      </c>
      <c r="CK53" s="3">
        <v>11718828.27365987</v>
      </c>
      <c r="CL53" s="3">
        <v>282712.93692937109</v>
      </c>
      <c r="CM53" s="3">
        <v>6594871.7428117786</v>
      </c>
      <c r="CN53" s="3">
        <v>-527676.5963146491</v>
      </c>
      <c r="CO53" s="3">
        <v>6067195.1464971295</v>
      </c>
      <c r="CP53" s="3">
        <v>286628.6883342475</v>
      </c>
      <c r="CQ53" s="3">
        <v>5731432.0820165947</v>
      </c>
      <c r="CR53" s="3">
        <v>-79798.954853856936</v>
      </c>
      <c r="CS53" s="3">
        <v>5651633.1271627378</v>
      </c>
      <c r="CT53" s="3">
        <v>-364889.96602052869</v>
      </c>
      <c r="CU53" s="3">
        <v>7780903.1242355686</v>
      </c>
      <c r="CV53" s="3">
        <v>-477871.21761848958</v>
      </c>
      <c r="CW53" s="3">
        <v>7303031.9066170789</v>
      </c>
      <c r="CX53" s="3">
        <v>-634021.82508559118</v>
      </c>
      <c r="CY53" s="3">
        <v>3397003.0217421809</v>
      </c>
      <c r="CZ53" s="3">
        <v>-345295.55655447021</v>
      </c>
      <c r="DA53" s="3">
        <v>3051707.4651877112</v>
      </c>
      <c r="DB53" s="3">
        <v>269131.85906506231</v>
      </c>
      <c r="DC53" s="3">
        <v>4383900.1024933858</v>
      </c>
      <c r="DD53" s="3">
        <v>-132575.66106401759</v>
      </c>
      <c r="DE53" s="3">
        <v>4251324.4414293682</v>
      </c>
      <c r="DF53" s="3">
        <v>934231.5912841477</v>
      </c>
      <c r="DG53" s="3">
        <v>4545400.7005928047</v>
      </c>
      <c r="DH53" s="3">
        <v>-129604.3335500164</v>
      </c>
      <c r="DI53" s="3">
        <v>4415796.3670427883</v>
      </c>
      <c r="DJ53" s="3">
        <v>916734.76201496227</v>
      </c>
      <c r="DK53" s="3">
        <v>3197868.7210695981</v>
      </c>
      <c r="DL53" s="3">
        <v>-182381.03976017941</v>
      </c>
      <c r="DM53" s="3">
        <v>3015487.6813094178</v>
      </c>
      <c r="DN53" s="3">
        <v>17496.82926918508</v>
      </c>
      <c r="DO53" s="3">
        <v>1347531.979523208</v>
      </c>
      <c r="DP53" s="3">
        <v>52776.706210162258</v>
      </c>
      <c r="DQ53" s="3">
        <v>1400308.68573337</v>
      </c>
      <c r="DR53" s="3">
        <v>420.85764480529349</v>
      </c>
      <c r="DS53" s="3">
        <v>59419.167395686563</v>
      </c>
      <c r="DT53" s="3">
        <v>-198.83585516383761</v>
      </c>
      <c r="DU53" s="3">
        <v>59220.331540522733</v>
      </c>
      <c r="DV53" s="3">
        <v>109.7406203572081</v>
      </c>
      <c r="DW53" s="3">
        <v>11137.42914432283</v>
      </c>
      <c r="DX53" s="3">
        <v>20.863207024409348</v>
      </c>
      <c r="DY53" s="3">
        <v>11158.29235134724</v>
      </c>
      <c r="DZ53" s="3">
        <v>-729.29340686803607</v>
      </c>
      <c r="EA53" s="3">
        <v>8655.2453126358614</v>
      </c>
      <c r="EB53" s="3">
        <v>-781.07290576782088</v>
      </c>
      <c r="EC53" s="3">
        <v>7874.1724068680414</v>
      </c>
      <c r="ED53" s="3">
        <v>-400.76905205375368</v>
      </c>
      <c r="EE53" s="3">
        <v>3146.7202415848719</v>
      </c>
      <c r="EF53" s="3">
        <v>-628.7241895311181</v>
      </c>
      <c r="EG53" s="3">
        <v>2517.9960520537538</v>
      </c>
      <c r="EH53" s="3">
        <v>-17.98081127436582</v>
      </c>
      <c r="EI53" s="3">
        <v>421.85760593165628</v>
      </c>
      <c r="EJ53" s="3">
        <v>-32.861794657290552</v>
      </c>
      <c r="EK53" s="3">
        <v>388.99581127436579</v>
      </c>
      <c r="EL53" s="3">
        <v>-17.65712906893252</v>
      </c>
      <c r="EM53" s="3">
        <v>895.8975510476929</v>
      </c>
      <c r="EN53" s="3">
        <v>31.56557802123962</v>
      </c>
      <c r="EO53" s="3">
        <v>927.46312906893252</v>
      </c>
      <c r="EP53" s="3">
        <v>-60.40711042682463</v>
      </c>
      <c r="EQ53" s="3">
        <v>290.47003190071621</v>
      </c>
      <c r="ER53" s="3">
        <v>-69.915921473891586</v>
      </c>
      <c r="ES53" s="3">
        <v>220.55411042682459</v>
      </c>
      <c r="ET53" s="3">
        <v>20.288165396994319</v>
      </c>
      <c r="EU53" s="3">
        <v>191.7328162079537</v>
      </c>
      <c r="EV53" s="3">
        <v>-31.244981604947981</v>
      </c>
      <c r="EW53" s="3">
        <v>160.48783460300569</v>
      </c>
      <c r="EX53" s="3">
        <v>-324.57323181146722</v>
      </c>
      <c r="EY53" s="3">
        <v>1346.775781435957</v>
      </c>
      <c r="EZ53" s="3">
        <v>-526.71954962448945</v>
      </c>
      <c r="FA53" s="3">
        <v>820.05623181146734</v>
      </c>
      <c r="FB53" s="3">
        <v>-111.42213032059369</v>
      </c>
      <c r="FC53" s="3">
        <v>3113.5804975848032</v>
      </c>
      <c r="FD53" s="3">
        <v>-115.9013672642091</v>
      </c>
      <c r="FE53" s="3">
        <v>2997.6791303205941</v>
      </c>
      <c r="FF53" s="3">
        <v>29.99306166719655</v>
      </c>
      <c r="FG53" s="3">
        <v>124.87629837808841</v>
      </c>
      <c r="FH53" s="3">
        <v>-151.05136004528489</v>
      </c>
      <c r="FI53" s="3">
        <v>-26.175061667196541</v>
      </c>
      <c r="FJ53" s="3">
        <v>-9.230057745203025</v>
      </c>
      <c r="FK53" s="3">
        <v>82.186529482518736</v>
      </c>
      <c r="FL53" s="3">
        <v>-12.64647173731572</v>
      </c>
      <c r="FM53" s="3">
        <v>69.540057745203015</v>
      </c>
      <c r="FN53" s="3">
        <v>-132.1853116782049</v>
      </c>
      <c r="FO53" s="3">
        <v>2906.517651029118</v>
      </c>
      <c r="FP53" s="3">
        <v>47.796660649087237</v>
      </c>
      <c r="FQ53" s="3">
        <v>2954.3143116782048</v>
      </c>
      <c r="FR53" s="3">
        <v>-174.97774371108639</v>
      </c>
      <c r="FS53" s="3">
        <v>2088.7346581143311</v>
      </c>
      <c r="FT53" s="3">
        <v>23.077085596755751</v>
      </c>
      <c r="FU53" s="3">
        <v>2111.8117437110859</v>
      </c>
      <c r="FV53" s="3">
        <v>-54.13483849342613</v>
      </c>
      <c r="FW53" s="3">
        <v>610.39429966096554</v>
      </c>
      <c r="FX53" s="3">
        <v>-28.379461167539379</v>
      </c>
      <c r="FY53" s="3">
        <v>582.01483849342617</v>
      </c>
      <c r="FZ53" s="3">
        <v>-50.521234499172131</v>
      </c>
      <c r="GA53" s="3">
        <v>567.57385899565566</v>
      </c>
      <c r="GB53" s="3">
        <v>59.819375503516433</v>
      </c>
      <c r="GC53" s="3">
        <v>627.39323449917208</v>
      </c>
      <c r="GD53" s="3">
        <v>-40.407240979396093</v>
      </c>
      <c r="GE53" s="3">
        <v>327.60548600430491</v>
      </c>
      <c r="GF53" s="3">
        <v>-12.577245024908789</v>
      </c>
      <c r="GG53" s="3">
        <v>315.02824097939612</v>
      </c>
      <c r="GH53" s="3">
        <v>-29.91442973909199</v>
      </c>
      <c r="GI53" s="3">
        <v>583.16101345340405</v>
      </c>
      <c r="GJ53" s="3">
        <v>4.214416285688003</v>
      </c>
      <c r="GK53" s="3">
        <v>587.37542973909206</v>
      </c>
      <c r="GL53" s="3">
        <v>-42.124480782603911</v>
      </c>
      <c r="GM53" s="3">
        <v>306.20991535185539</v>
      </c>
      <c r="GN53" s="3">
        <v>-59.52443456925144</v>
      </c>
      <c r="GO53" s="3">
        <v>246.68548078260389</v>
      </c>
      <c r="GP53" s="3">
        <v>-2.5183179166370659</v>
      </c>
      <c r="GQ53" s="3">
        <v>534.0320200257969</v>
      </c>
      <c r="GR53" s="3">
        <v>-2.218222276121423</v>
      </c>
      <c r="GS53" s="3">
        <v>531.81379774967547</v>
      </c>
      <c r="GT53" s="3">
        <v>0.94085700481559642</v>
      </c>
      <c r="GU53" s="3">
        <v>45.639628520029113</v>
      </c>
      <c r="GV53" s="3">
        <v>-1.6443828835246781</v>
      </c>
      <c r="GW53" s="3">
        <v>43.995245636504428</v>
      </c>
      <c r="GX53" s="3">
        <v>-2211.5579215637008</v>
      </c>
      <c r="GY53" s="3">
        <v>98682.083105339974</v>
      </c>
      <c r="GZ53" s="3">
        <v>1259.531104753725</v>
      </c>
      <c r="HA53" s="3">
        <v>99941.6142100937</v>
      </c>
      <c r="HB53" s="3">
        <v>-2265.7339445686521</v>
      </c>
      <c r="HC53" s="3">
        <v>118027.7696108907</v>
      </c>
      <c r="HD53" s="3">
        <v>1131.3472188112501</v>
      </c>
      <c r="HE53" s="3">
        <v>119159.116829702</v>
      </c>
      <c r="HF53" s="3">
        <v>-566.87388032788988</v>
      </c>
      <c r="HG53" s="3">
        <v>9081.7186615292994</v>
      </c>
      <c r="HH53" s="3">
        <v>262.83513861505162</v>
      </c>
      <c r="HI53" s="3">
        <v>9344.553800144351</v>
      </c>
      <c r="HJ53" s="3">
        <v>-2.118032847317694E-2</v>
      </c>
      <c r="HK53" s="3">
        <v>96.931551151400242</v>
      </c>
      <c r="HL53" s="3">
        <v>-9.0334291619925011E-2</v>
      </c>
      <c r="HM53" s="3">
        <v>96.841216859780317</v>
      </c>
      <c r="HN53" s="3">
        <v>439.19078352855968</v>
      </c>
      <c r="HO53" s="3">
        <v>25312.70318274256</v>
      </c>
      <c r="HP53" s="3">
        <v>-525.68374141112508</v>
      </c>
      <c r="HQ53" s="3">
        <v>24787.019441331438</v>
      </c>
      <c r="HR53" s="3">
        <v>425.72306656983659</v>
      </c>
      <c r="HS53" s="3">
        <v>11672.30428293659</v>
      </c>
      <c r="HT53" s="3">
        <v>177.80460049357501</v>
      </c>
      <c r="HU53" s="3">
        <v>11850.108883430161</v>
      </c>
      <c r="HV53" s="3">
        <v>-1383.741500794813</v>
      </c>
      <c r="HW53" s="3">
        <v>30314.810688633232</v>
      </c>
      <c r="HX53" s="3">
        <v>441.02907196138398</v>
      </c>
      <c r="HY53" s="3">
        <v>30755.839760594608</v>
      </c>
      <c r="HZ53" s="3">
        <v>-731.46397634729999</v>
      </c>
      <c r="IA53" s="3">
        <v>20120.801649015739</v>
      </c>
      <c r="IB53" s="3">
        <v>1269.727056131356</v>
      </c>
      <c r="IC53" s="3">
        <v>21390.528705147099</v>
      </c>
      <c r="ID53" s="3">
        <v>-652.27752444751275</v>
      </c>
      <c r="IE53" s="3">
        <v>10194.00903961748</v>
      </c>
      <c r="IF53" s="3">
        <v>-828.69798416997037</v>
      </c>
      <c r="IG53" s="3">
        <v>9365.3110554475134</v>
      </c>
    </row>
    <row r="54" spans="1:241" x14ac:dyDescent="0.25">
      <c r="A54" s="5" t="s">
        <v>288</v>
      </c>
      <c r="B54" s="3">
        <v>3445037.8746413388</v>
      </c>
      <c r="C54" s="3">
        <v>1530655.336472126</v>
      </c>
      <c r="D54" s="3">
        <v>1914382.5381692131</v>
      </c>
      <c r="E54" s="3">
        <v>2251151.9487968022</v>
      </c>
      <c r="F54" s="3">
        <v>692475.8975194504</v>
      </c>
      <c r="G54" s="3">
        <v>1558676.0512773511</v>
      </c>
      <c r="H54" s="3">
        <v>1193885.925844538</v>
      </c>
      <c r="I54" s="3">
        <v>838179.43895267555</v>
      </c>
      <c r="J54" s="3">
        <v>355706.486891862</v>
      </c>
      <c r="K54" s="3">
        <v>14761180.717830639</v>
      </c>
      <c r="L54" s="3">
        <v>7371486.0624511372</v>
      </c>
      <c r="M54" s="3">
        <v>7389694.6553795021</v>
      </c>
      <c r="N54" s="3">
        <v>10667418.65645726</v>
      </c>
      <c r="O54" s="3">
        <v>4433680.5176647408</v>
      </c>
      <c r="P54" s="3">
        <v>6233738.1387925223</v>
      </c>
      <c r="Q54" s="3">
        <v>4093762.0613733758</v>
      </c>
      <c r="R54" s="3">
        <v>2937805.544786396</v>
      </c>
      <c r="S54" s="3">
        <v>1155956.5165869801</v>
      </c>
      <c r="T54" s="3">
        <v>62967.830509287713</v>
      </c>
      <c r="U54" s="3">
        <v>11785.749307130591</v>
      </c>
      <c r="V54" s="3">
        <v>14024.878259285309</v>
      </c>
      <c r="W54" s="3">
        <v>4723.8893408844688</v>
      </c>
      <c r="X54" s="3">
        <v>653.12733088447999</v>
      </c>
      <c r="Y54" s="3">
        <v>1162.01771999999</v>
      </c>
      <c r="Z54" s="3">
        <v>281.53981900000002</v>
      </c>
      <c r="AA54" s="3">
        <v>314.31020000000001</v>
      </c>
      <c r="AB54" s="3">
        <v>2312.8942710000001</v>
      </c>
      <c r="AC54" s="3">
        <v>4806.0580729398389</v>
      </c>
      <c r="AD54" s="3">
        <v>562.66138100000001</v>
      </c>
      <c r="AE54" s="3">
        <v>161.33376128</v>
      </c>
      <c r="AF54" s="3">
        <v>4082.0629306598398</v>
      </c>
      <c r="AG54" s="3">
        <v>3784.1645909210001</v>
      </c>
      <c r="AH54" s="3">
        <v>1064.11399886</v>
      </c>
      <c r="AI54" s="3">
        <v>1095.9594712000001</v>
      </c>
      <c r="AJ54" s="3">
        <v>552.89423148100013</v>
      </c>
      <c r="AK54" s="3">
        <v>1071.1968893799999</v>
      </c>
      <c r="AL54" s="3">
        <v>710.76625454000009</v>
      </c>
      <c r="AM54" s="3">
        <v>534.27091369736695</v>
      </c>
      <c r="AN54" s="3">
        <v>49.174018759018757</v>
      </c>
      <c r="AO54" s="3">
        <v>99689.897497113328</v>
      </c>
      <c r="AP54" s="3">
        <v>118963.5743549333</v>
      </c>
      <c r="AQ54" s="3">
        <v>8944.631524130933</v>
      </c>
      <c r="AR54" s="3">
        <v>97.87107502354452</v>
      </c>
      <c r="AS54" s="3">
        <v>25327.090601219999</v>
      </c>
      <c r="AT54" s="3">
        <v>11041.815398000001</v>
      </c>
      <c r="AU54" s="3">
        <v>36593.073629887003</v>
      </c>
      <c r="AV54" s="3">
        <v>22966.618766887001</v>
      </c>
      <c r="AW54" s="3">
        <v>13626.454863000001</v>
      </c>
      <c r="AX54" s="3">
        <v>1055510.937934886</v>
      </c>
      <c r="AY54" s="3">
        <v>2433529.7272145469</v>
      </c>
      <c r="AZ54" s="3">
        <v>-44002.790508093778</v>
      </c>
      <c r="BA54" s="3">
        <v>2389526.936706454</v>
      </c>
      <c r="BB54" s="3">
        <v>462107.05442873278</v>
      </c>
      <c r="BC54" s="3">
        <v>1122191.4266967571</v>
      </c>
      <c r="BD54" s="3">
        <v>-53643.144653363852</v>
      </c>
      <c r="BE54" s="3">
        <v>1068548.282043393</v>
      </c>
      <c r="BF54" s="3">
        <v>593403.8835061529</v>
      </c>
      <c r="BG54" s="3">
        <v>1311338.30051779</v>
      </c>
      <c r="BH54" s="3">
        <v>9640.3541452703066</v>
      </c>
      <c r="BI54" s="3">
        <v>1320978.6546630601</v>
      </c>
      <c r="BJ54" s="3">
        <v>837049.27219988115</v>
      </c>
      <c r="BK54" s="3">
        <v>1427424.4366051201</v>
      </c>
      <c r="BL54" s="3">
        <v>-13321.76000819961</v>
      </c>
      <c r="BM54" s="3">
        <v>1414102.67659692</v>
      </c>
      <c r="BN54" s="3">
        <v>295749.92629675119</v>
      </c>
      <c r="BO54" s="3">
        <v>418075.70847011969</v>
      </c>
      <c r="BP54" s="3">
        <v>-21349.737247420471</v>
      </c>
      <c r="BQ54" s="3">
        <v>396725.97122269921</v>
      </c>
      <c r="BR54" s="3">
        <v>541299.34590313002</v>
      </c>
      <c r="BS54" s="3">
        <v>1009348.728135</v>
      </c>
      <c r="BT54" s="3">
        <v>8027.9772392209852</v>
      </c>
      <c r="BU54" s="3">
        <v>1017376.705374221</v>
      </c>
      <c r="BV54" s="3">
        <v>218461.6657350045</v>
      </c>
      <c r="BW54" s="3">
        <v>1006105.290609427</v>
      </c>
      <c r="BX54" s="3">
        <v>-30681.030499894059</v>
      </c>
      <c r="BY54" s="3">
        <v>975424.26010953309</v>
      </c>
      <c r="BZ54" s="3">
        <v>166357.12813198159</v>
      </c>
      <c r="CA54" s="3">
        <v>704115.71822663746</v>
      </c>
      <c r="CB54" s="3">
        <v>-32293.40740594349</v>
      </c>
      <c r="CC54" s="3">
        <v>671822.31082069397</v>
      </c>
      <c r="CD54" s="3">
        <v>52104.537603022873</v>
      </c>
      <c r="CE54" s="3">
        <v>301989.57238278969</v>
      </c>
      <c r="CF54" s="3">
        <v>1612.376906049438</v>
      </c>
      <c r="CG54" s="3">
        <v>303601.94928883913</v>
      </c>
      <c r="CH54" s="3">
        <v>2298005.2870869809</v>
      </c>
      <c r="CI54" s="3">
        <v>12634653.98950378</v>
      </c>
      <c r="CJ54" s="3">
        <v>-171478.55876012149</v>
      </c>
      <c r="CK54" s="3">
        <v>12463175.430743661</v>
      </c>
      <c r="CL54" s="3">
        <v>782076.23248964513</v>
      </c>
      <c r="CM54" s="3">
        <v>6788313.4835164659</v>
      </c>
      <c r="CN54" s="3">
        <v>-198903.65355497409</v>
      </c>
      <c r="CO54" s="3">
        <v>6589409.8299614917</v>
      </c>
      <c r="CP54" s="3">
        <v>1515929.054597337</v>
      </c>
      <c r="CQ54" s="3">
        <v>5846340.5059873154</v>
      </c>
      <c r="CR54" s="3">
        <v>27425.0947948508</v>
      </c>
      <c r="CS54" s="3">
        <v>5873765.6007821653</v>
      </c>
      <c r="CT54" s="3">
        <v>2740963.8274239409</v>
      </c>
      <c r="CU54" s="3">
        <v>8023725.2529185386</v>
      </c>
      <c r="CV54" s="3">
        <v>-97270.423885216005</v>
      </c>
      <c r="CW54" s="3">
        <v>7926454.8290333226</v>
      </c>
      <c r="CX54" s="3">
        <v>1020252.5468921961</v>
      </c>
      <c r="CY54" s="3">
        <v>3548552.6975530242</v>
      </c>
      <c r="CZ54" s="3">
        <v>-135124.72678047931</v>
      </c>
      <c r="DA54" s="3">
        <v>3413427.9707725439</v>
      </c>
      <c r="DB54" s="3">
        <v>1720711.2805317449</v>
      </c>
      <c r="DC54" s="3">
        <v>4475172.555365514</v>
      </c>
      <c r="DD54" s="3">
        <v>37854.302895262837</v>
      </c>
      <c r="DE54" s="3">
        <v>4513026.8582607768</v>
      </c>
      <c r="DF54" s="3">
        <v>-442958.5403369586</v>
      </c>
      <c r="DG54" s="3">
        <v>4610928.7365852436</v>
      </c>
      <c r="DH54" s="3">
        <v>-74208.134874909185</v>
      </c>
      <c r="DI54" s="3">
        <v>4536720.6017103344</v>
      </c>
      <c r="DJ54" s="3">
        <v>-238176.31440255119</v>
      </c>
      <c r="DK54" s="3">
        <v>3239760.7859634422</v>
      </c>
      <c r="DL54" s="3">
        <v>-63778.926774493877</v>
      </c>
      <c r="DM54" s="3">
        <v>3175981.8591889478</v>
      </c>
      <c r="DN54" s="3">
        <v>-204782.2259344077</v>
      </c>
      <c r="DO54" s="3">
        <v>1371167.950621801</v>
      </c>
      <c r="DP54" s="3">
        <v>-10429.20810041344</v>
      </c>
      <c r="DQ54" s="3">
        <v>1360738.742521388</v>
      </c>
      <c r="DR54" s="3">
        <v>2242.293642110626</v>
      </c>
      <c r="DS54" s="3">
        <v>60785.863682513729</v>
      </c>
      <c r="DT54" s="3">
        <v>-60.326815336644358</v>
      </c>
      <c r="DU54" s="3">
        <v>60725.536867177078</v>
      </c>
      <c r="DV54" s="3">
        <v>564.50240029558097</v>
      </c>
      <c r="DW54" s="3">
        <v>11240.673559772749</v>
      </c>
      <c r="DX54" s="3">
        <v>-19.42665293773825</v>
      </c>
      <c r="DY54" s="3">
        <v>11221.246906835009</v>
      </c>
      <c r="DZ54" s="3">
        <v>4913.6481363937601</v>
      </c>
      <c r="EA54" s="3">
        <v>8461.5884553763099</v>
      </c>
      <c r="EB54" s="3">
        <v>649.64166751523589</v>
      </c>
      <c r="EC54" s="3">
        <v>9111.2301228915458</v>
      </c>
      <c r="ED54" s="3">
        <v>1536.788660377835</v>
      </c>
      <c r="EE54" s="3">
        <v>3014.8290323675819</v>
      </c>
      <c r="EF54" s="3">
        <v>172.27164813905259</v>
      </c>
      <c r="EG54" s="3">
        <v>3187.100680506634</v>
      </c>
      <c r="EH54" s="3">
        <v>327.4301786045117</v>
      </c>
      <c r="EI54" s="3">
        <v>399.59178220245673</v>
      </c>
      <c r="EJ54" s="3">
        <v>-73.894629922488434</v>
      </c>
      <c r="EK54" s="3">
        <v>325.69715227996829</v>
      </c>
      <c r="EL54" s="3">
        <v>199.73812806248719</v>
      </c>
      <c r="EM54" s="3">
        <v>844.34541024436385</v>
      </c>
      <c r="EN54" s="3">
        <v>117.9341816931387</v>
      </c>
      <c r="EO54" s="3">
        <v>962.27959193750257</v>
      </c>
      <c r="EP54" s="3">
        <v>41.673422701878607</v>
      </c>
      <c r="EQ54" s="3">
        <v>325.33861513330618</v>
      </c>
      <c r="ER54" s="3">
        <v>-85.47221883518489</v>
      </c>
      <c r="ES54" s="3">
        <v>239.86639629812129</v>
      </c>
      <c r="ET54" s="3">
        <v>249.4880289148912</v>
      </c>
      <c r="EU54" s="3">
        <v>185.419091868744</v>
      </c>
      <c r="EV54" s="3">
        <v>-120.5969207836353</v>
      </c>
      <c r="EW54" s="3">
        <v>64.822171085108721</v>
      </c>
      <c r="EX54" s="3">
        <v>718.42830298017145</v>
      </c>
      <c r="EY54" s="3">
        <v>1260.502675235811</v>
      </c>
      <c r="EZ54" s="3">
        <v>333.96329278401691</v>
      </c>
      <c r="FA54" s="3">
        <v>1594.4659680198281</v>
      </c>
      <c r="FB54" s="3">
        <v>1209.650882058208</v>
      </c>
      <c r="FC54" s="3">
        <v>3072.1135629519722</v>
      </c>
      <c r="FD54" s="3">
        <v>524.29362792965821</v>
      </c>
      <c r="FE54" s="3">
        <v>3596.40719088163</v>
      </c>
      <c r="FF54" s="3">
        <v>90.134822289219784</v>
      </c>
      <c r="FG54" s="3">
        <v>149.8703574957882</v>
      </c>
      <c r="FH54" s="3">
        <v>322.65620121499211</v>
      </c>
      <c r="FI54" s="3">
        <v>472.52655871078031</v>
      </c>
      <c r="FJ54" s="3">
        <v>88.236014303981023</v>
      </c>
      <c r="FK54" s="3">
        <v>71.153174430990688</v>
      </c>
      <c r="FL54" s="3">
        <v>1.944572545028294</v>
      </c>
      <c r="FM54" s="3">
        <v>73.097746976018982</v>
      </c>
      <c r="FN54" s="3">
        <v>1031.279659290022</v>
      </c>
      <c r="FO54" s="3">
        <v>2851.0898537646799</v>
      </c>
      <c r="FP54" s="3">
        <v>199.69341760513819</v>
      </c>
      <c r="FQ54" s="3">
        <v>3050.783271369819</v>
      </c>
      <c r="FR54" s="3">
        <v>1853.438033622125</v>
      </c>
      <c r="FS54" s="3">
        <v>2060.2424387945989</v>
      </c>
      <c r="FT54" s="3">
        <v>-129.51588149572419</v>
      </c>
      <c r="FU54" s="3">
        <v>1930.7265572988749</v>
      </c>
      <c r="FV54" s="3">
        <v>518.61339593490038</v>
      </c>
      <c r="FW54" s="3">
        <v>608.1101084742337</v>
      </c>
      <c r="FX54" s="3">
        <v>-62.609505549134497</v>
      </c>
      <c r="FY54" s="3">
        <v>545.5006029250992</v>
      </c>
      <c r="FZ54" s="3">
        <v>433.32230827679189</v>
      </c>
      <c r="GA54" s="3">
        <v>566.68493319523066</v>
      </c>
      <c r="GB54" s="3">
        <v>95.952229727977169</v>
      </c>
      <c r="GC54" s="3">
        <v>662.63716292320782</v>
      </c>
      <c r="GD54" s="3">
        <v>302.05128992963978</v>
      </c>
      <c r="GE54" s="3">
        <v>328.63121206360643</v>
      </c>
      <c r="GF54" s="3">
        <v>-77.788270512246129</v>
      </c>
      <c r="GG54" s="3">
        <v>250.8429415513603</v>
      </c>
      <c r="GH54" s="3">
        <v>599.4510394807927</v>
      </c>
      <c r="GI54" s="3">
        <v>556.81618506152802</v>
      </c>
      <c r="GJ54" s="3">
        <v>-85.070335162320816</v>
      </c>
      <c r="GK54" s="3">
        <v>471.7458498992072</v>
      </c>
      <c r="GL54" s="3">
        <v>313.77056033559433</v>
      </c>
      <c r="GM54" s="3">
        <v>314.40342126215751</v>
      </c>
      <c r="GN54" s="3">
        <v>82.592272942248314</v>
      </c>
      <c r="GO54" s="3">
        <v>396.99569420440582</v>
      </c>
      <c r="GP54" s="3">
        <v>-8.0349195790515484</v>
      </c>
      <c r="GQ54" s="3">
        <v>541.4416337668199</v>
      </c>
      <c r="GR54" s="3">
        <v>0.86419950959862035</v>
      </c>
      <c r="GS54" s="3">
        <v>542.30583327641853</v>
      </c>
      <c r="GT54" s="3">
        <v>0.15527303823097111</v>
      </c>
      <c r="GU54" s="3">
        <v>47.431052685610609</v>
      </c>
      <c r="GV54" s="3">
        <v>1.587693035177175</v>
      </c>
      <c r="GW54" s="3">
        <v>49.018745720787777</v>
      </c>
      <c r="GX54" s="3">
        <v>2187.2171612038992</v>
      </c>
      <c r="GY54" s="3">
        <v>98587.931959553112</v>
      </c>
      <c r="GZ54" s="3">
        <v>-1085.2516236436791</v>
      </c>
      <c r="HA54" s="3">
        <v>97502.680335909434</v>
      </c>
      <c r="HB54" s="3">
        <v>2129.6001664487599</v>
      </c>
      <c r="HC54" s="3">
        <v>117815.0802308416</v>
      </c>
      <c r="HD54" s="3">
        <v>-981.10604235704523</v>
      </c>
      <c r="HE54" s="3">
        <v>116833.9741884846</v>
      </c>
      <c r="HF54" s="3">
        <v>2068.92055862902</v>
      </c>
      <c r="HG54" s="3">
        <v>7943.653986741323</v>
      </c>
      <c r="HH54" s="3">
        <v>-1067.9430212394111</v>
      </c>
      <c r="HI54" s="3">
        <v>6875.7109655019121</v>
      </c>
      <c r="HJ54" s="3">
        <v>4.6947467464156477E-2</v>
      </c>
      <c r="HK54" s="3">
        <v>97.635994473549502</v>
      </c>
      <c r="HL54" s="3">
        <v>0.188133082530868</v>
      </c>
      <c r="HM54" s="3">
        <v>97.82412755608037</v>
      </c>
      <c r="HN54" s="3">
        <v>458.04421290398318</v>
      </c>
      <c r="HO54" s="3">
        <v>25305.679385733569</v>
      </c>
      <c r="HP54" s="3">
        <v>-436.63299741755333</v>
      </c>
      <c r="HQ54" s="3">
        <v>24869.046388316019</v>
      </c>
      <c r="HR54" s="3">
        <v>-962.39500496117228</v>
      </c>
      <c r="HS54" s="3">
        <v>11743.101470999871</v>
      </c>
      <c r="HT54" s="3">
        <v>261.10893196130201</v>
      </c>
      <c r="HU54" s="3">
        <v>12004.210402961169</v>
      </c>
      <c r="HV54" s="3">
        <v>9532.7612239315604</v>
      </c>
      <c r="HW54" s="3">
        <v>30310.767891141819</v>
      </c>
      <c r="HX54" s="3">
        <v>-3250.4554851863868</v>
      </c>
      <c r="HY54" s="3">
        <v>27060.312405955439</v>
      </c>
      <c r="HZ54" s="3">
        <v>5925.8456752691181</v>
      </c>
      <c r="IA54" s="3">
        <v>20199.086691609991</v>
      </c>
      <c r="IB54" s="3">
        <v>-3158.3135999921142</v>
      </c>
      <c r="IC54" s="3">
        <v>17040.773091617881</v>
      </c>
      <c r="ID54" s="3">
        <v>3606.9155486624418</v>
      </c>
      <c r="IE54" s="3">
        <v>10111.681199531829</v>
      </c>
      <c r="IF54" s="3">
        <v>-92.141885194276256</v>
      </c>
      <c r="IG54" s="3">
        <v>10019.53931433756</v>
      </c>
    </row>
    <row r="55" spans="1:241" x14ac:dyDescent="0.25">
      <c r="A55" s="5" t="s">
        <v>289</v>
      </c>
      <c r="B55" s="3">
        <v>2050123</v>
      </c>
      <c r="C55" s="3">
        <v>1176384.964196905</v>
      </c>
      <c r="D55" s="3">
        <v>873738.03580309497</v>
      </c>
      <c r="E55" s="3">
        <v>982611.66041818052</v>
      </c>
      <c r="F55" s="3">
        <v>299446.43375305919</v>
      </c>
      <c r="G55" s="3">
        <v>683165.22666512127</v>
      </c>
      <c r="H55" s="3">
        <v>1067511.339581819</v>
      </c>
      <c r="I55" s="3">
        <v>876938.53044384555</v>
      </c>
      <c r="J55" s="3">
        <v>190572.8091379737</v>
      </c>
      <c r="K55" s="3">
        <v>11111893.995890399</v>
      </c>
      <c r="L55" s="3">
        <v>7205754.5409155563</v>
      </c>
      <c r="M55" s="3">
        <v>3906139.454974839</v>
      </c>
      <c r="N55" s="3">
        <v>7410035.8770438479</v>
      </c>
      <c r="O55" s="3">
        <v>4269445.1946369885</v>
      </c>
      <c r="P55" s="3">
        <v>3140590.6824068599</v>
      </c>
      <c r="Q55" s="3">
        <v>3701858.1188465478</v>
      </c>
      <c r="R55" s="3">
        <v>2936309.3462785692</v>
      </c>
      <c r="S55" s="3">
        <v>765548.77256797918</v>
      </c>
      <c r="T55" s="3">
        <v>61026.418200354419</v>
      </c>
      <c r="U55" s="3">
        <v>10461.78111592009</v>
      </c>
      <c r="V55" s="3">
        <v>4715.8691860799991</v>
      </c>
      <c r="W55" s="3">
        <v>1842.6890000000001</v>
      </c>
      <c r="X55" s="3">
        <v>193.65899999999999</v>
      </c>
      <c r="Y55" s="3">
        <v>689.25800000000004</v>
      </c>
      <c r="Z55" s="3">
        <v>414.17500000000001</v>
      </c>
      <c r="AA55" s="3">
        <v>156.50399999999999</v>
      </c>
      <c r="AB55" s="3">
        <v>389.09300000000002</v>
      </c>
      <c r="AC55" s="3">
        <v>1933.44</v>
      </c>
      <c r="AD55" s="3">
        <v>0.04</v>
      </c>
      <c r="AE55" s="3">
        <v>13.141</v>
      </c>
      <c r="AF55" s="3">
        <v>1920.259</v>
      </c>
      <c r="AG55" s="3">
        <v>841.28218607999986</v>
      </c>
      <c r="AH55" s="3">
        <v>342.697</v>
      </c>
      <c r="AI55" s="3">
        <v>195.32618608000001</v>
      </c>
      <c r="AJ55" s="3">
        <v>148.05099999999999</v>
      </c>
      <c r="AK55" s="3">
        <v>155.208</v>
      </c>
      <c r="AL55" s="3">
        <v>98.457999999999998</v>
      </c>
      <c r="AM55" s="3">
        <v>583.32723199005011</v>
      </c>
      <c r="AN55" s="3">
        <v>51.848609354413703</v>
      </c>
      <c r="AO55" s="3">
        <v>98675.895642469986</v>
      </c>
      <c r="AP55" s="3">
        <v>117937.8358115567</v>
      </c>
      <c r="AQ55" s="3">
        <v>5955.1581316938064</v>
      </c>
      <c r="AR55" s="3">
        <v>98.539190520054262</v>
      </c>
      <c r="AS55" s="3">
        <v>22859.052473799999</v>
      </c>
      <c r="AT55" s="3">
        <v>10420.744984000001</v>
      </c>
      <c r="AU55" s="3">
        <v>24290.711620891601</v>
      </c>
      <c r="AV55" s="3">
        <v>16575.079033891601</v>
      </c>
      <c r="AW55" s="3">
        <v>7715.6325870000001</v>
      </c>
      <c r="AX55" s="3">
        <v>-456614.20468453207</v>
      </c>
      <c r="AY55" s="3">
        <v>2503042.4002676439</v>
      </c>
      <c r="AZ55" s="3">
        <v>3694.8044168879278</v>
      </c>
      <c r="BA55" s="3">
        <v>2506737.2046845318</v>
      </c>
      <c r="BB55" s="3">
        <v>7106.7620078954342</v>
      </c>
      <c r="BC55" s="3">
        <v>1161873.5613760641</v>
      </c>
      <c r="BD55" s="3">
        <v>7404.640812945785</v>
      </c>
      <c r="BE55" s="3">
        <v>1169278.2021890089</v>
      </c>
      <c r="BF55" s="3">
        <v>-463720.96669242741</v>
      </c>
      <c r="BG55" s="3">
        <v>1341168.83889158</v>
      </c>
      <c r="BH55" s="3">
        <v>-3709.83639605809</v>
      </c>
      <c r="BI55" s="3">
        <v>1337459.0024955219</v>
      </c>
      <c r="BJ55" s="3">
        <v>-512877.97326425422</v>
      </c>
      <c r="BK55" s="3">
        <v>1480570.540489903</v>
      </c>
      <c r="BL55" s="3">
        <v>14919.093192531731</v>
      </c>
      <c r="BM55" s="3">
        <v>1495489.6336824349</v>
      </c>
      <c r="BN55" s="3">
        <v>-162019.1275746765</v>
      </c>
      <c r="BO55" s="3">
        <v>445462.41368183499</v>
      </c>
      <c r="BP55" s="3">
        <v>16003.147645900781</v>
      </c>
      <c r="BQ55" s="3">
        <v>461465.56132773578</v>
      </c>
      <c r="BR55" s="3">
        <v>-350858.84568957769</v>
      </c>
      <c r="BS55" s="3">
        <v>1035108.126808068</v>
      </c>
      <c r="BT55" s="3">
        <v>-1084.0544533687639</v>
      </c>
      <c r="BU55" s="3">
        <v>1034024.072354699</v>
      </c>
      <c r="BV55" s="3">
        <v>56263.768579722382</v>
      </c>
      <c r="BW55" s="3">
        <v>1022471.859777741</v>
      </c>
      <c r="BX55" s="3">
        <v>-11224.2887756445</v>
      </c>
      <c r="BY55" s="3">
        <v>1011247.571002097</v>
      </c>
      <c r="BZ55" s="3">
        <v>169125.88958257189</v>
      </c>
      <c r="CA55" s="3">
        <v>716411.14769422845</v>
      </c>
      <c r="CB55" s="3">
        <v>-8598.506832954823</v>
      </c>
      <c r="CC55" s="3">
        <v>707812.64086127363</v>
      </c>
      <c r="CD55" s="3">
        <v>-112862.1210028496</v>
      </c>
      <c r="CE55" s="3">
        <v>306060.71208351292</v>
      </c>
      <c r="CF55" s="3">
        <v>-2625.781942689558</v>
      </c>
      <c r="CG55" s="3">
        <v>303434.93014082342</v>
      </c>
      <c r="CH55" s="3">
        <v>-2114120.3446634831</v>
      </c>
      <c r="CI55" s="3">
        <v>13066593.34975205</v>
      </c>
      <c r="CJ55" s="3">
        <v>159420.99080182429</v>
      </c>
      <c r="CK55" s="3">
        <v>13226014.34055388</v>
      </c>
      <c r="CL55" s="3">
        <v>-58376.693638194047</v>
      </c>
      <c r="CM55" s="3">
        <v>7097356.2338159718</v>
      </c>
      <c r="CN55" s="3">
        <v>166775.00073777881</v>
      </c>
      <c r="CO55" s="3">
        <v>7264131.2345537506</v>
      </c>
      <c r="CP55" s="3">
        <v>-2055743.651025289</v>
      </c>
      <c r="CQ55" s="3">
        <v>5969237.1159360809</v>
      </c>
      <c r="CR55" s="3">
        <v>-7354.0099359517917</v>
      </c>
      <c r="CS55" s="3">
        <v>5961883.1060001291</v>
      </c>
      <c r="CT55" s="3">
        <v>-1165814.107445684</v>
      </c>
      <c r="CU55" s="3">
        <v>8370398.1837900113</v>
      </c>
      <c r="CV55" s="3">
        <v>205451.80069952091</v>
      </c>
      <c r="CW55" s="3">
        <v>8575849.9844895322</v>
      </c>
      <c r="CX55" s="3">
        <v>285967.51603558927</v>
      </c>
      <c r="CY55" s="3">
        <v>3780167.097812979</v>
      </c>
      <c r="CZ55" s="3">
        <v>203310.58078841961</v>
      </c>
      <c r="DA55" s="3">
        <v>3983477.6786013981</v>
      </c>
      <c r="DB55" s="3">
        <v>-1451781.6234812739</v>
      </c>
      <c r="DC55" s="3">
        <v>4590231.0859770318</v>
      </c>
      <c r="DD55" s="3">
        <v>2141.2199111031368</v>
      </c>
      <c r="DE55" s="3">
        <v>4592372.305888135</v>
      </c>
      <c r="DF55" s="3">
        <v>-948306.2372177986</v>
      </c>
      <c r="DG55" s="3">
        <v>4696195.1659620423</v>
      </c>
      <c r="DH55" s="3">
        <v>-46030.809897695668</v>
      </c>
      <c r="DI55" s="3">
        <v>4650164.3560643466</v>
      </c>
      <c r="DJ55" s="3">
        <v>-344344.20967378351</v>
      </c>
      <c r="DK55" s="3">
        <v>3317189.1360029932</v>
      </c>
      <c r="DL55" s="3">
        <v>-36535.58005064074</v>
      </c>
      <c r="DM55" s="3">
        <v>3280653.555952352</v>
      </c>
      <c r="DN55" s="3">
        <v>-603962.02754401497</v>
      </c>
      <c r="DO55" s="3">
        <v>1379006.0299590491</v>
      </c>
      <c r="DP55" s="3">
        <v>-9495.2298470551614</v>
      </c>
      <c r="DQ55" s="3">
        <v>1369510.8001119939</v>
      </c>
      <c r="DR55" s="3">
        <v>-1417.355533085796</v>
      </c>
      <c r="DS55" s="3">
        <v>62344.856642948878</v>
      </c>
      <c r="DT55" s="3">
        <v>98.917090491340787</v>
      </c>
      <c r="DU55" s="3">
        <v>62443.773733440219</v>
      </c>
      <c r="DV55" s="3">
        <v>-885.33136013376645</v>
      </c>
      <c r="DW55" s="3">
        <v>11356.123567945469</v>
      </c>
      <c r="DX55" s="3">
        <v>-9.0110918916125229</v>
      </c>
      <c r="DY55" s="3">
        <v>11347.112476053861</v>
      </c>
      <c r="DZ55" s="3">
        <v>-3690.098014276577</v>
      </c>
      <c r="EA55" s="3">
        <v>8299.7124820818135</v>
      </c>
      <c r="EB55" s="3">
        <v>106.2547182747621</v>
      </c>
      <c r="EC55" s="3">
        <v>8405.9672003565756</v>
      </c>
      <c r="ED55" s="3">
        <v>-1147.4860713488181</v>
      </c>
      <c r="EE55" s="3">
        <v>2913.1090691816999</v>
      </c>
      <c r="EF55" s="3">
        <v>77.066002167118313</v>
      </c>
      <c r="EG55" s="3">
        <v>2990.1750713488182</v>
      </c>
      <c r="EH55" s="3">
        <v>-256.19271788603362</v>
      </c>
      <c r="EI55" s="3">
        <v>390.11960484984638</v>
      </c>
      <c r="EJ55" s="3">
        <v>59.732113036187172</v>
      </c>
      <c r="EK55" s="3">
        <v>449.85171788603361</v>
      </c>
      <c r="EL55" s="3">
        <v>-126.61526949076109</v>
      </c>
      <c r="EM55" s="3">
        <v>776.62711237463384</v>
      </c>
      <c r="EN55" s="3">
        <v>39.246157116127279</v>
      </c>
      <c r="EO55" s="3">
        <v>815.87326949076112</v>
      </c>
      <c r="EP55" s="3">
        <v>-53.019624397505552</v>
      </c>
      <c r="EQ55" s="3">
        <v>355.47094722984912</v>
      </c>
      <c r="ER55" s="3">
        <v>111.7236771676564</v>
      </c>
      <c r="ES55" s="3">
        <v>467.19462439750549</v>
      </c>
      <c r="ET55" s="3">
        <v>-140.3074878400007</v>
      </c>
      <c r="EU55" s="3">
        <v>174.916478721982</v>
      </c>
      <c r="EV55" s="3">
        <v>121.89500911801871</v>
      </c>
      <c r="EW55" s="3">
        <v>296.81148784000072</v>
      </c>
      <c r="EX55" s="3">
        <v>-572.03573612450282</v>
      </c>
      <c r="EY55" s="3">
        <v>1216.2983100873389</v>
      </c>
      <c r="EZ55" s="3">
        <v>-255.16957396283649</v>
      </c>
      <c r="FA55" s="3">
        <v>961.12873612450289</v>
      </c>
      <c r="FB55" s="3">
        <v>-979.54887482583842</v>
      </c>
      <c r="FC55" s="3">
        <v>2998.3783235845781</v>
      </c>
      <c r="FD55" s="3">
        <v>-85.389448758739491</v>
      </c>
      <c r="FE55" s="3">
        <v>2912.988874825839</v>
      </c>
      <c r="FF55" s="3">
        <v>-102.2345203452743</v>
      </c>
      <c r="FG55" s="3">
        <v>194.72358141171819</v>
      </c>
      <c r="FH55" s="3">
        <v>-92.449061066443932</v>
      </c>
      <c r="FI55" s="3">
        <v>102.2745203452743</v>
      </c>
      <c r="FJ55" s="3">
        <v>-49.012117901718788</v>
      </c>
      <c r="FK55" s="3">
        <v>58.629977852750798</v>
      </c>
      <c r="FL55" s="3">
        <v>3.523140048967988</v>
      </c>
      <c r="FM55" s="3">
        <v>62.153117901718787</v>
      </c>
      <c r="FN55" s="3">
        <v>-828.30207203931161</v>
      </c>
      <c r="FO55" s="3">
        <v>2745.0248109662498</v>
      </c>
      <c r="FP55" s="3">
        <v>3.536261073061723</v>
      </c>
      <c r="FQ55" s="3">
        <v>2748.561072039312</v>
      </c>
      <c r="FR55" s="3">
        <v>-1378.2741253608201</v>
      </c>
      <c r="FS55" s="3">
        <v>2049.5403664002838</v>
      </c>
      <c r="FT55" s="3">
        <v>170.0159450405358</v>
      </c>
      <c r="FU55" s="3">
        <v>2219.5563114408201</v>
      </c>
      <c r="FV55" s="3">
        <v>-389.39952238266739</v>
      </c>
      <c r="FW55" s="3">
        <v>603.18576082933203</v>
      </c>
      <c r="FX55" s="3">
        <v>128.91076155333539</v>
      </c>
      <c r="FY55" s="3">
        <v>732.09652238266744</v>
      </c>
      <c r="FZ55" s="3">
        <v>-335.60014802346979</v>
      </c>
      <c r="GA55" s="3">
        <v>569.4761630460689</v>
      </c>
      <c r="GB55" s="3">
        <v>-38.549828942599113</v>
      </c>
      <c r="GC55" s="3">
        <v>530.9263341034698</v>
      </c>
      <c r="GD55" s="3">
        <v>-226.52582942870319</v>
      </c>
      <c r="GE55" s="3">
        <v>349.64047771534848</v>
      </c>
      <c r="GF55" s="3">
        <v>24.936351713354782</v>
      </c>
      <c r="GG55" s="3">
        <v>374.57682942870332</v>
      </c>
      <c r="GH55" s="3">
        <v>-426.74862552597909</v>
      </c>
      <c r="GI55" s="3">
        <v>527.23796480953411</v>
      </c>
      <c r="GJ55" s="3">
        <v>54.718660716445022</v>
      </c>
      <c r="GK55" s="3">
        <v>581.95662552597912</v>
      </c>
      <c r="GL55" s="3">
        <v>-184.78894274110121</v>
      </c>
      <c r="GM55" s="3">
        <v>338.68472291525211</v>
      </c>
      <c r="GN55" s="3">
        <v>-55.437780174150816</v>
      </c>
      <c r="GO55" s="3">
        <v>283.24694274110118</v>
      </c>
      <c r="GP55" s="3">
        <v>32.104299879756923</v>
      </c>
      <c r="GQ55" s="3">
        <v>549.67883744633514</v>
      </c>
      <c r="GR55" s="3">
        <v>1.5440946639580491</v>
      </c>
      <c r="GS55" s="3">
        <v>551.22293211029319</v>
      </c>
      <c r="GT55" s="3">
        <v>-2.513560656521308</v>
      </c>
      <c r="GU55" s="3">
        <v>48.807248416918902</v>
      </c>
      <c r="GV55" s="3">
        <v>5.5549215940161147</v>
      </c>
      <c r="GW55" s="3">
        <v>54.36217001093501</v>
      </c>
      <c r="GX55" s="3">
        <v>1090.495076004225</v>
      </c>
      <c r="GY55" s="3">
        <v>98644.753302129524</v>
      </c>
      <c r="GZ55" s="3">
        <v>-1059.352735663764</v>
      </c>
      <c r="HA55" s="3">
        <v>97585.40056646576</v>
      </c>
      <c r="HB55" s="3">
        <v>1141.696525000667</v>
      </c>
      <c r="HC55" s="3">
        <v>117762.4463078783</v>
      </c>
      <c r="HD55" s="3">
        <v>-966.3070213223109</v>
      </c>
      <c r="HE55" s="3">
        <v>116796.139286556</v>
      </c>
      <c r="HF55" s="3">
        <v>83.603392676166393</v>
      </c>
      <c r="HG55" s="3">
        <v>7407.4557171220786</v>
      </c>
      <c r="HH55" s="3">
        <v>-1535.900978104439</v>
      </c>
      <c r="HI55" s="3">
        <v>5871.5547390176398</v>
      </c>
      <c r="HJ55" s="3">
        <v>0.1834826909922346</v>
      </c>
      <c r="HK55" s="3">
        <v>98.298558594344257</v>
      </c>
      <c r="HL55" s="3">
        <v>5.7149234717769559E-2</v>
      </c>
      <c r="HM55" s="3">
        <v>98.355707829062027</v>
      </c>
      <c r="HN55" s="3">
        <v>-2342.7685075083741</v>
      </c>
      <c r="HO55" s="3">
        <v>25536.221842954481</v>
      </c>
      <c r="HP55" s="3">
        <v>-334.40086164611063</v>
      </c>
      <c r="HQ55" s="3">
        <v>25201.82098130837</v>
      </c>
      <c r="HR55" s="3">
        <v>-1148.2879230512019</v>
      </c>
      <c r="HS55" s="3">
        <v>11768.1985829073</v>
      </c>
      <c r="HT55" s="3">
        <v>-199.16567585609479</v>
      </c>
      <c r="HU55" s="3">
        <v>11569.0329070512</v>
      </c>
      <c r="HV55" s="3">
        <v>-8245.294981942161</v>
      </c>
      <c r="HW55" s="3">
        <v>30405.257528447619</v>
      </c>
      <c r="HX55" s="3">
        <v>2130.7490743861449</v>
      </c>
      <c r="HY55" s="3">
        <v>32536.006602833771</v>
      </c>
      <c r="HZ55" s="3">
        <v>-5315.2218138094586</v>
      </c>
      <c r="IA55" s="3">
        <v>20302.629966066459</v>
      </c>
      <c r="IB55" s="3">
        <v>1587.6708816345961</v>
      </c>
      <c r="IC55" s="3">
        <v>21890.300847701059</v>
      </c>
      <c r="ID55" s="3">
        <v>-2930.073168132702</v>
      </c>
      <c r="IE55" s="3">
        <v>10102.627562381151</v>
      </c>
      <c r="IF55" s="3">
        <v>543.07819275154725</v>
      </c>
      <c r="IG55" s="3">
        <v>10645.7057551327</v>
      </c>
    </row>
    <row r="56" spans="1:241" x14ac:dyDescent="0.25">
      <c r="A56" s="5" t="s">
        <v>290</v>
      </c>
      <c r="B56" s="3">
        <v>2249720</v>
      </c>
      <c r="C56" s="3">
        <v>1083750.6403217521</v>
      </c>
      <c r="D56" s="3">
        <v>1165969.3596782479</v>
      </c>
      <c r="E56" s="3">
        <v>1165769.1422664251</v>
      </c>
      <c r="F56" s="3">
        <v>384874.02083809109</v>
      </c>
      <c r="G56" s="3">
        <v>780895.12142833346</v>
      </c>
      <c r="H56" s="3">
        <v>1083950.8577335749</v>
      </c>
      <c r="I56" s="3">
        <v>698876.61948366067</v>
      </c>
      <c r="J56" s="3">
        <v>385074.23824991478</v>
      </c>
      <c r="K56" s="3">
        <v>12596967.5003311</v>
      </c>
      <c r="L56" s="3">
        <v>6411453.7478550319</v>
      </c>
      <c r="M56" s="3">
        <v>6185513.7524760682</v>
      </c>
      <c r="N56" s="3">
        <v>7299087.0778744984</v>
      </c>
      <c r="O56" s="3">
        <v>3250298.5743832071</v>
      </c>
      <c r="P56" s="3">
        <v>4048788.5034912908</v>
      </c>
      <c r="Q56" s="3">
        <v>5297880.4224566026</v>
      </c>
      <c r="R56" s="3">
        <v>3161155.1734718252</v>
      </c>
      <c r="S56" s="3">
        <v>2136725.2489847769</v>
      </c>
      <c r="T56" s="3">
        <v>61794.112786112702</v>
      </c>
      <c r="U56" s="3">
        <v>11621.18712834184</v>
      </c>
      <c r="V56" s="3">
        <v>6664.3753806100121</v>
      </c>
      <c r="W56" s="3">
        <v>2261.0819755500102</v>
      </c>
      <c r="X56" s="3">
        <v>324.53858355001</v>
      </c>
      <c r="Y56" s="3">
        <v>607.67408799999998</v>
      </c>
      <c r="Z56" s="3">
        <v>625.26441100000011</v>
      </c>
      <c r="AA56" s="3">
        <v>122.878304</v>
      </c>
      <c r="AB56" s="3">
        <v>580.7265890000001</v>
      </c>
      <c r="AC56" s="3">
        <v>2483.5269363900011</v>
      </c>
      <c r="AD56" s="3">
        <v>4.4728500000000002</v>
      </c>
      <c r="AE56" s="3">
        <v>31.254639000000001</v>
      </c>
      <c r="AF56" s="3">
        <v>2447.7994473900012</v>
      </c>
      <c r="AG56" s="3">
        <v>1659.6221737400001</v>
      </c>
      <c r="AH56" s="3">
        <v>524.74383808000005</v>
      </c>
      <c r="AI56" s="3">
        <v>470.50008072999998</v>
      </c>
      <c r="AJ56" s="3">
        <v>315.10302193000001</v>
      </c>
      <c r="AK56" s="3">
        <v>349.27523300000001</v>
      </c>
      <c r="AL56" s="3">
        <v>260.14429493</v>
      </c>
      <c r="AM56" s="3">
        <v>531.73666428112779</v>
      </c>
      <c r="AN56" s="3">
        <v>48.330430830039518</v>
      </c>
      <c r="AO56" s="3">
        <v>96419.586373316663</v>
      </c>
      <c r="AP56" s="3">
        <v>115356.56004770671</v>
      </c>
      <c r="AQ56" s="3">
        <v>5436.8153105897836</v>
      </c>
      <c r="AR56" s="3">
        <v>98.279721276143505</v>
      </c>
      <c r="AS56" s="3">
        <v>28270.91125076</v>
      </c>
      <c r="AT56" s="3">
        <v>13918.938507999999</v>
      </c>
      <c r="AU56" s="3">
        <v>29755.227937797801</v>
      </c>
      <c r="AV56" s="3">
        <v>20816.133476797801</v>
      </c>
      <c r="AW56" s="3">
        <v>8939.0944610000006</v>
      </c>
      <c r="AX56" s="3">
        <v>-337756.83551912563</v>
      </c>
      <c r="AY56" s="3">
        <v>2570348.7511869241</v>
      </c>
      <c r="AZ56" s="3">
        <v>17128.084332202099</v>
      </c>
      <c r="BA56" s="3">
        <v>2587476.8355191262</v>
      </c>
      <c r="BB56" s="3">
        <v>-146704.98222531981</v>
      </c>
      <c r="BC56" s="3">
        <v>1203623.0651635451</v>
      </c>
      <c r="BD56" s="3">
        <v>26832.557383526819</v>
      </c>
      <c r="BE56" s="3">
        <v>1230455.6225470719</v>
      </c>
      <c r="BF56" s="3">
        <v>-191051.85329380559</v>
      </c>
      <c r="BG56" s="3">
        <v>1366725.686023378</v>
      </c>
      <c r="BH56" s="3">
        <v>-9704.4730513244867</v>
      </c>
      <c r="BI56" s="3">
        <v>1357021.212972054</v>
      </c>
      <c r="BJ56" s="3">
        <v>-354438.85529415548</v>
      </c>
      <c r="BK56" s="3">
        <v>1530757.381300498</v>
      </c>
      <c r="BL56" s="3">
        <v>-10549.38373991777</v>
      </c>
      <c r="BM56" s="3">
        <v>1520207.99756058</v>
      </c>
      <c r="BN56" s="3">
        <v>-85165.31587290288</v>
      </c>
      <c r="BO56" s="3">
        <v>473647.15872842289</v>
      </c>
      <c r="BP56" s="3">
        <v>-3607.8220174288731</v>
      </c>
      <c r="BQ56" s="3">
        <v>470039.33671099402</v>
      </c>
      <c r="BR56" s="3">
        <v>-269273.53942125267</v>
      </c>
      <c r="BS56" s="3">
        <v>1057110.222572075</v>
      </c>
      <c r="BT56" s="3">
        <v>-6941.5617224890739</v>
      </c>
      <c r="BU56" s="3">
        <v>1050168.6608495859</v>
      </c>
      <c r="BV56" s="3">
        <v>16682.019775030061</v>
      </c>
      <c r="BW56" s="3">
        <v>1039591.369886425</v>
      </c>
      <c r="BX56" s="3">
        <v>27677.4680721201</v>
      </c>
      <c r="BY56" s="3">
        <v>1067268.837958545</v>
      </c>
      <c r="BZ56" s="3">
        <v>-61539.666352416927</v>
      </c>
      <c r="CA56" s="3">
        <v>729975.90643512201</v>
      </c>
      <c r="CB56" s="3">
        <v>30440.37940095563</v>
      </c>
      <c r="CC56" s="3">
        <v>760416.28583607764</v>
      </c>
      <c r="CD56" s="3">
        <v>78221.686127447072</v>
      </c>
      <c r="CE56" s="3">
        <v>309615.46345130331</v>
      </c>
      <c r="CF56" s="3">
        <v>-2762.9113288355288</v>
      </c>
      <c r="CG56" s="3">
        <v>306852.55212246772</v>
      </c>
      <c r="CH56" s="3">
        <v>-887186.37864134496</v>
      </c>
      <c r="CI56" s="3">
        <v>13474157.35878619</v>
      </c>
      <c r="CJ56" s="3">
        <v>9996.5201862547547</v>
      </c>
      <c r="CK56" s="3">
        <v>13484153.878972439</v>
      </c>
      <c r="CL56" s="3">
        <v>-1074190.926907531</v>
      </c>
      <c r="CM56" s="3">
        <v>7404052.4984020926</v>
      </c>
      <c r="CN56" s="3">
        <v>81592.176360471174</v>
      </c>
      <c r="CO56" s="3">
        <v>7485644.6747625638</v>
      </c>
      <c r="CP56" s="3">
        <v>187004.54826618661</v>
      </c>
      <c r="CQ56" s="3">
        <v>6070104.8603840973</v>
      </c>
      <c r="CR56" s="3">
        <v>-71595.656174215488</v>
      </c>
      <c r="CS56" s="3">
        <v>5998509.2042098818</v>
      </c>
      <c r="CT56" s="3">
        <v>-1290821.958400002</v>
      </c>
      <c r="CU56" s="3">
        <v>8699243.7119312081</v>
      </c>
      <c r="CV56" s="3">
        <v>-109334.675656708</v>
      </c>
      <c r="CW56" s="3">
        <v>8589909.0362745002</v>
      </c>
      <c r="CX56" s="3">
        <v>-708156.50617046305</v>
      </c>
      <c r="CY56" s="3">
        <v>4013881.914630095</v>
      </c>
      <c r="CZ56" s="3">
        <v>-55426.834076425534</v>
      </c>
      <c r="DA56" s="3">
        <v>3958455.080553669</v>
      </c>
      <c r="DB56" s="3">
        <v>-582665.45222953788</v>
      </c>
      <c r="DC56" s="3">
        <v>4685361.7973011136</v>
      </c>
      <c r="DD56" s="3">
        <v>-53907.841580284759</v>
      </c>
      <c r="DE56" s="3">
        <v>4631453.9557208288</v>
      </c>
      <c r="DF56" s="3">
        <v>403635.57975865569</v>
      </c>
      <c r="DG56" s="3">
        <v>4774913.6468549827</v>
      </c>
      <c r="DH56" s="3">
        <v>119331.1958429636</v>
      </c>
      <c r="DI56" s="3">
        <v>4894244.8426979464</v>
      </c>
      <c r="DJ56" s="3">
        <v>-366034.4207370684</v>
      </c>
      <c r="DK56" s="3">
        <v>3390170.5837719981</v>
      </c>
      <c r="DL56" s="3">
        <v>137019.0104368953</v>
      </c>
      <c r="DM56" s="3">
        <v>3527189.5942088929</v>
      </c>
      <c r="DN56" s="3">
        <v>769670.0004957245</v>
      </c>
      <c r="DO56" s="3">
        <v>1384743.063082984</v>
      </c>
      <c r="DP56" s="3">
        <v>-17687.814593931431</v>
      </c>
      <c r="DQ56" s="3">
        <v>1367055.248489053</v>
      </c>
      <c r="DR56" s="3">
        <v>-1591.093621010637</v>
      </c>
      <c r="DS56" s="3">
        <v>63926.47767654217</v>
      </c>
      <c r="DT56" s="3">
        <v>-541.27126941883762</v>
      </c>
      <c r="DU56" s="3">
        <v>63385.206407123333</v>
      </c>
      <c r="DV56" s="3">
        <v>174.31963748474541</v>
      </c>
      <c r="DW56" s="3">
        <v>11478.259056707289</v>
      </c>
      <c r="DX56" s="3">
        <v>-31.391565850195551</v>
      </c>
      <c r="DY56" s="3">
        <v>11446.867490857099</v>
      </c>
      <c r="DZ56" s="3">
        <v>-273.11118708453682</v>
      </c>
      <c r="EA56" s="3">
        <v>8317.7741005018452</v>
      </c>
      <c r="EB56" s="3">
        <v>-1380.287532807296</v>
      </c>
      <c r="EC56" s="3">
        <v>6937.4865676945492</v>
      </c>
      <c r="ED56" s="3">
        <v>86.720598481252381</v>
      </c>
      <c r="EE56" s="3">
        <v>2948.7539373328768</v>
      </c>
      <c r="EF56" s="3">
        <v>-774.39256026411977</v>
      </c>
      <c r="EG56" s="3">
        <v>2174.361377068758</v>
      </c>
      <c r="EH56" s="3">
        <v>-33.127718874907771</v>
      </c>
      <c r="EI56" s="3">
        <v>389.11770527025487</v>
      </c>
      <c r="EJ56" s="3">
        <v>-31.45140284533716</v>
      </c>
      <c r="EK56" s="3">
        <v>357.66630242491777</v>
      </c>
      <c r="EL56" s="3">
        <v>-65.169676935340178</v>
      </c>
      <c r="EM56" s="3">
        <v>667.30799713728709</v>
      </c>
      <c r="EN56" s="3">
        <v>5.5357677980530298</v>
      </c>
      <c r="EO56" s="3">
        <v>672.84376493534012</v>
      </c>
      <c r="EP56" s="3">
        <v>98.481637378019798</v>
      </c>
      <c r="EQ56" s="3">
        <v>361.09814506556438</v>
      </c>
      <c r="ER56" s="3">
        <v>165.68462855641599</v>
      </c>
      <c r="ES56" s="3">
        <v>526.78277362198037</v>
      </c>
      <c r="ET56" s="3">
        <v>-89.693901418660843</v>
      </c>
      <c r="EU56" s="3">
        <v>181.75377046347961</v>
      </c>
      <c r="EV56" s="3">
        <v>30.818434955181171</v>
      </c>
      <c r="EW56" s="3">
        <v>212.57220541866079</v>
      </c>
      <c r="EX56" s="3">
        <v>174.5775389074355</v>
      </c>
      <c r="EY56" s="3">
        <v>1348.967405241603</v>
      </c>
      <c r="EZ56" s="3">
        <v>-942.81835514903867</v>
      </c>
      <c r="FA56" s="3">
        <v>406.14905009256461</v>
      </c>
      <c r="FB56" s="3">
        <v>-46.462829352454527</v>
      </c>
      <c r="FC56" s="3">
        <v>2939.9526050713162</v>
      </c>
      <c r="FD56" s="3">
        <v>-409.9628393288599</v>
      </c>
      <c r="FE56" s="3">
        <v>2529.9897657424558</v>
      </c>
      <c r="FF56" s="3">
        <v>-6.3177614470162986</v>
      </c>
      <c r="FG56" s="3">
        <v>212.2271315408876</v>
      </c>
      <c r="FH56" s="3">
        <v>-201.43652009387131</v>
      </c>
      <c r="FI56" s="3">
        <v>10.790611447016291</v>
      </c>
      <c r="FJ56" s="3">
        <v>-20.0949446028342</v>
      </c>
      <c r="FK56" s="3">
        <v>47.954629100839618</v>
      </c>
      <c r="FL56" s="3">
        <v>3.3949545019945901</v>
      </c>
      <c r="FM56" s="3">
        <v>51.349583602834208</v>
      </c>
      <c r="FN56" s="3">
        <v>-20.048183302830829</v>
      </c>
      <c r="FO56" s="3">
        <v>2679.7714897214241</v>
      </c>
      <c r="FP56" s="3">
        <v>-211.9238590285922</v>
      </c>
      <c r="FQ56" s="3">
        <v>2467.847630692831</v>
      </c>
      <c r="FR56" s="3">
        <v>-250.29338922405751</v>
      </c>
      <c r="FS56" s="3">
        <v>2046.9000712344639</v>
      </c>
      <c r="FT56" s="3">
        <v>-136.9845082704062</v>
      </c>
      <c r="FU56" s="3">
        <v>1909.9155629640579</v>
      </c>
      <c r="FV56" s="3">
        <v>-42.546437623464783</v>
      </c>
      <c r="FW56" s="3">
        <v>597.07493483309725</v>
      </c>
      <c r="FX56" s="3">
        <v>-29.78465912963247</v>
      </c>
      <c r="FY56" s="3">
        <v>567.29027570346477</v>
      </c>
      <c r="FZ56" s="3">
        <v>-53.069064198946101</v>
      </c>
      <c r="GA56" s="3">
        <v>554.07008441135315</v>
      </c>
      <c r="GB56" s="3">
        <v>-30.500939482407031</v>
      </c>
      <c r="GC56" s="3">
        <v>523.56914492894612</v>
      </c>
      <c r="GD56" s="3">
        <v>-27.596887468608031</v>
      </c>
      <c r="GE56" s="3">
        <v>385.32728138380469</v>
      </c>
      <c r="GF56" s="3">
        <v>-42.627371985196653</v>
      </c>
      <c r="GG56" s="3">
        <v>342.69990939860799</v>
      </c>
      <c r="GH56" s="3">
        <v>-127.0809999330384</v>
      </c>
      <c r="GI56" s="3">
        <v>510.42777060620892</v>
      </c>
      <c r="GJ56" s="3">
        <v>-34.071537673170553</v>
      </c>
      <c r="GK56" s="3">
        <v>476.35623293303843</v>
      </c>
      <c r="GL56" s="3">
        <v>-63.075566989277931</v>
      </c>
      <c r="GM56" s="3">
        <v>382.16748686318812</v>
      </c>
      <c r="GN56" s="3">
        <v>-58.947624943910107</v>
      </c>
      <c r="GO56" s="3">
        <v>323.21986191927789</v>
      </c>
      <c r="GP56" s="3">
        <v>-22.658086539022211</v>
      </c>
      <c r="GQ56" s="3">
        <v>557.55057565386539</v>
      </c>
      <c r="GR56" s="3">
        <v>-3.1558248337154282</v>
      </c>
      <c r="GS56" s="3">
        <v>554.39475082014997</v>
      </c>
      <c r="GT56" s="3">
        <v>1.6384086465617049</v>
      </c>
      <c r="GU56" s="3">
        <v>50.67634920885336</v>
      </c>
      <c r="GV56" s="3">
        <v>-3.9843270253755492</v>
      </c>
      <c r="GW56" s="3">
        <v>46.69202218347781</v>
      </c>
      <c r="GX56" s="3">
        <v>-1124.535475122128</v>
      </c>
      <c r="GY56" s="3">
        <v>99475.941480038411</v>
      </c>
      <c r="GZ56" s="3">
        <v>-1931.819631599617</v>
      </c>
      <c r="HA56" s="3">
        <v>97544.121848438794</v>
      </c>
      <c r="HB56" s="3">
        <v>-1053.2359770213179</v>
      </c>
      <c r="HC56" s="3">
        <v>118482.13200832131</v>
      </c>
      <c r="HD56" s="3">
        <v>-2072.335983593337</v>
      </c>
      <c r="HE56" s="3">
        <v>116409.796024728</v>
      </c>
      <c r="HF56" s="3">
        <v>-1253.887658107406</v>
      </c>
      <c r="HG56" s="3">
        <v>7464.2871799118348</v>
      </c>
      <c r="HH56" s="3">
        <v>-773.58421121464562</v>
      </c>
      <c r="HI56" s="3">
        <v>6690.7029686971891</v>
      </c>
      <c r="HJ56" s="3">
        <v>-0.2118238201208226</v>
      </c>
      <c r="HK56" s="3">
        <v>98.990422051589405</v>
      </c>
      <c r="HL56" s="3">
        <v>-0.49887695532507342</v>
      </c>
      <c r="HM56" s="3">
        <v>98.491545096264332</v>
      </c>
      <c r="HN56" s="3">
        <v>1864.5835997281549</v>
      </c>
      <c r="HO56" s="3">
        <v>25882.97469117173</v>
      </c>
      <c r="HP56" s="3">
        <v>523.35295986011988</v>
      </c>
      <c r="HQ56" s="3">
        <v>26406.32765103185</v>
      </c>
      <c r="HR56" s="3">
        <v>2021.0914898846779</v>
      </c>
      <c r="HS56" s="3">
        <v>11779.41865568725</v>
      </c>
      <c r="HT56" s="3">
        <v>118.428362428067</v>
      </c>
      <c r="HU56" s="3">
        <v>11897.847018115321</v>
      </c>
      <c r="HV56" s="3">
        <v>322.25486853368778</v>
      </c>
      <c r="HW56" s="3">
        <v>30729.507759655899</v>
      </c>
      <c r="HX56" s="3">
        <v>-1296.534690391785</v>
      </c>
      <c r="HY56" s="3">
        <v>29432.97306926411</v>
      </c>
      <c r="HZ56" s="3">
        <v>128.67511637926921</v>
      </c>
      <c r="IA56" s="3">
        <v>20542.700891219909</v>
      </c>
      <c r="IB56" s="3">
        <v>144.7574691986265</v>
      </c>
      <c r="IC56" s="3">
        <v>20687.458360418539</v>
      </c>
      <c r="ID56" s="3">
        <v>193.57975215441951</v>
      </c>
      <c r="IE56" s="3">
        <v>10186.80686843599</v>
      </c>
      <c r="IF56" s="3">
        <v>-1441.2921595904079</v>
      </c>
      <c r="IG56" s="3">
        <v>8745.5147088455815</v>
      </c>
    </row>
    <row r="57" spans="1:241" x14ac:dyDescent="0.25">
      <c r="A57" s="5" t="s">
        <v>291</v>
      </c>
      <c r="B57" s="3">
        <v>2442334</v>
      </c>
      <c r="C57" s="3">
        <v>931626.23257281957</v>
      </c>
      <c r="D57" s="3">
        <v>1510707.76742718</v>
      </c>
      <c r="E57" s="3">
        <v>1696938.9096172149</v>
      </c>
      <c r="F57" s="3">
        <v>478863.11146243959</v>
      </c>
      <c r="G57" s="3">
        <v>1218075.798154776</v>
      </c>
      <c r="H57" s="3">
        <v>745395.09038278472</v>
      </c>
      <c r="I57" s="3">
        <v>452763.12111037999</v>
      </c>
      <c r="J57" s="3">
        <v>292631.96927240468</v>
      </c>
      <c r="K57" s="3">
        <v>15185380.126919679</v>
      </c>
      <c r="L57" s="3">
        <v>8368034.9660343993</v>
      </c>
      <c r="M57" s="3">
        <v>6817345.1608852763</v>
      </c>
      <c r="N57" s="3">
        <v>9299118.5342231616</v>
      </c>
      <c r="O57" s="3">
        <v>3925303.2213979741</v>
      </c>
      <c r="P57" s="3">
        <v>5373815.312825189</v>
      </c>
      <c r="Q57" s="3">
        <v>5886261.592696513</v>
      </c>
      <c r="R57" s="3">
        <v>4442731.7446364257</v>
      </c>
      <c r="S57" s="3">
        <v>1443529.8480600871</v>
      </c>
      <c r="T57" s="3">
        <v>66836.444802075799</v>
      </c>
      <c r="U57" s="3">
        <v>11750.299038243091</v>
      </c>
      <c r="V57" s="3">
        <v>7883.3708637429099</v>
      </c>
      <c r="W57" s="3">
        <v>2855.9120904830011</v>
      </c>
      <c r="X57" s="3">
        <v>402.82076980289997</v>
      </c>
      <c r="Y57" s="3">
        <v>588.73973702000012</v>
      </c>
      <c r="Z57" s="3">
        <v>278.86758278999991</v>
      </c>
      <c r="AA57" s="3">
        <v>40.810145840000018</v>
      </c>
      <c r="AB57" s="3">
        <v>1544.6738550301</v>
      </c>
      <c r="AC57" s="3">
        <v>2795.1020917000101</v>
      </c>
      <c r="AD57" s="3">
        <v>545.42537656000002</v>
      </c>
      <c r="AE57" s="3">
        <v>20.178489259999989</v>
      </c>
      <c r="AF57" s="3">
        <v>2229.4982258800101</v>
      </c>
      <c r="AG57" s="3">
        <v>1919.8003699210001</v>
      </c>
      <c r="AH57" s="3">
        <v>515.30247308000003</v>
      </c>
      <c r="AI57" s="3">
        <v>512.23828961099991</v>
      </c>
      <c r="AJ57" s="3">
        <v>414.87015029000003</v>
      </c>
      <c r="AK57" s="3">
        <v>477.38945694</v>
      </c>
      <c r="AL57" s="3">
        <v>312.55631163890013</v>
      </c>
      <c r="AM57" s="3">
        <v>568.80633066908922</v>
      </c>
      <c r="AN57" s="3">
        <v>48.157405106970323</v>
      </c>
      <c r="AO57" s="3">
        <v>98563.412045916673</v>
      </c>
      <c r="AP57" s="3">
        <v>117369.6040695133</v>
      </c>
      <c r="AQ57" s="3">
        <v>7910.2245621057336</v>
      </c>
      <c r="AR57" s="3">
        <v>99.864111675947399</v>
      </c>
      <c r="AS57" s="3">
        <v>25906.397627220002</v>
      </c>
      <c r="AT57" s="3">
        <v>11330.02598</v>
      </c>
      <c r="AU57" s="3">
        <v>31426.202922232202</v>
      </c>
      <c r="AV57" s="3">
        <v>20272.852131232201</v>
      </c>
      <c r="AW57" s="3">
        <v>11153.350791000001</v>
      </c>
      <c r="AX57" s="3">
        <v>-272503.9627488188</v>
      </c>
      <c r="AY57" s="3">
        <v>2628447.0922512729</v>
      </c>
      <c r="AZ57" s="3">
        <v>86390.870497546159</v>
      </c>
      <c r="BA57" s="3">
        <v>2714837.962748819</v>
      </c>
      <c r="BB57" s="3">
        <v>-342238.07338676188</v>
      </c>
      <c r="BC57" s="3">
        <v>1241771.88131963</v>
      </c>
      <c r="BD57" s="3">
        <v>32092.424639951201</v>
      </c>
      <c r="BE57" s="3">
        <v>1273864.3059595809</v>
      </c>
      <c r="BF57" s="3">
        <v>69734.110637942722</v>
      </c>
      <c r="BG57" s="3">
        <v>1386675.2109316429</v>
      </c>
      <c r="BH57" s="3">
        <v>54298.445857594947</v>
      </c>
      <c r="BI57" s="3">
        <v>1440973.6567892381</v>
      </c>
      <c r="BJ57" s="3">
        <v>38849.45833790554</v>
      </c>
      <c r="BK57" s="3">
        <v>1568671.521031237</v>
      </c>
      <c r="BL57" s="3">
        <v>89417.930248072371</v>
      </c>
      <c r="BM57" s="3">
        <v>1658089.45127931</v>
      </c>
      <c r="BN57" s="3">
        <v>-51170.248669825407</v>
      </c>
      <c r="BO57" s="3">
        <v>495481.6049165728</v>
      </c>
      <c r="BP57" s="3">
        <v>34551.755215692217</v>
      </c>
      <c r="BQ57" s="3">
        <v>530033.36013226502</v>
      </c>
      <c r="BR57" s="3">
        <v>90019.707007731093</v>
      </c>
      <c r="BS57" s="3">
        <v>1073189.9161146639</v>
      </c>
      <c r="BT57" s="3">
        <v>54866.17503238027</v>
      </c>
      <c r="BU57" s="3">
        <v>1128056.0911470449</v>
      </c>
      <c r="BV57" s="3">
        <v>-311353.42108672467</v>
      </c>
      <c r="BW57" s="3">
        <v>1059775.5712200359</v>
      </c>
      <c r="BX57" s="3">
        <v>-3027.0597505262122</v>
      </c>
      <c r="BY57" s="3">
        <v>1056748.511469509</v>
      </c>
      <c r="BZ57" s="3">
        <v>-291067.82471693639</v>
      </c>
      <c r="CA57" s="3">
        <v>746290.27640305762</v>
      </c>
      <c r="CB57" s="3">
        <v>-2459.330575741245</v>
      </c>
      <c r="CC57" s="3">
        <v>743830.94582731638</v>
      </c>
      <c r="CD57" s="3">
        <v>-20285.59636978828</v>
      </c>
      <c r="CE57" s="3">
        <v>313485.29481697822</v>
      </c>
      <c r="CF57" s="3">
        <v>-567.72917478514137</v>
      </c>
      <c r="CG57" s="3">
        <v>312917.56564219302</v>
      </c>
      <c r="CH57" s="3">
        <v>651642.94559726759</v>
      </c>
      <c r="CI57" s="3">
        <v>13772131.94247091</v>
      </c>
      <c r="CJ57" s="3">
        <v>761605.23885149509</v>
      </c>
      <c r="CK57" s="3">
        <v>14533737.181322411</v>
      </c>
      <c r="CL57" s="3">
        <v>259993.65779444209</v>
      </c>
      <c r="CM57" s="3">
        <v>7621560.7544289399</v>
      </c>
      <c r="CN57" s="3">
        <v>486480.55381101742</v>
      </c>
      <c r="CO57" s="3">
        <v>8108041.3082399573</v>
      </c>
      <c r="CP57" s="3">
        <v>391649.28780282493</v>
      </c>
      <c r="CQ57" s="3">
        <v>6150571.1880419748</v>
      </c>
      <c r="CR57" s="3">
        <v>275124.68504047667</v>
      </c>
      <c r="CS57" s="3">
        <v>6425695.8730824525</v>
      </c>
      <c r="CT57" s="3">
        <v>-236894.98363014151</v>
      </c>
      <c r="CU57" s="3">
        <v>8943432.3782715499</v>
      </c>
      <c r="CV57" s="3">
        <v>592581.13958175294</v>
      </c>
      <c r="CW57" s="3">
        <v>9536013.5178533029</v>
      </c>
      <c r="CX57" s="3">
        <v>-587699.00352372229</v>
      </c>
      <c r="CY57" s="3">
        <v>4189430.299898264</v>
      </c>
      <c r="CZ57" s="3">
        <v>323571.92502343142</v>
      </c>
      <c r="DA57" s="3">
        <v>4513002.2249216959</v>
      </c>
      <c r="DB57" s="3">
        <v>350804.01989358058</v>
      </c>
      <c r="DC57" s="3">
        <v>4754002.0783732859</v>
      </c>
      <c r="DD57" s="3">
        <v>269009.21455832198</v>
      </c>
      <c r="DE57" s="3">
        <v>5023011.2929316079</v>
      </c>
      <c r="DF57" s="3">
        <v>888537.92922740872</v>
      </c>
      <c r="DG57" s="3">
        <v>4828699.5641993657</v>
      </c>
      <c r="DH57" s="3">
        <v>169024.09926973839</v>
      </c>
      <c r="DI57" s="3">
        <v>4997723.6634691041</v>
      </c>
      <c r="DJ57" s="3">
        <v>847692.66131816432</v>
      </c>
      <c r="DK57" s="3">
        <v>3432130.454530675</v>
      </c>
      <c r="DL57" s="3">
        <v>162908.62878758649</v>
      </c>
      <c r="DM57" s="3">
        <v>3595039.083318261</v>
      </c>
      <c r="DN57" s="3">
        <v>40845.267909244387</v>
      </c>
      <c r="DO57" s="3">
        <v>1396569.10966869</v>
      </c>
      <c r="DP57" s="3">
        <v>6115.4704821528867</v>
      </c>
      <c r="DQ57" s="3">
        <v>1402684.5801508429</v>
      </c>
      <c r="DR57" s="3">
        <v>670.59830194156393</v>
      </c>
      <c r="DS57" s="3">
        <v>65511.723015942363</v>
      </c>
      <c r="DT57" s="3">
        <v>654.12348419187765</v>
      </c>
      <c r="DU57" s="3">
        <v>66165.846500134241</v>
      </c>
      <c r="DV57" s="3">
        <v>136.20146562106481</v>
      </c>
      <c r="DW57" s="3">
        <v>11612.00132047013</v>
      </c>
      <c r="DX57" s="3">
        <v>2.096252151894078</v>
      </c>
      <c r="DY57" s="3">
        <v>11614.09757262202</v>
      </c>
      <c r="DZ57" s="3">
        <v>-708.07923095926458</v>
      </c>
      <c r="EA57" s="3">
        <v>8341.8071446836311</v>
      </c>
      <c r="EB57" s="3">
        <v>249.6429500185441</v>
      </c>
      <c r="EC57" s="3">
        <v>8591.4500947021752</v>
      </c>
      <c r="ED57" s="3">
        <v>-414.1725297955183</v>
      </c>
      <c r="EE57" s="3">
        <v>2957.675467211363</v>
      </c>
      <c r="EF57" s="3">
        <v>312.40915306715618</v>
      </c>
      <c r="EG57" s="3">
        <v>3270.0846202785192</v>
      </c>
      <c r="EH57" s="3">
        <v>-27.02512533472051</v>
      </c>
      <c r="EI57" s="3">
        <v>396.96813644673398</v>
      </c>
      <c r="EJ57" s="3">
        <v>32.877758690886537</v>
      </c>
      <c r="EK57" s="3">
        <v>429.84589513762052</v>
      </c>
      <c r="EL57" s="3">
        <v>13.71825311208945</v>
      </c>
      <c r="EM57" s="3">
        <v>543.2167773233748</v>
      </c>
      <c r="EN57" s="3">
        <v>31.804706584535889</v>
      </c>
      <c r="EO57" s="3">
        <v>575.02148390791069</v>
      </c>
      <c r="EP57" s="3">
        <v>-62.866733093652307</v>
      </c>
      <c r="EQ57" s="3">
        <v>355.51672047125049</v>
      </c>
      <c r="ER57" s="3">
        <v>-13.782404587598251</v>
      </c>
      <c r="ES57" s="3">
        <v>341.73431588365219</v>
      </c>
      <c r="ET57" s="3">
        <v>-39.897387134208593</v>
      </c>
      <c r="EU57" s="3">
        <v>194.86580234695711</v>
      </c>
      <c r="EV57" s="3">
        <v>-114.15826937274851</v>
      </c>
      <c r="EW57" s="3">
        <v>80.707532974208604</v>
      </c>
      <c r="EX57" s="3">
        <v>-301.18173052362317</v>
      </c>
      <c r="EY57" s="3">
        <v>1466.696138812531</v>
      </c>
      <c r="EZ57" s="3">
        <v>379.15944674119191</v>
      </c>
      <c r="FA57" s="3">
        <v>1845.8555855537229</v>
      </c>
      <c r="FB57" s="3">
        <v>-39.74591149075605</v>
      </c>
      <c r="FC57" s="3">
        <v>2905.695611949151</v>
      </c>
      <c r="FD57" s="3">
        <v>-70.847608758385377</v>
      </c>
      <c r="FE57" s="3">
        <v>2834.8480031907661</v>
      </c>
      <c r="FF57" s="3">
        <v>50.549039948725977</v>
      </c>
      <c r="FG57" s="3">
        <v>207.50332361897981</v>
      </c>
      <c r="FH57" s="3">
        <v>287.37301299229432</v>
      </c>
      <c r="FI57" s="3">
        <v>494.87633661127398</v>
      </c>
      <c r="FJ57" s="3">
        <v>-10.978906802813849</v>
      </c>
      <c r="FK57" s="3">
        <v>41.116945903913788</v>
      </c>
      <c r="FL57" s="3">
        <v>-9.9595498410999497</v>
      </c>
      <c r="FM57" s="3">
        <v>31.157396062813842</v>
      </c>
      <c r="FN57" s="3">
        <v>-79.316454861398839</v>
      </c>
      <c r="FO57" s="3">
        <v>2657.0754075504801</v>
      </c>
      <c r="FP57" s="3">
        <v>-348.26072680907049</v>
      </c>
      <c r="FQ57" s="3">
        <v>2308.8146807414091</v>
      </c>
      <c r="FR57" s="3">
        <v>-174.66325362077859</v>
      </c>
      <c r="FS57" s="3">
        <v>2057.3953557687501</v>
      </c>
      <c r="FT57" s="3">
        <v>37.068267773028772</v>
      </c>
      <c r="FU57" s="3">
        <v>2094.4636235417779</v>
      </c>
      <c r="FV57" s="3">
        <v>-46.854692433521727</v>
      </c>
      <c r="FW57" s="3">
        <v>584.82370052755562</v>
      </c>
      <c r="FX57" s="3">
        <v>-22.666535014033911</v>
      </c>
      <c r="FY57" s="3">
        <v>562.1571655135217</v>
      </c>
      <c r="FZ57" s="3">
        <v>-60.830105410299588</v>
      </c>
      <c r="GA57" s="3">
        <v>549.62933722516595</v>
      </c>
      <c r="GB57" s="3">
        <v>23.439057796133511</v>
      </c>
      <c r="GC57" s="3">
        <v>573.06839502129947</v>
      </c>
      <c r="GD57" s="3">
        <v>-42.398106200027513</v>
      </c>
      <c r="GE57" s="3">
        <v>422.42551406417948</v>
      </c>
      <c r="GF57" s="3">
        <v>34.842742425847973</v>
      </c>
      <c r="GG57" s="3">
        <v>457.26825649002751</v>
      </c>
      <c r="GH57" s="3">
        <v>-24.580349576929851</v>
      </c>
      <c r="GI57" s="3">
        <v>500.51680395184849</v>
      </c>
      <c r="GJ57" s="3">
        <v>1.4530025650813061</v>
      </c>
      <c r="GK57" s="3">
        <v>501.96980651692991</v>
      </c>
      <c r="GL57" s="3">
        <v>-79.497536052213476</v>
      </c>
      <c r="GM57" s="3">
        <v>421.04070975436781</v>
      </c>
      <c r="GN57" s="3">
        <v>-28.98686206325425</v>
      </c>
      <c r="GO57" s="3">
        <v>392.05384769111362</v>
      </c>
      <c r="GP57" s="3">
        <v>-1.5912529370816559</v>
      </c>
      <c r="GQ57" s="3">
        <v>564.85082801120393</v>
      </c>
      <c r="GR57" s="3">
        <v>5.5467555949669531</v>
      </c>
      <c r="GS57" s="3">
        <v>570.39758360617088</v>
      </c>
      <c r="GT57" s="3">
        <v>0.46725033042327319</v>
      </c>
      <c r="GU57" s="3">
        <v>53.243895107915939</v>
      </c>
      <c r="GV57" s="3">
        <v>-5.5537403313688927</v>
      </c>
      <c r="GW57" s="3">
        <v>47.690154776547047</v>
      </c>
      <c r="GX57" s="3">
        <v>-1417.4995616459009</v>
      </c>
      <c r="GY57" s="3">
        <v>101102.038544436</v>
      </c>
      <c r="GZ57" s="3">
        <v>-1121.126936873392</v>
      </c>
      <c r="HA57" s="3">
        <v>99980.911607562579</v>
      </c>
      <c r="HB57" s="3">
        <v>-1527.315020964935</v>
      </c>
      <c r="HC57" s="3">
        <v>119949.1723659307</v>
      </c>
      <c r="HD57" s="3">
        <v>-1052.2532754524</v>
      </c>
      <c r="HE57" s="3">
        <v>118896.9190904783</v>
      </c>
      <c r="HF57" s="3">
        <v>-296.01797586911908</v>
      </c>
      <c r="HG57" s="3">
        <v>7942.8732447617058</v>
      </c>
      <c r="HH57" s="3">
        <v>263.3692932131471</v>
      </c>
      <c r="HI57" s="3">
        <v>8206.2425379748529</v>
      </c>
      <c r="HJ57" s="3">
        <v>-3.6761675572743832E-2</v>
      </c>
      <c r="HK57" s="3">
        <v>99.684574955492948</v>
      </c>
      <c r="HL57" s="3">
        <v>0.21629839602719869</v>
      </c>
      <c r="HM57" s="3">
        <v>99.900873351520147</v>
      </c>
      <c r="HN57" s="3">
        <v>-435.0318724704465</v>
      </c>
      <c r="HO57" s="3">
        <v>26266.21752856877</v>
      </c>
      <c r="HP57" s="3">
        <v>75.211971121672832</v>
      </c>
      <c r="HQ57" s="3">
        <v>26341.42949969045</v>
      </c>
      <c r="HR57" s="3">
        <v>-157.98101023573761</v>
      </c>
      <c r="HS57" s="3">
        <v>11866.931754323299</v>
      </c>
      <c r="HT57" s="3">
        <v>-378.92476408756738</v>
      </c>
      <c r="HU57" s="3">
        <v>11488.006990235741</v>
      </c>
      <c r="HV57" s="3">
        <v>-845.4193939500708</v>
      </c>
      <c r="HW57" s="3">
        <v>31292.538949701098</v>
      </c>
      <c r="HX57" s="3">
        <v>979.08336648117256</v>
      </c>
      <c r="HY57" s="3">
        <v>32271.622316182271</v>
      </c>
      <c r="HZ57" s="3">
        <v>-433.90560132403431</v>
      </c>
      <c r="IA57" s="3">
        <v>21082.427346209832</v>
      </c>
      <c r="IB57" s="3">
        <v>-375.66961365359748</v>
      </c>
      <c r="IC57" s="3">
        <v>20706.757732556231</v>
      </c>
      <c r="ID57" s="3">
        <v>-411.51379262603592</v>
      </c>
      <c r="IE57" s="3">
        <v>10210.111603491259</v>
      </c>
      <c r="IF57" s="3">
        <v>1354.7529801347739</v>
      </c>
      <c r="IG57" s="3">
        <v>11564.86458362604</v>
      </c>
    </row>
    <row r="58" spans="1:241" x14ac:dyDescent="0.25">
      <c r="A58" s="5" t="s">
        <v>292</v>
      </c>
      <c r="B58" s="3">
        <v>3754668</v>
      </c>
      <c r="C58" s="3">
        <v>1763931.1221028201</v>
      </c>
      <c r="D58" s="3">
        <v>1990736.8778971799</v>
      </c>
      <c r="E58" s="3">
        <v>2422163.3575994922</v>
      </c>
      <c r="F58" s="3">
        <v>820821.38915851642</v>
      </c>
      <c r="G58" s="3">
        <v>1601341.968440976</v>
      </c>
      <c r="H58" s="3">
        <v>1332504.642400508</v>
      </c>
      <c r="I58" s="3">
        <v>943109.73294430343</v>
      </c>
      <c r="J58" s="3">
        <v>389394.90945620468</v>
      </c>
      <c r="K58" s="3">
        <v>16230085.03837404</v>
      </c>
      <c r="L58" s="3">
        <v>8537037.4568756148</v>
      </c>
      <c r="M58" s="3">
        <v>7693047.5814984273</v>
      </c>
      <c r="N58" s="3">
        <v>11674069.119368101</v>
      </c>
      <c r="O58" s="3">
        <v>5238887.4745135587</v>
      </c>
      <c r="P58" s="3">
        <v>6435181.6448545437</v>
      </c>
      <c r="Q58" s="3">
        <v>4556015.9190059407</v>
      </c>
      <c r="R58" s="3">
        <v>3298149.9823620571</v>
      </c>
      <c r="S58" s="3">
        <v>1257865.9366438841</v>
      </c>
      <c r="T58" s="3">
        <v>69527.741573932872</v>
      </c>
      <c r="U58" s="3">
        <v>12402.63254458848</v>
      </c>
      <c r="V58" s="3">
        <v>13469.783205913251</v>
      </c>
      <c r="W58" s="3">
        <v>4839.5170214097689</v>
      </c>
      <c r="X58" s="3">
        <v>637.77504343986993</v>
      </c>
      <c r="Y58" s="3">
        <v>453.9861655499999</v>
      </c>
      <c r="Z58" s="3">
        <v>145.09476724000001</v>
      </c>
      <c r="AA58" s="3">
        <v>468.45464833999989</v>
      </c>
      <c r="AB58" s="3">
        <v>3134.2063968399002</v>
      </c>
      <c r="AC58" s="3">
        <v>3954.7426893100892</v>
      </c>
      <c r="AD58" s="3">
        <v>127.63586758</v>
      </c>
      <c r="AE58" s="3">
        <v>83.463598699999991</v>
      </c>
      <c r="AF58" s="3">
        <v>3743.6432230300902</v>
      </c>
      <c r="AG58" s="3">
        <v>3767.9077181428001</v>
      </c>
      <c r="AH58" s="3">
        <v>1013.66702068</v>
      </c>
      <c r="AI58" s="3">
        <v>918.44933068279988</v>
      </c>
      <c r="AJ58" s="3">
        <v>796.13363662999984</v>
      </c>
      <c r="AK58" s="3">
        <v>1039.6577301499999</v>
      </c>
      <c r="AL58" s="3">
        <v>907.61577705058994</v>
      </c>
      <c r="AM58" s="3">
        <v>560.58857927117435</v>
      </c>
      <c r="AN58" s="3">
        <v>55.390432900432913</v>
      </c>
      <c r="AO58" s="3">
        <v>105793.5425446833</v>
      </c>
      <c r="AP58" s="3">
        <v>124624.3014863</v>
      </c>
      <c r="AQ58" s="3">
        <v>10465.563260588209</v>
      </c>
      <c r="AR58" s="3">
        <v>100.6084304142733</v>
      </c>
      <c r="AS58" s="3">
        <v>27247.455491240002</v>
      </c>
      <c r="AT58" s="3">
        <v>11010.342860999999</v>
      </c>
      <c r="AU58" s="3">
        <v>39089.715236110402</v>
      </c>
      <c r="AV58" s="3">
        <v>26148.2390451104</v>
      </c>
      <c r="AW58" s="3">
        <v>12941.476191</v>
      </c>
      <c r="AX58" s="3">
        <v>1111202.0293475711</v>
      </c>
      <c r="AY58" s="3">
        <v>2667285.9505674932</v>
      </c>
      <c r="AZ58" s="3">
        <v>-23819.979915063828</v>
      </c>
      <c r="BA58" s="3">
        <v>2643465.9706524289</v>
      </c>
      <c r="BB58" s="3">
        <v>505283.35314424383</v>
      </c>
      <c r="BC58" s="3">
        <v>1260834.8303559469</v>
      </c>
      <c r="BD58" s="3">
        <v>-2187.0613973711152</v>
      </c>
      <c r="BE58" s="3">
        <v>1258647.768958576</v>
      </c>
      <c r="BF58" s="3">
        <v>605918.67620332725</v>
      </c>
      <c r="BG58" s="3">
        <v>1406451.1202115461</v>
      </c>
      <c r="BH58" s="3">
        <v>-21632.91851769295</v>
      </c>
      <c r="BI58" s="3">
        <v>1384818.2016938529</v>
      </c>
      <c r="BJ58" s="3">
        <v>847768.32971887826</v>
      </c>
      <c r="BK58" s="3">
        <v>1596407.5327600189</v>
      </c>
      <c r="BL58" s="3">
        <v>-22012.50487940526</v>
      </c>
      <c r="BM58" s="3">
        <v>1574395.0278806139</v>
      </c>
      <c r="BN58" s="3">
        <v>307718.43931108399</v>
      </c>
      <c r="BO58" s="3">
        <v>508226.12145006668</v>
      </c>
      <c r="BP58" s="3">
        <v>4876.8283973656944</v>
      </c>
      <c r="BQ58" s="3">
        <v>513102.94984743238</v>
      </c>
      <c r="BR58" s="3">
        <v>540049.89040779427</v>
      </c>
      <c r="BS58" s="3">
        <v>1088181.4113099519</v>
      </c>
      <c r="BT58" s="3">
        <v>-26889.33327677078</v>
      </c>
      <c r="BU58" s="3">
        <v>1061292.0780331809</v>
      </c>
      <c r="BV58" s="3">
        <v>263433.69962869282</v>
      </c>
      <c r="BW58" s="3">
        <v>1070878.417807474</v>
      </c>
      <c r="BX58" s="3">
        <v>-1807.4750356585721</v>
      </c>
      <c r="BY58" s="3">
        <v>1069070.942771815</v>
      </c>
      <c r="BZ58" s="3">
        <v>197564.91383315969</v>
      </c>
      <c r="CA58" s="3">
        <v>752608.70890588046</v>
      </c>
      <c r="CB58" s="3">
        <v>-7063.8897947367514</v>
      </c>
      <c r="CC58" s="3">
        <v>745544.8191111437</v>
      </c>
      <c r="CD58" s="3">
        <v>65868.785795533026</v>
      </c>
      <c r="CE58" s="3">
        <v>318269.70890159352</v>
      </c>
      <c r="CF58" s="3">
        <v>5256.4147590781786</v>
      </c>
      <c r="CG58" s="3">
        <v>323526.12366067158</v>
      </c>
      <c r="CH58" s="3">
        <v>2546291.116943635</v>
      </c>
      <c r="CI58" s="3">
        <v>13944184.00935127</v>
      </c>
      <c r="CJ58" s="3">
        <v>-260390.08792086129</v>
      </c>
      <c r="CK58" s="3">
        <v>13683793.921430411</v>
      </c>
      <c r="CL58" s="3">
        <v>968635.83094481169</v>
      </c>
      <c r="CM58" s="3">
        <v>7710279.9783792496</v>
      </c>
      <c r="CN58" s="3">
        <v>-141878.35244844671</v>
      </c>
      <c r="CO58" s="3">
        <v>7568401.6259308029</v>
      </c>
      <c r="CP58" s="3">
        <v>1577655.285998825</v>
      </c>
      <c r="CQ58" s="3">
        <v>6233904.0309720188</v>
      </c>
      <c r="CR58" s="3">
        <v>-118511.73547241651</v>
      </c>
      <c r="CS58" s="3">
        <v>6115392.2954996023</v>
      </c>
      <c r="CT58" s="3">
        <v>2773786.09659793</v>
      </c>
      <c r="CU58" s="3">
        <v>9106776.558141809</v>
      </c>
      <c r="CV58" s="3">
        <v>-206493.535371637</v>
      </c>
      <c r="CW58" s="3">
        <v>8900283.022770172</v>
      </c>
      <c r="CX58" s="3">
        <v>1035275.864017877</v>
      </c>
      <c r="CY58" s="3">
        <v>4286542.9188780058</v>
      </c>
      <c r="CZ58" s="3">
        <v>-82931.308382323943</v>
      </c>
      <c r="DA58" s="3">
        <v>4203611.6104956819</v>
      </c>
      <c r="DB58" s="3">
        <v>1738510.232580052</v>
      </c>
      <c r="DC58" s="3">
        <v>4820233.6392638031</v>
      </c>
      <c r="DD58" s="3">
        <v>-123562.2269893121</v>
      </c>
      <c r="DE58" s="3">
        <v>4696671.412274491</v>
      </c>
      <c r="DF58" s="3">
        <v>-227494.97965429301</v>
      </c>
      <c r="DG58" s="3">
        <v>4837407.4512094595</v>
      </c>
      <c r="DH58" s="3">
        <v>-53896.55254922621</v>
      </c>
      <c r="DI58" s="3">
        <v>4783510.8986602332</v>
      </c>
      <c r="DJ58" s="3">
        <v>-66640.03307306538</v>
      </c>
      <c r="DK58" s="3">
        <v>3423737.0595012428</v>
      </c>
      <c r="DL58" s="3">
        <v>-58947.04406612087</v>
      </c>
      <c r="DM58" s="3">
        <v>3364790.015435122</v>
      </c>
      <c r="DN58" s="3">
        <v>-160854.94658122791</v>
      </c>
      <c r="DO58" s="3">
        <v>1413670.3917082159</v>
      </c>
      <c r="DP58" s="3">
        <v>5050.491516895825</v>
      </c>
      <c r="DQ58" s="3">
        <v>1418720.883225112</v>
      </c>
      <c r="DR58" s="3">
        <v>2639.902626267055</v>
      </c>
      <c r="DS58" s="3">
        <v>67058.389358204266</v>
      </c>
      <c r="DT58" s="3">
        <v>-170.55041053844619</v>
      </c>
      <c r="DU58" s="3">
        <v>66887.838947665819</v>
      </c>
      <c r="DV58" s="3">
        <v>634.5409123770703</v>
      </c>
      <c r="DW58" s="3">
        <v>11762.14295535784</v>
      </c>
      <c r="DX58" s="3">
        <v>5.9486768535698502</v>
      </c>
      <c r="DY58" s="3">
        <v>11768.09163221141</v>
      </c>
      <c r="DZ58" s="3">
        <v>4299.229004144624</v>
      </c>
      <c r="EA58" s="3">
        <v>8358.0277255953024</v>
      </c>
      <c r="EB58" s="3">
        <v>812.52647617331786</v>
      </c>
      <c r="EC58" s="3">
        <v>9170.5542017686203</v>
      </c>
      <c r="ED58" s="3">
        <v>1332.013455520482</v>
      </c>
      <c r="EE58" s="3">
        <v>2914.2743298886862</v>
      </c>
      <c r="EF58" s="3">
        <v>593.22923600060085</v>
      </c>
      <c r="EG58" s="3">
        <v>3507.5035658892871</v>
      </c>
      <c r="EH58" s="3">
        <v>290.92073455724551</v>
      </c>
      <c r="EI58" s="3">
        <v>406.94933717341979</v>
      </c>
      <c r="EJ58" s="3">
        <v>-60.095028290795312</v>
      </c>
      <c r="EK58" s="3">
        <v>346.85430888262448</v>
      </c>
      <c r="EL58" s="3">
        <v>147.00291917031419</v>
      </c>
      <c r="EM58" s="3">
        <v>435.36245340480002</v>
      </c>
      <c r="EN58" s="3">
        <v>-128.37920702511431</v>
      </c>
      <c r="EO58" s="3">
        <v>306.98324637968568</v>
      </c>
      <c r="EP58" s="3">
        <v>-6.9799240939824951</v>
      </c>
      <c r="EQ58" s="3">
        <v>327.70930780851808</v>
      </c>
      <c r="ER58" s="3">
        <v>-175.63461647453559</v>
      </c>
      <c r="ES58" s="3">
        <v>152.07469133398251</v>
      </c>
      <c r="ET58" s="3">
        <v>250.5018888091283</v>
      </c>
      <c r="EU58" s="3">
        <v>188.77641369348439</v>
      </c>
      <c r="EV58" s="3">
        <v>29.17634583738732</v>
      </c>
      <c r="EW58" s="3">
        <v>217.9527595308717</v>
      </c>
      <c r="EX58" s="3">
        <v>663.4104639670802</v>
      </c>
      <c r="EY58" s="3">
        <v>1556.2916362265751</v>
      </c>
      <c r="EZ58" s="3">
        <v>914.50429664624517</v>
      </c>
      <c r="FA58" s="3">
        <v>2470.7959328728198</v>
      </c>
      <c r="FB58" s="3">
        <v>943.55799861760227</v>
      </c>
      <c r="FC58" s="3">
        <v>2902.0443794831499</v>
      </c>
      <c r="FD58" s="3">
        <v>109.1403112093367</v>
      </c>
      <c r="FE58" s="3">
        <v>3011.184690692487</v>
      </c>
      <c r="FF58" s="3">
        <v>45.236576688491233</v>
      </c>
      <c r="FG58" s="3">
        <v>229.21971428570171</v>
      </c>
      <c r="FH58" s="3">
        <v>-146.820423394193</v>
      </c>
      <c r="FI58" s="3">
        <v>82.399290891508741</v>
      </c>
      <c r="FJ58" s="3">
        <v>68.773939111012794</v>
      </c>
      <c r="FK58" s="3">
        <v>37.409236755033056</v>
      </c>
      <c r="FL58" s="3">
        <v>-22.71957716604587</v>
      </c>
      <c r="FM58" s="3">
        <v>14.689659588987199</v>
      </c>
      <c r="FN58" s="3">
        <v>829.53995428820281</v>
      </c>
      <c r="FO58" s="3">
        <v>2635.4137395232619</v>
      </c>
      <c r="FP58" s="3">
        <v>278.68952921862461</v>
      </c>
      <c r="FQ58" s="3">
        <v>2914.103268741887</v>
      </c>
      <c r="FR58" s="3">
        <v>1708.2816613238981</v>
      </c>
      <c r="FS58" s="3">
        <v>2090.2684633708182</v>
      </c>
      <c r="FT58" s="3">
        <v>-30.642406551915879</v>
      </c>
      <c r="FU58" s="3">
        <v>2059.6260568189018</v>
      </c>
      <c r="FV58" s="3">
        <v>418.78444682566999</v>
      </c>
      <c r="FW58" s="3">
        <v>577.08564569921032</v>
      </c>
      <c r="FX58" s="3">
        <v>17.796928155119868</v>
      </c>
      <c r="FY58" s="3">
        <v>594.88257385433019</v>
      </c>
      <c r="FZ58" s="3">
        <v>462.35783626473841</v>
      </c>
      <c r="GA58" s="3">
        <v>568.85579805251666</v>
      </c>
      <c r="GB58" s="3">
        <v>-112.7643036344551</v>
      </c>
      <c r="GC58" s="3">
        <v>456.09149441806147</v>
      </c>
      <c r="GD58" s="3">
        <v>290.70936111373243</v>
      </c>
      <c r="GE58" s="3">
        <v>453.4394077349682</v>
      </c>
      <c r="GF58" s="3">
        <v>51.984867781299222</v>
      </c>
      <c r="GG58" s="3">
        <v>505.42427551626741</v>
      </c>
      <c r="GH58" s="3">
        <v>536.43001711975739</v>
      </c>
      <c r="GI58" s="3">
        <v>490.88761188412269</v>
      </c>
      <c r="GJ58" s="3">
        <v>12.34010114612005</v>
      </c>
      <c r="GK58" s="3">
        <v>503.22771303024268</v>
      </c>
      <c r="GL58" s="3">
        <v>315.37588868264447</v>
      </c>
      <c r="GM58" s="3">
        <v>451.44055285264869</v>
      </c>
      <c r="GN58" s="3">
        <v>140.7993355152968</v>
      </c>
      <c r="GO58" s="3">
        <v>592.23988836794547</v>
      </c>
      <c r="GP58" s="3">
        <v>-8.2038914343080034</v>
      </c>
      <c r="GQ58" s="3">
        <v>570.95157038143907</v>
      </c>
      <c r="GR58" s="3">
        <v>-2.1590996759566679</v>
      </c>
      <c r="GS58" s="3">
        <v>568.7924707054824</v>
      </c>
      <c r="GT58" s="3">
        <v>-0.10936025785210871</v>
      </c>
      <c r="GU58" s="3">
        <v>56.568583433587172</v>
      </c>
      <c r="GV58" s="3">
        <v>-1.0687902753021561</v>
      </c>
      <c r="GW58" s="3">
        <v>55.499793158285023</v>
      </c>
      <c r="GX58" s="3">
        <v>1541.778715234437</v>
      </c>
      <c r="GY58" s="3">
        <v>103127.1047158873</v>
      </c>
      <c r="GZ58" s="3">
        <v>1124.6591135615599</v>
      </c>
      <c r="HA58" s="3">
        <v>104251.7638294489</v>
      </c>
      <c r="HB58" s="3">
        <v>1510.105658562517</v>
      </c>
      <c r="HC58" s="3">
        <v>121808.0445147718</v>
      </c>
      <c r="HD58" s="3">
        <v>1306.151312965711</v>
      </c>
      <c r="HE58" s="3">
        <v>123114.19582773749</v>
      </c>
      <c r="HF58" s="3">
        <v>1228.927350036161</v>
      </c>
      <c r="HG58" s="3">
        <v>8455.4865234223362</v>
      </c>
      <c r="HH58" s="3">
        <v>781.14938712971525</v>
      </c>
      <c r="HI58" s="3">
        <v>9236.6359105520514</v>
      </c>
      <c r="HJ58" s="3">
        <v>0.13397596024940309</v>
      </c>
      <c r="HK58" s="3">
        <v>100.34562427326119</v>
      </c>
      <c r="HL58" s="3">
        <v>0.1288301807626766</v>
      </c>
      <c r="HM58" s="3">
        <v>100.4744544540239</v>
      </c>
      <c r="HN58" s="3">
        <v>790.07156766198386</v>
      </c>
      <c r="HO58" s="3">
        <v>26535.623555002101</v>
      </c>
      <c r="HP58" s="3">
        <v>-78.239631424086838</v>
      </c>
      <c r="HQ58" s="3">
        <v>26457.383923578011</v>
      </c>
      <c r="HR58" s="3">
        <v>-915.48668932853025</v>
      </c>
      <c r="HS58" s="3">
        <v>12004.84642461457</v>
      </c>
      <c r="HT58" s="3">
        <v>-79.016874286040547</v>
      </c>
      <c r="HU58" s="3">
        <v>11925.82955032853</v>
      </c>
      <c r="HV58" s="3">
        <v>8047.8482860678387</v>
      </c>
      <c r="HW58" s="3">
        <v>31603.979494850431</v>
      </c>
      <c r="HX58" s="3">
        <v>-562.11254480786374</v>
      </c>
      <c r="HY58" s="3">
        <v>31041.86695004256</v>
      </c>
      <c r="HZ58" s="3">
        <v>5329.3054409952529</v>
      </c>
      <c r="IA58" s="3">
        <v>21460.783923733179</v>
      </c>
      <c r="IB58" s="3">
        <v>-641.85031961803179</v>
      </c>
      <c r="IC58" s="3">
        <v>20818.933604115151</v>
      </c>
      <c r="ID58" s="3">
        <v>2718.5428450725831</v>
      </c>
      <c r="IE58" s="3">
        <v>10143.19557111726</v>
      </c>
      <c r="IF58" s="3">
        <v>79.737774810162591</v>
      </c>
      <c r="IG58" s="3">
        <v>10222.93334592742</v>
      </c>
    </row>
    <row r="59" spans="1:241" x14ac:dyDescent="0.25">
      <c r="A59" s="5" t="s">
        <v>293</v>
      </c>
      <c r="B59" s="3">
        <v>2222021.3925514431</v>
      </c>
      <c r="C59" s="3">
        <v>1296893.041278267</v>
      </c>
      <c r="D59" s="3">
        <v>925128.35127317533</v>
      </c>
      <c r="E59" s="3">
        <v>1064614.0269736799</v>
      </c>
      <c r="F59" s="3">
        <v>337971.80675017083</v>
      </c>
      <c r="G59" s="3">
        <v>726642.22022350878</v>
      </c>
      <c r="H59" s="3">
        <v>1157407.3655777629</v>
      </c>
      <c r="I59" s="3">
        <v>958921.23452809651</v>
      </c>
      <c r="J59" s="3">
        <v>198486.1310496665</v>
      </c>
      <c r="K59" s="3">
        <v>11790774.26162833</v>
      </c>
      <c r="L59" s="3">
        <v>7714822.6740840301</v>
      </c>
      <c r="M59" s="3">
        <v>4075951.5875442959</v>
      </c>
      <c r="N59" s="3">
        <v>7927872.7917732485</v>
      </c>
      <c r="O59" s="3">
        <v>4637610.4581097709</v>
      </c>
      <c r="P59" s="3">
        <v>3290262.3336634771</v>
      </c>
      <c r="Q59" s="3">
        <v>3862901.469855078</v>
      </c>
      <c r="R59" s="3">
        <v>3077212.2159742592</v>
      </c>
      <c r="S59" s="3">
        <v>785689.25388081872</v>
      </c>
      <c r="T59" s="3">
        <v>67512.256366096553</v>
      </c>
      <c r="U59" s="3">
        <v>10977.358872868061</v>
      </c>
      <c r="V59" s="3">
        <v>5135.6499293078004</v>
      </c>
      <c r="W59" s="3">
        <v>1882.5222717260999</v>
      </c>
      <c r="X59" s="3">
        <v>185.5532101261</v>
      </c>
      <c r="Y59" s="3">
        <v>225.02777596000001</v>
      </c>
      <c r="Z59" s="3">
        <v>322.49671289999998</v>
      </c>
      <c r="AA59" s="3">
        <v>114.33500703999999</v>
      </c>
      <c r="AB59" s="3">
        <v>1035.1095657000001</v>
      </c>
      <c r="AC59" s="3">
        <v>2247.6277368113001</v>
      </c>
      <c r="AD59" s="3">
        <v>76.440746180000005</v>
      </c>
      <c r="AE59" s="3">
        <v>9.2195881899999996</v>
      </c>
      <c r="AF59" s="3">
        <v>2161.9674024412998</v>
      </c>
      <c r="AG59" s="3">
        <v>696.80867828999999</v>
      </c>
      <c r="AH59" s="3">
        <v>130.39867548000001</v>
      </c>
      <c r="AI59" s="3">
        <v>274.85454829000003</v>
      </c>
      <c r="AJ59" s="3">
        <v>205.66181867</v>
      </c>
      <c r="AK59" s="3">
        <v>85.89363585000001</v>
      </c>
      <c r="AL59" s="3">
        <v>308.69124248039998</v>
      </c>
      <c r="AM59" s="3">
        <v>615.0136580936761</v>
      </c>
      <c r="AN59" s="3">
        <v>62.856106719367602</v>
      </c>
      <c r="AO59" s="3">
        <v>106497.0888842133</v>
      </c>
      <c r="AP59" s="3">
        <v>124912.69770355659</v>
      </c>
      <c r="AQ59" s="3">
        <v>9366.2050709592968</v>
      </c>
      <c r="AR59" s="3">
        <v>101.33968332296671</v>
      </c>
      <c r="AS59" s="3">
        <v>25130.811100440002</v>
      </c>
      <c r="AT59" s="3">
        <v>11690.715219</v>
      </c>
      <c r="AU59" s="3">
        <v>24963.222469968601</v>
      </c>
      <c r="AV59" s="3">
        <v>17614.828116968602</v>
      </c>
      <c r="AW59" s="3">
        <v>7348.3943529999997</v>
      </c>
      <c r="AX59" s="3">
        <v>-472157.91135128832</v>
      </c>
      <c r="AY59" s="3">
        <v>2681592.0349008632</v>
      </c>
      <c r="AZ59" s="3">
        <v>12587.26900186809</v>
      </c>
      <c r="BA59" s="3">
        <v>2694179.3039027308</v>
      </c>
      <c r="BB59" s="3">
        <v>-1940.259631054586</v>
      </c>
      <c r="BC59" s="3">
        <v>1261870.995933743</v>
      </c>
      <c r="BD59" s="3">
        <v>36962.304975579027</v>
      </c>
      <c r="BE59" s="3">
        <v>1298833.300909322</v>
      </c>
      <c r="BF59" s="3">
        <v>-470217.65172023349</v>
      </c>
      <c r="BG59" s="3">
        <v>1419721.03896712</v>
      </c>
      <c r="BH59" s="3">
        <v>-24375.035973711401</v>
      </c>
      <c r="BI59" s="3">
        <v>1395346.0029934091</v>
      </c>
      <c r="BJ59" s="3">
        <v>-521819.21780562663</v>
      </c>
      <c r="BK59" s="3">
        <v>1610953.4891514019</v>
      </c>
      <c r="BL59" s="3">
        <v>-24520.244372096149</v>
      </c>
      <c r="BM59" s="3">
        <v>1586433.244779306</v>
      </c>
      <c r="BN59" s="3">
        <v>-169410.09444377231</v>
      </c>
      <c r="BO59" s="3">
        <v>513501.95059297647</v>
      </c>
      <c r="BP59" s="3">
        <v>-6120.0493990333634</v>
      </c>
      <c r="BQ59" s="3">
        <v>507381.90119394311</v>
      </c>
      <c r="BR59" s="3">
        <v>-352409.12336185441</v>
      </c>
      <c r="BS59" s="3">
        <v>1097451.5385584261</v>
      </c>
      <c r="BT59" s="3">
        <v>-18400.19497306272</v>
      </c>
      <c r="BU59" s="3">
        <v>1079051.3435853629</v>
      </c>
      <c r="BV59" s="3">
        <v>49661.306454338614</v>
      </c>
      <c r="BW59" s="3">
        <v>1070638.545749461</v>
      </c>
      <c r="BX59" s="3">
        <v>37107.513373963768</v>
      </c>
      <c r="BY59" s="3">
        <v>1107746.0591234241</v>
      </c>
      <c r="BZ59" s="3">
        <v>167469.83481271769</v>
      </c>
      <c r="CA59" s="3">
        <v>748369.0453407662</v>
      </c>
      <c r="CB59" s="3">
        <v>43082.354374612682</v>
      </c>
      <c r="CC59" s="3">
        <v>791451.39971537888</v>
      </c>
      <c r="CD59" s="3">
        <v>-117808.5283583791</v>
      </c>
      <c r="CE59" s="3">
        <v>322269.5004086945</v>
      </c>
      <c r="CF59" s="3">
        <v>-5974.8410006488557</v>
      </c>
      <c r="CG59" s="3">
        <v>316294.65940804558</v>
      </c>
      <c r="CH59" s="3">
        <v>-2159640.8794256621</v>
      </c>
      <c r="CI59" s="3">
        <v>13974998.59473303</v>
      </c>
      <c r="CJ59" s="3">
        <v>-24583.453679041941</v>
      </c>
      <c r="CK59" s="3">
        <v>13950415.14105399</v>
      </c>
      <c r="CL59" s="3">
        <v>-73915.603540303957</v>
      </c>
      <c r="CM59" s="3">
        <v>7692128.1306340508</v>
      </c>
      <c r="CN59" s="3">
        <v>96610.146990283392</v>
      </c>
      <c r="CO59" s="3">
        <v>7788738.2776243342</v>
      </c>
      <c r="CP59" s="3">
        <v>-2085725.2758853589</v>
      </c>
      <c r="CQ59" s="3">
        <v>6282870.4640989807</v>
      </c>
      <c r="CR59" s="3">
        <v>-121193.6006693253</v>
      </c>
      <c r="CS59" s="3">
        <v>6161676.8634296553</v>
      </c>
      <c r="CT59" s="3">
        <v>-1194140.95037996</v>
      </c>
      <c r="CU59" s="3">
        <v>9173197.0074998904</v>
      </c>
      <c r="CV59" s="3">
        <v>-51183.265346681699</v>
      </c>
      <c r="CW59" s="3">
        <v>9122013.7421532087</v>
      </c>
      <c r="CX59" s="3">
        <v>264509.23378673999</v>
      </c>
      <c r="CY59" s="3">
        <v>4318012.1357613523</v>
      </c>
      <c r="CZ59" s="3">
        <v>55089.088561678313</v>
      </c>
      <c r="DA59" s="3">
        <v>4373101.2243230306</v>
      </c>
      <c r="DB59" s="3">
        <v>-1458650.1841667001</v>
      </c>
      <c r="DC59" s="3">
        <v>4855184.8717385372</v>
      </c>
      <c r="DD59" s="3">
        <v>-106272.35390836</v>
      </c>
      <c r="DE59" s="3">
        <v>4748912.5178301772</v>
      </c>
      <c r="DF59" s="3">
        <v>-965499.92904570256</v>
      </c>
      <c r="DG59" s="3">
        <v>4801801.587233142</v>
      </c>
      <c r="DH59" s="3">
        <v>26599.811667638831</v>
      </c>
      <c r="DI59" s="3">
        <v>4828401.3989007808</v>
      </c>
      <c r="DJ59" s="3">
        <v>-338424.83732704399</v>
      </c>
      <c r="DK59" s="3">
        <v>3374115.994872699</v>
      </c>
      <c r="DL59" s="3">
        <v>41521.058428604163</v>
      </c>
      <c r="DM59" s="3">
        <v>3415637.0533013032</v>
      </c>
      <c r="DN59" s="3">
        <v>-627075.09171865857</v>
      </c>
      <c r="DO59" s="3">
        <v>1427685.592360443</v>
      </c>
      <c r="DP59" s="3">
        <v>-14921.246760965319</v>
      </c>
      <c r="DQ59" s="3">
        <v>1412764.3455994769</v>
      </c>
      <c r="DR59" s="3">
        <v>-1016.982305731522</v>
      </c>
      <c r="DS59" s="3">
        <v>68260.665582038724</v>
      </c>
      <c r="DT59" s="3">
        <v>268.5730897893518</v>
      </c>
      <c r="DU59" s="3">
        <v>68529.238671828076</v>
      </c>
      <c r="DV59" s="3">
        <v>-846.3760285235503</v>
      </c>
      <c r="DW59" s="3">
        <v>11890.99533244409</v>
      </c>
      <c r="DX59" s="3">
        <v>-67.260431052480271</v>
      </c>
      <c r="DY59" s="3">
        <v>11823.73490139161</v>
      </c>
      <c r="DZ59" s="3">
        <v>-3275.192047423031</v>
      </c>
      <c r="EA59" s="3">
        <v>8276.5923157810139</v>
      </c>
      <c r="EB59" s="3">
        <v>134.24966094981761</v>
      </c>
      <c r="EC59" s="3">
        <v>8410.8419767308314</v>
      </c>
      <c r="ED59" s="3">
        <v>-950.41744902262519</v>
      </c>
      <c r="EE59" s="3">
        <v>2837.1492988469408</v>
      </c>
      <c r="EF59" s="3">
        <v>-4.2095780982158431</v>
      </c>
      <c r="EG59" s="3">
        <v>2832.939720748725</v>
      </c>
      <c r="EH59" s="3">
        <v>-232.00198065757701</v>
      </c>
      <c r="EI59" s="3">
        <v>422.04590525257549</v>
      </c>
      <c r="EJ59" s="3">
        <v>-4.4907144688985454</v>
      </c>
      <c r="EK59" s="3">
        <v>417.55519078367689</v>
      </c>
      <c r="EL59" s="3">
        <v>-102.23952748733061</v>
      </c>
      <c r="EM59" s="3">
        <v>352.07914963294871</v>
      </c>
      <c r="EN59" s="3">
        <v>-24.811846185618151</v>
      </c>
      <c r="EO59" s="3">
        <v>327.26730344733062</v>
      </c>
      <c r="EP59" s="3">
        <v>-38.534395430671488</v>
      </c>
      <c r="EQ59" s="3">
        <v>297.65632965017619</v>
      </c>
      <c r="ER59" s="3">
        <v>63.374778680495297</v>
      </c>
      <c r="ES59" s="3">
        <v>361.03110833067149</v>
      </c>
      <c r="ET59" s="3">
        <v>-139.92631909155929</v>
      </c>
      <c r="EU59" s="3">
        <v>208.95107792579171</v>
      </c>
      <c r="EV59" s="3">
        <v>45.310248205767657</v>
      </c>
      <c r="EW59" s="3">
        <v>254.26132613155929</v>
      </c>
      <c r="EX59" s="3">
        <v>-443.23013979668218</v>
      </c>
      <c r="EY59" s="3">
        <v>1557.144591326635</v>
      </c>
      <c r="EZ59" s="3">
        <v>-78.804885829953264</v>
      </c>
      <c r="FA59" s="3">
        <v>1478.339705496682</v>
      </c>
      <c r="FB59" s="3">
        <v>-885.30740873299931</v>
      </c>
      <c r="FC59" s="3">
        <v>2847.8301677511458</v>
      </c>
      <c r="FD59" s="3">
        <v>285.10497779315261</v>
      </c>
      <c r="FE59" s="3">
        <v>3132.9351455442988</v>
      </c>
      <c r="FF59" s="3">
        <v>-111.8193561437614</v>
      </c>
      <c r="FG59" s="3">
        <v>217.8534915842487</v>
      </c>
      <c r="FH59" s="3">
        <v>-29.593389260487299</v>
      </c>
      <c r="FI59" s="3">
        <v>188.2601023237614</v>
      </c>
      <c r="FJ59" s="3">
        <v>-40.567146160241933</v>
      </c>
      <c r="FK59" s="3">
        <v>36.515939537345083</v>
      </c>
      <c r="FL59" s="3">
        <v>13.270794812896851</v>
      </c>
      <c r="FM59" s="3">
        <v>49.786734350241929</v>
      </c>
      <c r="FN59" s="3">
        <v>-732.91759122613905</v>
      </c>
      <c r="FO59" s="3">
        <v>2593.4589592928428</v>
      </c>
      <c r="FP59" s="3">
        <v>301.42603437459547</v>
      </c>
      <c r="FQ59" s="3">
        <v>2894.8849936674392</v>
      </c>
      <c r="FR59" s="3">
        <v>-1265.662803726239</v>
      </c>
      <c r="FS59" s="3">
        <v>2130.99524666662</v>
      </c>
      <c r="FT59" s="3">
        <v>-168.52376465038131</v>
      </c>
      <c r="FU59" s="3">
        <v>1962.471482016239</v>
      </c>
      <c r="FV59" s="3">
        <v>-328.13245827158772</v>
      </c>
      <c r="FW59" s="3">
        <v>578.14374164197807</v>
      </c>
      <c r="FX59" s="3">
        <v>-119.61260789039039</v>
      </c>
      <c r="FY59" s="3">
        <v>458.53113375158767</v>
      </c>
      <c r="FZ59" s="3">
        <v>-347.49673405142488</v>
      </c>
      <c r="GA59" s="3">
        <v>594.28288048437184</v>
      </c>
      <c r="GB59" s="3">
        <v>28.068401857053001</v>
      </c>
      <c r="GC59" s="3">
        <v>622.35128234142485</v>
      </c>
      <c r="GD59" s="3">
        <v>-218.38989079055091</v>
      </c>
      <c r="GE59" s="3">
        <v>470.88013124174603</v>
      </c>
      <c r="GF59" s="3">
        <v>-46.828421781195118</v>
      </c>
      <c r="GG59" s="3">
        <v>424.05170946055091</v>
      </c>
      <c r="GH59" s="3">
        <v>-371.64372061267562</v>
      </c>
      <c r="GI59" s="3">
        <v>487.68849329852418</v>
      </c>
      <c r="GJ59" s="3">
        <v>-30.1511368358486</v>
      </c>
      <c r="GK59" s="3">
        <v>457.53735646267558</v>
      </c>
      <c r="GL59" s="3">
        <v>-173.8043859411676</v>
      </c>
      <c r="GM59" s="3">
        <v>460.61760251630778</v>
      </c>
      <c r="GN59" s="3">
        <v>21.87802590525985</v>
      </c>
      <c r="GO59" s="3">
        <v>482.49562842156757</v>
      </c>
      <c r="GP59" s="3">
        <v>33.698604915224337</v>
      </c>
      <c r="GQ59" s="3">
        <v>574.98324214815568</v>
      </c>
      <c r="GR59" s="3">
        <v>6.3318110302960804</v>
      </c>
      <c r="GS59" s="3">
        <v>581.31505317845176</v>
      </c>
      <c r="GT59" s="3">
        <v>-0.69161535276659603</v>
      </c>
      <c r="GU59" s="3">
        <v>60.334998017908482</v>
      </c>
      <c r="GV59" s="3">
        <v>3.2127240542257098</v>
      </c>
      <c r="GW59" s="3">
        <v>63.547722072134192</v>
      </c>
      <c r="GX59" s="3">
        <v>365.85681086561459</v>
      </c>
      <c r="GY59" s="3">
        <v>105298.7701160041</v>
      </c>
      <c r="GZ59" s="3">
        <v>832.46195734359208</v>
      </c>
      <c r="HA59" s="3">
        <v>106131.2320733477</v>
      </c>
      <c r="HB59" s="3">
        <v>452.66404142007809</v>
      </c>
      <c r="HC59" s="3">
        <v>123831.0489560672</v>
      </c>
      <c r="HD59" s="3">
        <v>628.98470606931369</v>
      </c>
      <c r="HE59" s="3">
        <v>124460.0336621366</v>
      </c>
      <c r="HF59" s="3">
        <v>-316.98676159705758</v>
      </c>
      <c r="HG59" s="3">
        <v>8661.6456848290672</v>
      </c>
      <c r="HH59" s="3">
        <v>1021.546147727287</v>
      </c>
      <c r="HI59" s="3">
        <v>9683.1918325563547</v>
      </c>
      <c r="HJ59" s="3">
        <v>8.1000716200685552E-2</v>
      </c>
      <c r="HK59" s="3">
        <v>100.9178917719376</v>
      </c>
      <c r="HL59" s="3">
        <v>0.34079083482841099</v>
      </c>
      <c r="HM59" s="3">
        <v>101.258682606766</v>
      </c>
      <c r="HN59" s="3">
        <v>-1762.7919093141909</v>
      </c>
      <c r="HO59" s="3">
        <v>26626.55835723141</v>
      </c>
      <c r="HP59" s="3">
        <v>267.04465252278169</v>
      </c>
      <c r="HQ59" s="3">
        <v>26893.603009754192</v>
      </c>
      <c r="HR59" s="3">
        <v>-595.24516356560696</v>
      </c>
      <c r="HS59" s="3">
        <v>12070.11981661511</v>
      </c>
      <c r="HT59" s="3">
        <v>215.84056595049699</v>
      </c>
      <c r="HU59" s="3">
        <v>12285.96038256561</v>
      </c>
      <c r="HV59" s="3">
        <v>-7557.8553829727807</v>
      </c>
      <c r="HW59" s="3">
        <v>31859.979754631229</v>
      </c>
      <c r="HX59" s="3">
        <v>661.09809831015446</v>
      </c>
      <c r="HY59" s="3">
        <v>32521.07785294138</v>
      </c>
      <c r="HZ59" s="3">
        <v>-5052.2503384385536</v>
      </c>
      <c r="IA59" s="3">
        <v>21962.440941936278</v>
      </c>
      <c r="IB59" s="3">
        <v>704.63751347087236</v>
      </c>
      <c r="IC59" s="3">
        <v>22667.078455407151</v>
      </c>
      <c r="ID59" s="3">
        <v>-2505.6050445342248</v>
      </c>
      <c r="IE59" s="3">
        <v>9897.5388126949401</v>
      </c>
      <c r="IF59" s="3">
        <v>-43.539415160716089</v>
      </c>
      <c r="IG59" s="3">
        <v>9853.999397534224</v>
      </c>
    </row>
    <row r="60" spans="1:241" x14ac:dyDescent="0.25">
      <c r="A60" s="5" t="s">
        <v>294</v>
      </c>
      <c r="B60" s="3">
        <v>2320850.846748767</v>
      </c>
      <c r="C60" s="3">
        <v>1088797.1110122059</v>
      </c>
      <c r="D60" s="3">
        <v>1232053.7357365619</v>
      </c>
      <c r="E60" s="3">
        <v>1270396.54013867</v>
      </c>
      <c r="F60" s="3">
        <v>434365.32185795362</v>
      </c>
      <c r="G60" s="3">
        <v>836031.2182807168</v>
      </c>
      <c r="H60" s="3">
        <v>1050454.3066100969</v>
      </c>
      <c r="I60" s="3">
        <v>654431.78915425204</v>
      </c>
      <c r="J60" s="3">
        <v>396022.51745584502</v>
      </c>
      <c r="K60" s="3">
        <v>12959153.289326331</v>
      </c>
      <c r="L60" s="3">
        <v>6442913.0989663331</v>
      </c>
      <c r="M60" s="3">
        <v>6516240.1903599957</v>
      </c>
      <c r="N60" s="3">
        <v>8002615.8479261901</v>
      </c>
      <c r="O60" s="3">
        <v>3658196.585999771</v>
      </c>
      <c r="P60" s="3">
        <v>4344419.26192642</v>
      </c>
      <c r="Q60" s="3">
        <v>4956537.4414001387</v>
      </c>
      <c r="R60" s="3">
        <v>2784716.512966563</v>
      </c>
      <c r="S60" s="3">
        <v>2171820.9284335761</v>
      </c>
      <c r="T60" s="3">
        <v>67810.205070404714</v>
      </c>
      <c r="U60" s="3">
        <v>12184.62994538139</v>
      </c>
      <c r="V60" s="3">
        <v>8289.9898819075006</v>
      </c>
      <c r="W60" s="3">
        <v>2598.9003872689</v>
      </c>
      <c r="X60" s="3">
        <v>459.42906490889999</v>
      </c>
      <c r="Y60" s="3">
        <v>245.81166958</v>
      </c>
      <c r="Z60" s="3">
        <v>394.79336336</v>
      </c>
      <c r="AA60" s="3">
        <v>122.68888962</v>
      </c>
      <c r="AB60" s="3">
        <v>1376.1773998000001</v>
      </c>
      <c r="AC60" s="3">
        <v>3042.2116775598001</v>
      </c>
      <c r="AD60" s="3">
        <v>490.53022474999989</v>
      </c>
      <c r="AE60" s="3">
        <v>22.05944298</v>
      </c>
      <c r="AF60" s="3">
        <v>2529.6220098297999</v>
      </c>
      <c r="AG60" s="3">
        <v>2216.6517801999998</v>
      </c>
      <c r="AH60" s="3">
        <v>673.47604709999996</v>
      </c>
      <c r="AI60" s="3">
        <v>667.00152155000001</v>
      </c>
      <c r="AJ60" s="3">
        <v>520.7164659</v>
      </c>
      <c r="AK60" s="3">
        <v>355.45774564999999</v>
      </c>
      <c r="AL60" s="3">
        <v>432.22603687880002</v>
      </c>
      <c r="AM60" s="3">
        <v>556.52248262252988</v>
      </c>
      <c r="AN60" s="3">
        <v>67.911980676328497</v>
      </c>
      <c r="AO60" s="3">
        <v>106582.6657638333</v>
      </c>
      <c r="AP60" s="3">
        <v>125035.3375456767</v>
      </c>
      <c r="AQ60" s="3">
        <v>8294.1265159047744</v>
      </c>
      <c r="AR60" s="3">
        <v>101.33560716356671</v>
      </c>
      <c r="AS60" s="3">
        <v>28294.597811920001</v>
      </c>
      <c r="AT60" s="3">
        <v>14467.535184</v>
      </c>
      <c r="AU60" s="3">
        <v>32525.216683899409</v>
      </c>
      <c r="AV60" s="3">
        <v>22196.230583899411</v>
      </c>
      <c r="AW60" s="3">
        <v>10328.9861</v>
      </c>
      <c r="AX60" s="3">
        <v>-421603.59184272093</v>
      </c>
      <c r="AY60" s="3">
        <v>2683314.6393101709</v>
      </c>
      <c r="AZ60" s="3">
        <v>59139.799281316809</v>
      </c>
      <c r="BA60" s="3">
        <v>2742454.4385914882</v>
      </c>
      <c r="BB60" s="3">
        <v>-186170.07131053129</v>
      </c>
      <c r="BC60" s="3">
        <v>1259196.396442499</v>
      </c>
      <c r="BD60" s="3">
        <v>15770.78588023852</v>
      </c>
      <c r="BE60" s="3">
        <v>1274967.1823227371</v>
      </c>
      <c r="BF60" s="3">
        <v>-235433.52053218949</v>
      </c>
      <c r="BG60" s="3">
        <v>1424118.242867673</v>
      </c>
      <c r="BH60" s="3">
        <v>43369.01340107806</v>
      </c>
      <c r="BI60" s="3">
        <v>1467487.2562687511</v>
      </c>
      <c r="BJ60" s="3">
        <v>-393208.78850886959</v>
      </c>
      <c r="BK60" s="3">
        <v>1614370.756702357</v>
      </c>
      <c r="BL60" s="3">
        <v>49234.571945183437</v>
      </c>
      <c r="BM60" s="3">
        <v>1663605.32864754</v>
      </c>
      <c r="BN60" s="3">
        <v>-96340.480562374141</v>
      </c>
      <c r="BO60" s="3">
        <v>514544.71339055628</v>
      </c>
      <c r="BP60" s="3">
        <v>16161.08902977145</v>
      </c>
      <c r="BQ60" s="3">
        <v>530705.80242032779</v>
      </c>
      <c r="BR60" s="3">
        <v>-296868.30794649548</v>
      </c>
      <c r="BS60" s="3">
        <v>1099826.0433118001</v>
      </c>
      <c r="BT60" s="3">
        <v>33073.482915412169</v>
      </c>
      <c r="BU60" s="3">
        <v>1132899.526227212</v>
      </c>
      <c r="BV60" s="3">
        <v>-28394.803333851261</v>
      </c>
      <c r="BW60" s="3">
        <v>1068943.8826078151</v>
      </c>
      <c r="BX60" s="3">
        <v>9905.2273361333646</v>
      </c>
      <c r="BY60" s="3">
        <v>1078849.109943948</v>
      </c>
      <c r="BZ60" s="3">
        <v>-89829.590748157236</v>
      </c>
      <c r="CA60" s="3">
        <v>744651.68305194215</v>
      </c>
      <c r="CB60" s="3">
        <v>-390.30314953287598</v>
      </c>
      <c r="CC60" s="3">
        <v>744261.37990240927</v>
      </c>
      <c r="CD60" s="3">
        <v>61434.787414306084</v>
      </c>
      <c r="CE60" s="3">
        <v>324292.19955587282</v>
      </c>
      <c r="CF60" s="3">
        <v>10295.530485666121</v>
      </c>
      <c r="CG60" s="3">
        <v>334587.73004153889</v>
      </c>
      <c r="CH60" s="3">
        <v>-1313376.359532184</v>
      </c>
      <c r="CI60" s="3">
        <v>13915904.321976731</v>
      </c>
      <c r="CJ60" s="3">
        <v>356625.32688177942</v>
      </c>
      <c r="CK60" s="3">
        <v>14272529.64885851</v>
      </c>
      <c r="CL60" s="3">
        <v>-1286095.6980986979</v>
      </c>
      <c r="CM60" s="3">
        <v>7627060.4357547686</v>
      </c>
      <c r="CN60" s="3">
        <v>101948.3613102622</v>
      </c>
      <c r="CO60" s="3">
        <v>7729008.7970650308</v>
      </c>
      <c r="CP60" s="3">
        <v>-27280.661433486712</v>
      </c>
      <c r="CQ60" s="3">
        <v>6288843.8862219667</v>
      </c>
      <c r="CR60" s="3">
        <v>254676.96557151529</v>
      </c>
      <c r="CS60" s="3">
        <v>6543520.851793482</v>
      </c>
      <c r="CT60" s="3">
        <v>-1504451.3872228661</v>
      </c>
      <c r="CU60" s="3">
        <v>9160475.8725645076</v>
      </c>
      <c r="CV60" s="3">
        <v>346591.36258454807</v>
      </c>
      <c r="CW60" s="3">
        <v>9507067.2351490557</v>
      </c>
      <c r="CX60" s="3">
        <v>-780105.37485164113</v>
      </c>
      <c r="CY60" s="3">
        <v>4305282.9760410804</v>
      </c>
      <c r="CZ60" s="3">
        <v>133018.98481033091</v>
      </c>
      <c r="DA60" s="3">
        <v>4438301.9608514113</v>
      </c>
      <c r="DB60" s="3">
        <v>-724346.01237122389</v>
      </c>
      <c r="DC60" s="3">
        <v>4855192.8965234272</v>
      </c>
      <c r="DD60" s="3">
        <v>213572.37777421621</v>
      </c>
      <c r="DE60" s="3">
        <v>5068765.2742976435</v>
      </c>
      <c r="DF60" s="3">
        <v>191075.02769068009</v>
      </c>
      <c r="DG60" s="3">
        <v>4755428.4494122267</v>
      </c>
      <c r="DH60" s="3">
        <v>10033.96429723222</v>
      </c>
      <c r="DI60" s="3">
        <v>4765462.4137094589</v>
      </c>
      <c r="DJ60" s="3">
        <v>-505990.3232470564</v>
      </c>
      <c r="DK60" s="3">
        <v>3321777.4597136881</v>
      </c>
      <c r="DL60" s="3">
        <v>-31070.623500068668</v>
      </c>
      <c r="DM60" s="3">
        <v>3290706.836213619</v>
      </c>
      <c r="DN60" s="3">
        <v>697065.35093773704</v>
      </c>
      <c r="DO60" s="3">
        <v>1433650.989698539</v>
      </c>
      <c r="DP60" s="3">
        <v>41104.587797300417</v>
      </c>
      <c r="DQ60" s="3">
        <v>1474755.577495839</v>
      </c>
      <c r="DR60" s="3">
        <v>-2981.6105408627159</v>
      </c>
      <c r="DS60" s="3">
        <v>68971.276563897496</v>
      </c>
      <c r="DT60" s="3">
        <v>1820.539047369937</v>
      </c>
      <c r="DU60" s="3">
        <v>70791.815611267433</v>
      </c>
      <c r="DV60" s="3">
        <v>-36.211575213781707</v>
      </c>
      <c r="DW60" s="3">
        <v>11974.81338096043</v>
      </c>
      <c r="DX60" s="3">
        <v>246.02813963473821</v>
      </c>
      <c r="DY60" s="3">
        <v>12220.84152059517</v>
      </c>
      <c r="DZ60" s="3">
        <v>-369.92862685664647</v>
      </c>
      <c r="EA60" s="3">
        <v>8004.2733658172692</v>
      </c>
      <c r="EB60" s="3">
        <v>655.64514294687797</v>
      </c>
      <c r="EC60" s="3">
        <v>8659.9185087641472</v>
      </c>
      <c r="ED60" s="3">
        <v>15.0753587745668</v>
      </c>
      <c r="EE60" s="3">
        <v>2667.304242254148</v>
      </c>
      <c r="EF60" s="3">
        <v>-83.479213759815138</v>
      </c>
      <c r="EG60" s="3">
        <v>2583.8250284943329</v>
      </c>
      <c r="EH60" s="3">
        <v>-25.330135183240792</v>
      </c>
      <c r="EI60" s="3">
        <v>445.29523003891558</v>
      </c>
      <c r="EJ60" s="3">
        <v>39.463970053225239</v>
      </c>
      <c r="EK60" s="3">
        <v>484.75920009214082</v>
      </c>
      <c r="EL60" s="3">
        <v>-43.398136086596217</v>
      </c>
      <c r="EM60" s="3">
        <v>300.26037240521191</v>
      </c>
      <c r="EN60" s="3">
        <v>-11.050566738615659</v>
      </c>
      <c r="EO60" s="3">
        <v>289.20980566659631</v>
      </c>
      <c r="EP60" s="3">
        <v>99.773053924117377</v>
      </c>
      <c r="EQ60" s="3">
        <v>291.030514111353</v>
      </c>
      <c r="ER60" s="3">
        <v>3.9897953245296089</v>
      </c>
      <c r="ES60" s="3">
        <v>295.02030943588261</v>
      </c>
      <c r="ET60" s="3">
        <v>-32.271088006142357</v>
      </c>
      <c r="EU60" s="3">
        <v>276.91686458451579</v>
      </c>
      <c r="EV60" s="3">
        <v>-121.9568869583734</v>
      </c>
      <c r="EW60" s="3">
        <v>154.95997762614229</v>
      </c>
      <c r="EX60" s="3">
        <v>8.4071704880915039</v>
      </c>
      <c r="EY60" s="3">
        <v>1352.62923641926</v>
      </c>
      <c r="EZ60" s="3">
        <v>15.140992892648461</v>
      </c>
      <c r="FA60" s="3">
        <v>1367.770229311908</v>
      </c>
      <c r="FB60" s="3">
        <v>-60.211520344849838</v>
      </c>
      <c r="FC60" s="3">
        <v>2718.6861387028462</v>
      </c>
      <c r="FD60" s="3">
        <v>383.73705920180367</v>
      </c>
      <c r="FE60" s="3">
        <v>3102.423197904649</v>
      </c>
      <c r="FF60" s="3">
        <v>15.1008625230779</v>
      </c>
      <c r="FG60" s="3">
        <v>174.51242982092</v>
      </c>
      <c r="FH60" s="3">
        <v>300.91693240600188</v>
      </c>
      <c r="FI60" s="3">
        <v>475.42936222692202</v>
      </c>
      <c r="FJ60" s="3">
        <v>-15.57289332467122</v>
      </c>
      <c r="FK60" s="3">
        <v>38.048379063725818</v>
      </c>
      <c r="FL60" s="3">
        <v>-0.41604275905459082</v>
      </c>
      <c r="FM60" s="3">
        <v>37.632336304671227</v>
      </c>
      <c r="FN60" s="3">
        <v>-59.723018963374983</v>
      </c>
      <c r="FO60" s="3">
        <v>2506.1260510998281</v>
      </c>
      <c r="FP60" s="3">
        <v>83.218977693346915</v>
      </c>
      <c r="FQ60" s="3">
        <v>2589.3450287931751</v>
      </c>
      <c r="FR60" s="3">
        <v>-259.47737079043321</v>
      </c>
      <c r="FS60" s="3">
        <v>2172.9222345765038</v>
      </c>
      <c r="FT60" s="3">
        <v>303.20691641392978</v>
      </c>
      <c r="FU60" s="3">
        <v>2476.129150990434</v>
      </c>
      <c r="FV60" s="3">
        <v>-32.135162950123977</v>
      </c>
      <c r="FW60" s="3">
        <v>578.36416584950734</v>
      </c>
      <c r="FX60" s="3">
        <v>127.2470442006166</v>
      </c>
      <c r="FY60" s="3">
        <v>705.61121005012399</v>
      </c>
      <c r="FZ60" s="3">
        <v>-51.42227215694038</v>
      </c>
      <c r="GA60" s="3">
        <v>634.30005828085405</v>
      </c>
      <c r="GB60" s="3">
        <v>84.123735426086341</v>
      </c>
      <c r="GC60" s="3">
        <v>718.42379370694039</v>
      </c>
      <c r="GD60" s="3">
        <v>-37.067700370898443</v>
      </c>
      <c r="GE60" s="3">
        <v>472.8231934049665</v>
      </c>
      <c r="GF60" s="3">
        <v>84.960972865931979</v>
      </c>
      <c r="GG60" s="3">
        <v>557.78416627089848</v>
      </c>
      <c r="GH60" s="3">
        <v>-138.85223531247021</v>
      </c>
      <c r="GI60" s="3">
        <v>487.4348170411759</v>
      </c>
      <c r="GJ60" s="3">
        <v>6.8751639212943587</v>
      </c>
      <c r="GK60" s="3">
        <v>494.30998096247032</v>
      </c>
      <c r="GL60" s="3">
        <v>-65.31509449593122</v>
      </c>
      <c r="GM60" s="3">
        <v>445.36075028377059</v>
      </c>
      <c r="GN60" s="3">
        <v>52.180381090960623</v>
      </c>
      <c r="GO60" s="3">
        <v>497.54113137473121</v>
      </c>
      <c r="GP60" s="3">
        <v>-24.491907700722489</v>
      </c>
      <c r="GQ60" s="3">
        <v>576.86145852075538</v>
      </c>
      <c r="GR60" s="3">
        <v>4.1529318024969371</v>
      </c>
      <c r="GS60" s="3">
        <v>581.01439032325231</v>
      </c>
      <c r="GT60" s="3">
        <v>9.4654870286832477E-2</v>
      </c>
      <c r="GU60" s="3">
        <v>62.634390221046317</v>
      </c>
      <c r="GV60" s="3">
        <v>5.1829355849953416</v>
      </c>
      <c r="GW60" s="3">
        <v>67.817325806041666</v>
      </c>
      <c r="GX60" s="3">
        <v>-691.82205674565012</v>
      </c>
      <c r="GY60" s="3">
        <v>107388.0242708666</v>
      </c>
      <c r="GZ60" s="3">
        <v>-113.53645028761819</v>
      </c>
      <c r="HA60" s="3">
        <v>107274.487820579</v>
      </c>
      <c r="HB60" s="3">
        <v>-615.08588592906085</v>
      </c>
      <c r="HC60" s="3">
        <v>125787.7928977183</v>
      </c>
      <c r="HD60" s="3">
        <v>-137.3694661125337</v>
      </c>
      <c r="HE60" s="3">
        <v>125650.4234316057</v>
      </c>
      <c r="HF60" s="3">
        <v>-295.16688655953499</v>
      </c>
      <c r="HG60" s="3">
        <v>8453.6253244437376</v>
      </c>
      <c r="HH60" s="3">
        <v>135.66807802057161</v>
      </c>
      <c r="HI60" s="3">
        <v>8589.2934024643091</v>
      </c>
      <c r="HJ60" s="3">
        <v>-0.22988883559592291</v>
      </c>
      <c r="HK60" s="3">
        <v>101.3588792203612</v>
      </c>
      <c r="HL60" s="3">
        <v>0.20661677880137569</v>
      </c>
      <c r="HM60" s="3">
        <v>101.56549599916259</v>
      </c>
      <c r="HN60" s="3">
        <v>1140.654406800485</v>
      </c>
      <c r="HO60" s="3">
        <v>26734.518308320221</v>
      </c>
      <c r="HP60" s="3">
        <v>419.42509679929208</v>
      </c>
      <c r="HQ60" s="3">
        <v>27153.943405119509</v>
      </c>
      <c r="HR60" s="3">
        <v>1640.1575688287071</v>
      </c>
      <c r="HS60" s="3">
        <v>12130.51115743031</v>
      </c>
      <c r="HT60" s="3">
        <v>696.86645774098724</v>
      </c>
      <c r="HU60" s="3">
        <v>12827.37761517129</v>
      </c>
      <c r="HV60" s="3">
        <v>220.91359588943331</v>
      </c>
      <c r="HW60" s="3">
        <v>32173.64326082254</v>
      </c>
      <c r="HX60" s="3">
        <v>130.65982718742819</v>
      </c>
      <c r="HY60" s="3">
        <v>32304.303088009969</v>
      </c>
      <c r="HZ60" s="3">
        <v>172.4478224430531</v>
      </c>
      <c r="IA60" s="3">
        <v>22731.00131960804</v>
      </c>
      <c r="IB60" s="3">
        <v>-707.21855815168965</v>
      </c>
      <c r="IC60" s="3">
        <v>22023.78276145635</v>
      </c>
      <c r="ID60" s="3">
        <v>48.465773446380481</v>
      </c>
      <c r="IE60" s="3">
        <v>9442.6419412145005</v>
      </c>
      <c r="IF60" s="3">
        <v>837.87838533911963</v>
      </c>
      <c r="IG60" s="3">
        <v>10280.52032655362</v>
      </c>
    </row>
    <row r="61" spans="1:241" x14ac:dyDescent="0.25">
      <c r="A61" s="5" t="s">
        <v>295</v>
      </c>
      <c r="B61" s="3">
        <v>2371282.936087369</v>
      </c>
      <c r="C61" s="3">
        <v>855763.69530243962</v>
      </c>
      <c r="D61" s="3">
        <v>1515519.2407849289</v>
      </c>
      <c r="E61" s="3">
        <v>1652889.3884123419</v>
      </c>
      <c r="F61" s="3">
        <v>444673.66290407558</v>
      </c>
      <c r="G61" s="3">
        <v>1208215.7255082671</v>
      </c>
      <c r="H61" s="3">
        <v>718393.54767502658</v>
      </c>
      <c r="I61" s="3">
        <v>411090.03239836398</v>
      </c>
      <c r="J61" s="3">
        <v>307303.5152766626</v>
      </c>
      <c r="K61" s="3">
        <v>14350031.604013</v>
      </c>
      <c r="L61" s="3">
        <v>7646682.9156082077</v>
      </c>
      <c r="M61" s="3">
        <v>6703348.6884047957</v>
      </c>
      <c r="N61" s="3">
        <v>8840602.9732128158</v>
      </c>
      <c r="O61" s="3">
        <v>3626107.5546624372</v>
      </c>
      <c r="P61" s="3">
        <v>5214495.4185503796</v>
      </c>
      <c r="Q61" s="3">
        <v>5509428.6308001867</v>
      </c>
      <c r="R61" s="3">
        <v>4020575.360945771</v>
      </c>
      <c r="S61" s="3">
        <v>1488853.2698544159</v>
      </c>
      <c r="T61" s="3">
        <v>70256.352306914123</v>
      </c>
      <c r="U61" s="3">
        <v>12218.209814760199</v>
      </c>
      <c r="V61" s="3">
        <v>6433.7027557250003</v>
      </c>
      <c r="W61" s="3">
        <v>1927.534311625401</v>
      </c>
      <c r="X61" s="3">
        <v>394.37184722529997</v>
      </c>
      <c r="Y61" s="3">
        <v>277.83567334000003</v>
      </c>
      <c r="Z61" s="3">
        <v>253.53845655000009</v>
      </c>
      <c r="AA61" s="3">
        <v>129.36425105999999</v>
      </c>
      <c r="AB61" s="3">
        <v>872.42408345009972</v>
      </c>
      <c r="AC61" s="3">
        <v>2334.8529344704002</v>
      </c>
      <c r="AD61" s="3">
        <v>7.0237761000000773</v>
      </c>
      <c r="AE61" s="3">
        <v>42.722404740000002</v>
      </c>
      <c r="AF61" s="3">
        <v>2285.1067536303999</v>
      </c>
      <c r="AG61" s="3">
        <v>1891.02587464</v>
      </c>
      <c r="AH61" s="3">
        <v>554.3671642500002</v>
      </c>
      <c r="AI61" s="3">
        <v>495.02704185999988</v>
      </c>
      <c r="AJ61" s="3">
        <v>379.57747996999979</v>
      </c>
      <c r="AK61" s="3">
        <v>462.05418856000011</v>
      </c>
      <c r="AL61" s="3">
        <v>280.28963498920001</v>
      </c>
      <c r="AM61" s="3">
        <v>575.0134706480568</v>
      </c>
      <c r="AN61" s="3">
        <v>69.721853096179188</v>
      </c>
      <c r="AO61" s="3">
        <v>108215.52882397</v>
      </c>
      <c r="AP61" s="3">
        <v>126292.85186640669</v>
      </c>
      <c r="AQ61" s="3">
        <v>7625.3316685177952</v>
      </c>
      <c r="AR61" s="3">
        <v>101.5843392153667</v>
      </c>
      <c r="AS61" s="3">
        <v>25350.36567458</v>
      </c>
      <c r="AT61" s="3">
        <v>11202.731411000001</v>
      </c>
      <c r="AU61" s="3">
        <v>30517.665413587401</v>
      </c>
      <c r="AV61" s="3">
        <v>22322.9314635874</v>
      </c>
      <c r="AW61" s="3">
        <v>8194.7339499999998</v>
      </c>
      <c r="AX61" s="3">
        <v>-228419.03098962421</v>
      </c>
      <c r="AY61" s="3">
        <v>2680400.0975615401</v>
      </c>
      <c r="AZ61" s="3">
        <v>-80698.130484547</v>
      </c>
      <c r="BA61" s="3">
        <v>2599701.9670769931</v>
      </c>
      <c r="BB61" s="3">
        <v>-312377.03781019198</v>
      </c>
      <c r="BC61" s="3">
        <v>1247005.6579271739</v>
      </c>
      <c r="BD61" s="3">
        <v>-78864.92481454229</v>
      </c>
      <c r="BE61" s="3">
        <v>1168140.7331126321</v>
      </c>
      <c r="BF61" s="3">
        <v>83958.006820567418</v>
      </c>
      <c r="BG61" s="3">
        <v>1433394.439634366</v>
      </c>
      <c r="BH61" s="3">
        <v>-1833.2056700040121</v>
      </c>
      <c r="BI61" s="3">
        <v>1431561.2339643619</v>
      </c>
      <c r="BJ61" s="3">
        <v>65686.602087767023</v>
      </c>
      <c r="BK61" s="3">
        <v>1616872.930559359</v>
      </c>
      <c r="BL61" s="3">
        <v>-29670.144234783951</v>
      </c>
      <c r="BM61" s="3">
        <v>1587202.7863245751</v>
      </c>
      <c r="BN61" s="3">
        <v>-36047.872747644622</v>
      </c>
      <c r="BO61" s="3">
        <v>510323.57756550971</v>
      </c>
      <c r="BP61" s="3">
        <v>-29602.04191378941</v>
      </c>
      <c r="BQ61" s="3">
        <v>480721.53565172019</v>
      </c>
      <c r="BR61" s="3">
        <v>101734.4748354117</v>
      </c>
      <c r="BS61" s="3">
        <v>1106549.3529938499</v>
      </c>
      <c r="BT61" s="3">
        <v>-68.102320994716138</v>
      </c>
      <c r="BU61" s="3">
        <v>1106481.2506728549</v>
      </c>
      <c r="BV61" s="3">
        <v>-294105.63307739142</v>
      </c>
      <c r="BW61" s="3">
        <v>1063527.1670021811</v>
      </c>
      <c r="BX61" s="3">
        <v>-51027.986249762587</v>
      </c>
      <c r="BY61" s="3">
        <v>1012499.180752418</v>
      </c>
      <c r="BZ61" s="3">
        <v>-276329.16506254731</v>
      </c>
      <c r="CA61" s="3">
        <v>736682.08036166418</v>
      </c>
      <c r="CB61" s="3">
        <v>-49262.882900752942</v>
      </c>
      <c r="CC61" s="3">
        <v>687419.19746091124</v>
      </c>
      <c r="CD61" s="3">
        <v>-17776.468014844238</v>
      </c>
      <c r="CE61" s="3">
        <v>326845.08664051641</v>
      </c>
      <c r="CF61" s="3">
        <v>-1765.103349009529</v>
      </c>
      <c r="CG61" s="3">
        <v>325079.98329150683</v>
      </c>
      <c r="CH61" s="3">
        <v>824599.23405752552</v>
      </c>
      <c r="CI61" s="3">
        <v>13859211.628637871</v>
      </c>
      <c r="CJ61" s="3">
        <v>-333779.25868239248</v>
      </c>
      <c r="CK61" s="3">
        <v>13525432.36995548</v>
      </c>
      <c r="CL61" s="3">
        <v>392950.13475234818</v>
      </c>
      <c r="CM61" s="3">
        <v>7528834.065441804</v>
      </c>
      <c r="CN61" s="3">
        <v>-275101.28458594438</v>
      </c>
      <c r="CO61" s="3">
        <v>7253732.7808558596</v>
      </c>
      <c r="CP61" s="3">
        <v>431649.09930517699</v>
      </c>
      <c r="CQ61" s="3">
        <v>6330377.5631960668</v>
      </c>
      <c r="CR61" s="3">
        <v>-58677.974096448161</v>
      </c>
      <c r="CS61" s="3">
        <v>6271699.5890996186</v>
      </c>
      <c r="CT61" s="3">
        <v>-75807.723936289549</v>
      </c>
      <c r="CU61" s="3">
        <v>9139923.065606026</v>
      </c>
      <c r="CV61" s="3">
        <v>-223512.36845692061</v>
      </c>
      <c r="CW61" s="3">
        <v>8916410.6971491054</v>
      </c>
      <c r="CX61" s="3">
        <v>-458831.34708633588</v>
      </c>
      <c r="CY61" s="3">
        <v>4257303.9074631846</v>
      </c>
      <c r="CZ61" s="3">
        <v>-172365.00571441231</v>
      </c>
      <c r="DA61" s="3">
        <v>4084938.9017487732</v>
      </c>
      <c r="DB61" s="3">
        <v>383023.6231500461</v>
      </c>
      <c r="DC61" s="3">
        <v>4882619.1581428424</v>
      </c>
      <c r="DD61" s="3">
        <v>-51147.362742508762</v>
      </c>
      <c r="DE61" s="3">
        <v>4831471.7954003336</v>
      </c>
      <c r="DF61" s="3">
        <v>900406.95799381507</v>
      </c>
      <c r="DG61" s="3">
        <v>4719288.5630318429</v>
      </c>
      <c r="DH61" s="3">
        <v>-110266.890225471</v>
      </c>
      <c r="DI61" s="3">
        <v>4609021.6728063719</v>
      </c>
      <c r="DJ61" s="3">
        <v>851781.48183868406</v>
      </c>
      <c r="DK61" s="3">
        <v>3271530.157978619</v>
      </c>
      <c r="DL61" s="3">
        <v>-102736.27887153209</v>
      </c>
      <c r="DM61" s="3">
        <v>3168793.879107086</v>
      </c>
      <c r="DN61" s="3">
        <v>48625.476155131168</v>
      </c>
      <c r="DO61" s="3">
        <v>1447758.4050532239</v>
      </c>
      <c r="DP61" s="3">
        <v>-7530.6113539389326</v>
      </c>
      <c r="DQ61" s="3">
        <v>1440227.793699285</v>
      </c>
      <c r="DR61" s="3">
        <v>764.35763315913994</v>
      </c>
      <c r="DS61" s="3">
        <v>69527.490418850764</v>
      </c>
      <c r="DT61" s="3">
        <v>-35.495745095788152</v>
      </c>
      <c r="DU61" s="3">
        <v>69491.994673754976</v>
      </c>
      <c r="DV61" s="3">
        <v>142.30143284985161</v>
      </c>
      <c r="DW61" s="3">
        <v>12060.8634214349</v>
      </c>
      <c r="DX61" s="3">
        <v>15.04496047544853</v>
      </c>
      <c r="DY61" s="3">
        <v>12075.908381910351</v>
      </c>
      <c r="DZ61" s="3">
        <v>-136.732472725138</v>
      </c>
      <c r="EA61" s="3">
        <v>7668.9001401526466</v>
      </c>
      <c r="EB61" s="3">
        <v>-1098.4649117025081</v>
      </c>
      <c r="EC61" s="3">
        <v>6570.4352284501383</v>
      </c>
      <c r="ED61" s="3">
        <v>-196.75387464469841</v>
      </c>
      <c r="EE61" s="3">
        <v>2485.305083192809</v>
      </c>
      <c r="EF61" s="3">
        <v>-361.01689692270969</v>
      </c>
      <c r="EG61" s="3">
        <v>2124.2881862700988</v>
      </c>
      <c r="EH61" s="3">
        <v>-16.3970434420191</v>
      </c>
      <c r="EI61" s="3">
        <v>465.92081065357502</v>
      </c>
      <c r="EJ61" s="3">
        <v>-55.151919986255898</v>
      </c>
      <c r="EK61" s="3">
        <v>410.76889066731911</v>
      </c>
      <c r="EL61" s="3">
        <v>31.038631266426702</v>
      </c>
      <c r="EM61" s="3">
        <v>278.87596681394223</v>
      </c>
      <c r="EN61" s="3">
        <v>-32.078924740368898</v>
      </c>
      <c r="EO61" s="3">
        <v>246.79704207357329</v>
      </c>
      <c r="EP61" s="3">
        <v>-33.057967056294999</v>
      </c>
      <c r="EQ61" s="3">
        <v>285.93343559970162</v>
      </c>
      <c r="ER61" s="3">
        <v>0.66298800659347989</v>
      </c>
      <c r="ES61" s="3">
        <v>286.5964236062951</v>
      </c>
      <c r="ET61" s="3">
        <v>-45.337465767821897</v>
      </c>
      <c r="EU61" s="3">
        <v>333.06646376568023</v>
      </c>
      <c r="EV61" s="3">
        <v>-158.36474693785831</v>
      </c>
      <c r="EW61" s="3">
        <v>174.70171682782191</v>
      </c>
      <c r="EX61" s="3">
        <v>-142.79076419307231</v>
      </c>
      <c r="EY61" s="3">
        <v>1120.8208037069439</v>
      </c>
      <c r="EZ61" s="3">
        <v>-105.6059560637717</v>
      </c>
      <c r="FA61" s="3">
        <v>1015.214847643172</v>
      </c>
      <c r="FB61" s="3">
        <v>221.45135742714311</v>
      </c>
      <c r="FC61" s="3">
        <v>2568.187448972817</v>
      </c>
      <c r="FD61" s="3">
        <v>-454.78587192956002</v>
      </c>
      <c r="FE61" s="3">
        <v>2113.401577043257</v>
      </c>
      <c r="FF61" s="3">
        <v>96.546753860380761</v>
      </c>
      <c r="FG61" s="3">
        <v>154.92300945003231</v>
      </c>
      <c r="FH61" s="3">
        <v>-244.44598721041299</v>
      </c>
      <c r="FI61" s="3">
        <v>-89.522977760380684</v>
      </c>
      <c r="FJ61" s="3">
        <v>-8.1790060370714173</v>
      </c>
      <c r="FK61" s="3">
        <v>42.563475055657413</v>
      </c>
      <c r="FL61" s="3">
        <v>8.3379357214140128</v>
      </c>
      <c r="FM61" s="3">
        <v>50.901410777071419</v>
      </c>
      <c r="FN61" s="3">
        <v>133.08474101859119</v>
      </c>
      <c r="FO61" s="3">
        <v>2370.7053819432922</v>
      </c>
      <c r="FP61" s="3">
        <v>-218.68336933148339</v>
      </c>
      <c r="FQ61" s="3">
        <v>2152.0220126118088</v>
      </c>
      <c r="FR61" s="3">
        <v>-126.19093684805711</v>
      </c>
      <c r="FS61" s="3">
        <v>2203.1911097126272</v>
      </c>
      <c r="FT61" s="3">
        <v>-185.97429822456959</v>
      </c>
      <c r="FU61" s="3">
        <v>2017.2168114880569</v>
      </c>
      <c r="FV61" s="3">
        <v>-22.895688152422789</v>
      </c>
      <c r="FW61" s="3">
        <v>573.98707587119725</v>
      </c>
      <c r="FX61" s="3">
        <v>3.2757765312256879</v>
      </c>
      <c r="FY61" s="3">
        <v>577.26285240242294</v>
      </c>
      <c r="FZ61" s="3">
        <v>-48.924444606258056</v>
      </c>
      <c r="GA61" s="3">
        <v>674.83389984379664</v>
      </c>
      <c r="GB61" s="3">
        <v>-130.88241337753871</v>
      </c>
      <c r="GC61" s="3">
        <v>543.95148646625796</v>
      </c>
      <c r="GD61" s="3">
        <v>-32.029011054118037</v>
      </c>
      <c r="GE61" s="3">
        <v>465.74204009965302</v>
      </c>
      <c r="GF61" s="3">
        <v>-54.135549075535152</v>
      </c>
      <c r="GG61" s="3">
        <v>411.60649102411782</v>
      </c>
      <c r="GH61" s="3">
        <v>-22.341793035258242</v>
      </c>
      <c r="GI61" s="3">
        <v>488.62809389797991</v>
      </c>
      <c r="GJ61" s="3">
        <v>-4.232112302721589</v>
      </c>
      <c r="GK61" s="3">
        <v>484.39598159525832</v>
      </c>
      <c r="GL61" s="3">
        <v>-35.239018659527289</v>
      </c>
      <c r="GM61" s="3">
        <v>412.21649827439489</v>
      </c>
      <c r="GN61" s="3">
        <v>-96.687844625667651</v>
      </c>
      <c r="GO61" s="3">
        <v>315.52865364872719</v>
      </c>
      <c r="GP61" s="3">
        <v>-0.93138592032289158</v>
      </c>
      <c r="GQ61" s="3">
        <v>577.3349530430645</v>
      </c>
      <c r="GR61" s="3">
        <v>-1.3900964746848099</v>
      </c>
      <c r="GS61" s="3">
        <v>575.94485656837969</v>
      </c>
      <c r="GT61" s="3">
        <v>0.79717568397773586</v>
      </c>
      <c r="GU61" s="3">
        <v>62.828148247033809</v>
      </c>
      <c r="GV61" s="3">
        <v>6.0965291651676381</v>
      </c>
      <c r="GW61" s="3">
        <v>68.924677412201447</v>
      </c>
      <c r="GX61" s="3">
        <v>-311.42791169596438</v>
      </c>
      <c r="GY61" s="3">
        <v>109054.49456388121</v>
      </c>
      <c r="GZ61" s="3">
        <v>-527.53782821525238</v>
      </c>
      <c r="HA61" s="3">
        <v>108526.956735666</v>
      </c>
      <c r="HB61" s="3">
        <v>-440.86625791885172</v>
      </c>
      <c r="HC61" s="3">
        <v>127372.8328520151</v>
      </c>
      <c r="HD61" s="3">
        <v>-639.11472768960812</v>
      </c>
      <c r="HE61" s="3">
        <v>126733.7181243255</v>
      </c>
      <c r="HF61" s="3">
        <v>-195.92890597051141</v>
      </c>
      <c r="HG61" s="3">
        <v>7943.282323456564</v>
      </c>
      <c r="HH61" s="3">
        <v>-122.0217489682573</v>
      </c>
      <c r="HI61" s="3">
        <v>7821.2605744883067</v>
      </c>
      <c r="HJ61" s="3">
        <v>2.8494598107991601E-2</v>
      </c>
      <c r="HK61" s="3">
        <v>101.7400154635279</v>
      </c>
      <c r="HL61" s="3">
        <v>-0.18417084626922531</v>
      </c>
      <c r="HM61" s="3">
        <v>101.5558446172587</v>
      </c>
      <c r="HN61" s="3">
        <v>-419.98582555630969</v>
      </c>
      <c r="HO61" s="3">
        <v>26951.57497268666</v>
      </c>
      <c r="HP61" s="3">
        <v>-1181.2234725503481</v>
      </c>
      <c r="HQ61" s="3">
        <v>25770.351500136308</v>
      </c>
      <c r="HR61" s="3">
        <v>-329.73785951273572</v>
      </c>
      <c r="HS61" s="3">
        <v>12241.58880961734</v>
      </c>
      <c r="HT61" s="3">
        <v>-709.11953910460397</v>
      </c>
      <c r="HU61" s="3">
        <v>11532.46927051274</v>
      </c>
      <c r="HV61" s="3">
        <v>-339.27284883386432</v>
      </c>
      <c r="HW61" s="3">
        <v>32454.75581025955</v>
      </c>
      <c r="HX61" s="3">
        <v>-1597.8175478382909</v>
      </c>
      <c r="HY61" s="3">
        <v>30856.938262421259</v>
      </c>
      <c r="HZ61" s="3">
        <v>-526.69983229376214</v>
      </c>
      <c r="IA61" s="3">
        <v>23386.77735746952</v>
      </c>
      <c r="IB61" s="3">
        <v>-537.1460615883625</v>
      </c>
      <c r="IC61" s="3">
        <v>22849.631295881161</v>
      </c>
      <c r="ID61" s="3">
        <v>187.42698345989879</v>
      </c>
      <c r="IE61" s="3">
        <v>9067.9784527900265</v>
      </c>
      <c r="IF61" s="3">
        <v>-1060.6714862499259</v>
      </c>
      <c r="IG61" s="3">
        <v>8007.3069665401008</v>
      </c>
    </row>
    <row r="62" spans="1:241" x14ac:dyDescent="0.25">
      <c r="A62" s="5" t="s">
        <v>296</v>
      </c>
      <c r="B62" s="3">
        <v>3921683.5315969829</v>
      </c>
      <c r="C62" s="3">
        <v>1847432.8185256911</v>
      </c>
      <c r="D62" s="3">
        <v>2074250.713071292</v>
      </c>
      <c r="E62" s="3">
        <v>2527103.3023311729</v>
      </c>
      <c r="F62" s="3">
        <v>861465.43396114861</v>
      </c>
      <c r="G62" s="3">
        <v>1665637.868370024</v>
      </c>
      <c r="H62" s="3">
        <v>1394580.22926581</v>
      </c>
      <c r="I62" s="3">
        <v>985967.38456454198</v>
      </c>
      <c r="J62" s="3">
        <v>408612.84470126778</v>
      </c>
      <c r="K62" s="3">
        <v>17039942.20556413</v>
      </c>
      <c r="L62" s="3">
        <v>8947909.328120051</v>
      </c>
      <c r="M62" s="3">
        <v>8092032.8774440754</v>
      </c>
      <c r="N62" s="3">
        <v>12222157.335707219</v>
      </c>
      <c r="O62" s="3">
        <v>5487870.8861318231</v>
      </c>
      <c r="P62" s="3">
        <v>6734286.449575399</v>
      </c>
      <c r="Q62" s="3">
        <v>4817784.8698569043</v>
      </c>
      <c r="R62" s="3">
        <v>3460038.4419882279</v>
      </c>
      <c r="S62" s="3">
        <v>1357746.4278686759</v>
      </c>
      <c r="T62" s="3">
        <v>72808.833456174601</v>
      </c>
      <c r="U62" s="3">
        <v>12808.53152979066</v>
      </c>
      <c r="V62" s="3">
        <v>10722.185099836101</v>
      </c>
      <c r="W62" s="3">
        <v>3334.161523425299</v>
      </c>
      <c r="X62" s="3">
        <v>838.81536444530002</v>
      </c>
      <c r="Y62" s="3">
        <v>362.75824685999999</v>
      </c>
      <c r="Z62" s="3">
        <v>340.02680789999982</v>
      </c>
      <c r="AA62" s="3">
        <v>946.90557934000003</v>
      </c>
      <c r="AB62" s="3">
        <v>845.65552488000003</v>
      </c>
      <c r="AC62" s="3">
        <v>2790.306560299101</v>
      </c>
      <c r="AD62" s="3">
        <v>51.116358650000052</v>
      </c>
      <c r="AE62" s="3">
        <v>86.523480430000006</v>
      </c>
      <c r="AF62" s="3">
        <v>2652.666721219101</v>
      </c>
      <c r="AG62" s="3">
        <v>3962.5755724699989</v>
      </c>
      <c r="AH62" s="3">
        <v>898.25474856999972</v>
      </c>
      <c r="AI62" s="3">
        <v>1271.1701948800001</v>
      </c>
      <c r="AJ62" s="3">
        <v>772.99429664000013</v>
      </c>
      <c r="AK62" s="3">
        <v>1020.15633238</v>
      </c>
      <c r="AL62" s="3">
        <v>635.14144364170011</v>
      </c>
      <c r="AM62" s="3">
        <v>568.44013138299692</v>
      </c>
      <c r="AN62" s="3">
        <v>58.651423238597147</v>
      </c>
      <c r="AO62" s="3">
        <v>112169.6493240033</v>
      </c>
      <c r="AP62" s="3">
        <v>130277.9847313667</v>
      </c>
      <c r="AQ62" s="3">
        <v>7735.3442808067302</v>
      </c>
      <c r="AR62" s="3">
        <v>102.0568265057333</v>
      </c>
      <c r="AS62" s="3">
        <v>28915.722375000001</v>
      </c>
      <c r="AT62" s="3">
        <v>11312.345689</v>
      </c>
      <c r="AU62" s="3">
        <v>42355.600999135808</v>
      </c>
      <c r="AV62" s="3">
        <v>31799.373516135809</v>
      </c>
      <c r="AW62" s="3">
        <v>10556.227483000001</v>
      </c>
      <c r="AX62" s="3">
        <v>1154705.12340005</v>
      </c>
      <c r="AY62" s="3">
        <v>2681905.7633207189</v>
      </c>
      <c r="AZ62" s="3">
        <v>85072.644876213744</v>
      </c>
      <c r="BA62" s="3">
        <v>2766978.4081969331</v>
      </c>
      <c r="BB62" s="3">
        <v>510789.36583357229</v>
      </c>
      <c r="BC62" s="3">
        <v>1228616.848030657</v>
      </c>
      <c r="BD62" s="3">
        <v>108026.6046614614</v>
      </c>
      <c r="BE62" s="3">
        <v>1336643.452692118</v>
      </c>
      <c r="BF62" s="3">
        <v>643915.75756647764</v>
      </c>
      <c r="BG62" s="3">
        <v>1453288.915290063</v>
      </c>
      <c r="BH62" s="3">
        <v>-22953.959785248389</v>
      </c>
      <c r="BI62" s="3">
        <v>1430334.9555048151</v>
      </c>
      <c r="BJ62" s="3">
        <v>859027.04288588651</v>
      </c>
      <c r="BK62" s="3">
        <v>1626145.399139157</v>
      </c>
      <c r="BL62" s="3">
        <v>41930.860306129092</v>
      </c>
      <c r="BM62" s="3">
        <v>1668076.2594452859</v>
      </c>
      <c r="BN62" s="3">
        <v>299448.51397161878</v>
      </c>
      <c r="BO62" s="3">
        <v>504868.18653948302</v>
      </c>
      <c r="BP62" s="3">
        <v>57148.733450046799</v>
      </c>
      <c r="BQ62" s="3">
        <v>562016.91998952976</v>
      </c>
      <c r="BR62" s="3">
        <v>559578.52891426766</v>
      </c>
      <c r="BS62" s="3">
        <v>1121277.212599674</v>
      </c>
      <c r="BT62" s="3">
        <v>-15217.873143917421</v>
      </c>
      <c r="BU62" s="3">
        <v>1106059.3394557571</v>
      </c>
      <c r="BV62" s="3">
        <v>295678.0805141633</v>
      </c>
      <c r="BW62" s="3">
        <v>1055760.364181563</v>
      </c>
      <c r="BX62" s="3">
        <v>43141.784570083953</v>
      </c>
      <c r="BY62" s="3">
        <v>1098902.148751647</v>
      </c>
      <c r="BZ62" s="3">
        <v>211340.85186195339</v>
      </c>
      <c r="CA62" s="3">
        <v>723748.66149117379</v>
      </c>
      <c r="CB62" s="3">
        <v>50877.871211414807</v>
      </c>
      <c r="CC62" s="3">
        <v>774626.53270258859</v>
      </c>
      <c r="CD62" s="3">
        <v>84337.228652209917</v>
      </c>
      <c r="CE62" s="3">
        <v>332011.70269038889</v>
      </c>
      <c r="CF62" s="3">
        <v>-7736.0866413310287</v>
      </c>
      <c r="CG62" s="3">
        <v>324275.61604905792</v>
      </c>
      <c r="CH62" s="3">
        <v>2856607.3576752818</v>
      </c>
      <c r="CI62" s="3">
        <v>13856897.7448497</v>
      </c>
      <c r="CJ62" s="3">
        <v>326437.10303914169</v>
      </c>
      <c r="CK62" s="3">
        <v>14183334.84788884</v>
      </c>
      <c r="CL62" s="3">
        <v>1042624.887132969</v>
      </c>
      <c r="CM62" s="3">
        <v>7423577.7817579322</v>
      </c>
      <c r="CN62" s="3">
        <v>481706.65922914998</v>
      </c>
      <c r="CO62" s="3">
        <v>7905284.4409870822</v>
      </c>
      <c r="CP62" s="3">
        <v>1813982.470542314</v>
      </c>
      <c r="CQ62" s="3">
        <v>6433319.9630917702</v>
      </c>
      <c r="CR62" s="3">
        <v>-155269.5561900092</v>
      </c>
      <c r="CS62" s="3">
        <v>6278050.406901761</v>
      </c>
      <c r="CT62" s="3">
        <v>2869303.7187157269</v>
      </c>
      <c r="CU62" s="3">
        <v>9147789.0499255061</v>
      </c>
      <c r="CV62" s="3">
        <v>205064.56706598771</v>
      </c>
      <c r="CW62" s="3">
        <v>9352853.6169914939</v>
      </c>
      <c r="CX62" s="3">
        <v>992440.28949543461</v>
      </c>
      <c r="CY62" s="3">
        <v>4194817.0376384268</v>
      </c>
      <c r="CZ62" s="3">
        <v>300613.55899796169</v>
      </c>
      <c r="DA62" s="3">
        <v>4495430.5966363885</v>
      </c>
      <c r="DB62" s="3">
        <v>1876863.429220293</v>
      </c>
      <c r="DC62" s="3">
        <v>4952972.0122870784</v>
      </c>
      <c r="DD62" s="3">
        <v>-95548.991931972094</v>
      </c>
      <c r="DE62" s="3">
        <v>4857423.0203551063</v>
      </c>
      <c r="DF62" s="3">
        <v>-12696.36104044407</v>
      </c>
      <c r="DG62" s="3">
        <v>4709108.6949241981</v>
      </c>
      <c r="DH62" s="3">
        <v>121372.5359731503</v>
      </c>
      <c r="DI62" s="3">
        <v>4830481.2308973484</v>
      </c>
      <c r="DJ62" s="3">
        <v>50184.597637534112</v>
      </c>
      <c r="DK62" s="3">
        <v>3228760.7441195049</v>
      </c>
      <c r="DL62" s="3">
        <v>181093.10023118879</v>
      </c>
      <c r="DM62" s="3">
        <v>3409853.8443506942</v>
      </c>
      <c r="DN62" s="3">
        <v>-62880.958677978502</v>
      </c>
      <c r="DO62" s="3">
        <v>1480347.950804692</v>
      </c>
      <c r="DP62" s="3">
        <v>-59720.564258037142</v>
      </c>
      <c r="DQ62" s="3">
        <v>1420627.3865466551</v>
      </c>
      <c r="DR62" s="3">
        <v>3786.9261364178401</v>
      </c>
      <c r="DS62" s="3">
        <v>70143.142274122016</v>
      </c>
      <c r="DT62" s="3">
        <v>-1121.2349543652531</v>
      </c>
      <c r="DU62" s="3">
        <v>69021.907319756763</v>
      </c>
      <c r="DV62" s="3">
        <v>827.96668290445052</v>
      </c>
      <c r="DW62" s="3">
        <v>12183.889526237859</v>
      </c>
      <c r="DX62" s="3">
        <v>-203.32467935165371</v>
      </c>
      <c r="DY62" s="3">
        <v>11980.564846886209</v>
      </c>
      <c r="DZ62" s="3">
        <v>3282.8709827584239</v>
      </c>
      <c r="EA62" s="3">
        <v>7470.1658642691036</v>
      </c>
      <c r="EB62" s="3">
        <v>-30.851747191431059</v>
      </c>
      <c r="EC62" s="3">
        <v>7439.3141170776726</v>
      </c>
      <c r="ED62" s="3">
        <v>900.58041603203685</v>
      </c>
      <c r="EE62" s="3">
        <v>2403.2269735749092</v>
      </c>
      <c r="EF62" s="3">
        <v>30.35413381835269</v>
      </c>
      <c r="EG62" s="3">
        <v>2433.5811073932618</v>
      </c>
      <c r="EH62" s="3">
        <v>255.49536075265181</v>
      </c>
      <c r="EI62" s="3">
        <v>477.79456924103317</v>
      </c>
      <c r="EJ62" s="3">
        <v>105.525434451615</v>
      </c>
      <c r="EK62" s="3">
        <v>583.32000369264824</v>
      </c>
      <c r="EL62" s="3">
        <v>78.000789047686382</v>
      </c>
      <c r="EM62" s="3">
        <v>271.04599151131072</v>
      </c>
      <c r="EN62" s="3">
        <v>13.711466301002931</v>
      </c>
      <c r="EO62" s="3">
        <v>284.75745781231359</v>
      </c>
      <c r="EP62" s="3">
        <v>-17.717136364775659</v>
      </c>
      <c r="EQ62" s="3">
        <v>269.10222786160091</v>
      </c>
      <c r="ER62" s="3">
        <v>88.641716403174598</v>
      </c>
      <c r="ES62" s="3">
        <v>357.74394426477551</v>
      </c>
      <c r="ET62" s="3">
        <v>190.61095436723889</v>
      </c>
      <c r="EU62" s="3">
        <v>391.43912632353852</v>
      </c>
      <c r="EV62" s="3">
        <v>364.85549864922268</v>
      </c>
      <c r="EW62" s="3">
        <v>756.2946249727612</v>
      </c>
      <c r="EX62" s="3">
        <v>427.1289197582206</v>
      </c>
      <c r="EY62" s="3">
        <v>994.55777934443495</v>
      </c>
      <c r="EZ62" s="3">
        <v>-576.03117422265552</v>
      </c>
      <c r="FA62" s="3">
        <v>418.52660512177943</v>
      </c>
      <c r="FB62" s="3">
        <v>572.01924345857856</v>
      </c>
      <c r="FC62" s="3">
        <v>2468.283027106344</v>
      </c>
      <c r="FD62" s="3">
        <v>-249.9957102658218</v>
      </c>
      <c r="FE62" s="3">
        <v>2218.2873168405222</v>
      </c>
      <c r="FF62" s="3">
        <v>-29.34172464810138</v>
      </c>
      <c r="FG62" s="3">
        <v>137.43597138128729</v>
      </c>
      <c r="FH62" s="3">
        <v>-56.977888083185888</v>
      </c>
      <c r="FI62" s="3">
        <v>80.458083298101428</v>
      </c>
      <c r="FJ62" s="3">
        <v>62.584418766153433</v>
      </c>
      <c r="FK62" s="3">
        <v>48.160157589417921</v>
      </c>
      <c r="FL62" s="3">
        <v>-24.221095925571341</v>
      </c>
      <c r="FM62" s="3">
        <v>23.93906166384658</v>
      </c>
      <c r="FN62" s="3">
        <v>538.7534342901248</v>
      </c>
      <c r="FO62" s="3">
        <v>2282.699872945665</v>
      </c>
      <c r="FP62" s="3">
        <v>-168.78658601668991</v>
      </c>
      <c r="FQ62" s="3">
        <v>2113.913286928976</v>
      </c>
      <c r="FR62" s="3">
        <v>1568.641336651659</v>
      </c>
      <c r="FS62" s="3">
        <v>2212.10452175929</v>
      </c>
      <c r="FT62" s="3">
        <v>181.82971405904979</v>
      </c>
      <c r="FU62" s="3">
        <v>2393.9342358183399</v>
      </c>
      <c r="FV62" s="3">
        <v>343.61737299089782</v>
      </c>
      <c r="FW62" s="3">
        <v>557.92355357175586</v>
      </c>
      <c r="FX62" s="3">
        <v>-3.2861779926539612</v>
      </c>
      <c r="FY62" s="3">
        <v>554.6373755791019</v>
      </c>
      <c r="FZ62" s="3">
        <v>434.02352617379103</v>
      </c>
      <c r="GA62" s="3">
        <v>695.90336894657128</v>
      </c>
      <c r="GB62" s="3">
        <v>141.24329975963781</v>
      </c>
      <c r="GC62" s="3">
        <v>837.14666870620908</v>
      </c>
      <c r="GD62" s="3">
        <v>278.41147685184688</v>
      </c>
      <c r="GE62" s="3">
        <v>461.91464801896291</v>
      </c>
      <c r="GF62" s="3">
        <v>32.66817176919028</v>
      </c>
      <c r="GG62" s="3">
        <v>494.58281978815319</v>
      </c>
      <c r="GH62" s="3">
        <v>512.58896063512361</v>
      </c>
      <c r="GI62" s="3">
        <v>496.36295122199988</v>
      </c>
      <c r="GJ62" s="3">
        <v>11.204420522876431</v>
      </c>
      <c r="GK62" s="3">
        <v>507.56737174487643</v>
      </c>
      <c r="GL62" s="3">
        <v>241.62998661615211</v>
      </c>
      <c r="GM62" s="3">
        <v>386.55134182856119</v>
      </c>
      <c r="GN62" s="3">
        <v>6.9601151969868056</v>
      </c>
      <c r="GO62" s="3">
        <v>393.511457025548</v>
      </c>
      <c r="GP62" s="3">
        <v>-7.7153223259051922</v>
      </c>
      <c r="GQ62" s="3">
        <v>576.61645497296399</v>
      </c>
      <c r="GR62" s="3">
        <v>-0.46100126406190611</v>
      </c>
      <c r="GS62" s="3">
        <v>576.15545370890209</v>
      </c>
      <c r="GT62" s="3">
        <v>0.30825536436853218</v>
      </c>
      <c r="GU62" s="3">
        <v>61.696040875069123</v>
      </c>
      <c r="GV62" s="3">
        <v>-3.352873000840511</v>
      </c>
      <c r="GW62" s="3">
        <v>58.343167874228612</v>
      </c>
      <c r="GX62" s="3">
        <v>764.04238037845244</v>
      </c>
      <c r="GY62" s="3">
        <v>110163.0997146036</v>
      </c>
      <c r="GZ62" s="3">
        <v>1242.507229021285</v>
      </c>
      <c r="HA62" s="3">
        <v>111405.60694362489</v>
      </c>
      <c r="HB62" s="3">
        <v>680.26836250613019</v>
      </c>
      <c r="HC62" s="3">
        <v>128458.8999907307</v>
      </c>
      <c r="HD62" s="3">
        <v>1138.8163781297919</v>
      </c>
      <c r="HE62" s="3">
        <v>129597.71636886051</v>
      </c>
      <c r="HF62" s="3">
        <v>378.26083704798299</v>
      </c>
      <c r="HG62" s="3">
        <v>7420.6787748714614</v>
      </c>
      <c r="HH62" s="3">
        <v>-63.595331112714121</v>
      </c>
      <c r="HI62" s="3">
        <v>7357.0834437587473</v>
      </c>
      <c r="HJ62" s="3">
        <v>0.1699077774229163</v>
      </c>
      <c r="HK62" s="3">
        <v>102.1250524389591</v>
      </c>
      <c r="HL62" s="3">
        <v>-0.23813371064871089</v>
      </c>
      <c r="HM62" s="3">
        <v>101.88691872831041</v>
      </c>
      <c r="HN62" s="3">
        <v>1262.205772962332</v>
      </c>
      <c r="HO62" s="3">
        <v>27279.78954847842</v>
      </c>
      <c r="HP62" s="3">
        <v>373.72705355925427</v>
      </c>
      <c r="HQ62" s="3">
        <v>27653.516602037671</v>
      </c>
      <c r="HR62" s="3">
        <v>-669.3785068664755</v>
      </c>
      <c r="HS62" s="3">
        <v>12327.966169093879</v>
      </c>
      <c r="HT62" s="3">
        <v>-346.24197322740662</v>
      </c>
      <c r="HU62" s="3">
        <v>11981.724195866471</v>
      </c>
      <c r="HV62" s="3">
        <v>7594.384984762808</v>
      </c>
      <c r="HW62" s="3">
        <v>32898.997631623693</v>
      </c>
      <c r="HX62" s="3">
        <v>1862.2183827493141</v>
      </c>
      <c r="HY62" s="3">
        <v>34761.216014373</v>
      </c>
      <c r="HZ62" s="3">
        <v>5588.9970318814239</v>
      </c>
      <c r="IA62" s="3">
        <v>24049.734527463581</v>
      </c>
      <c r="IB62" s="3">
        <v>2160.6419567908051</v>
      </c>
      <c r="IC62" s="3">
        <v>26210.376484254379</v>
      </c>
      <c r="ID62" s="3">
        <v>2005.387952881382</v>
      </c>
      <c r="IE62" s="3">
        <v>8849.2631041601089</v>
      </c>
      <c r="IF62" s="3">
        <v>-298.4235740414897</v>
      </c>
      <c r="IG62" s="3">
        <v>8550.8395301186192</v>
      </c>
    </row>
    <row r="63" spans="1:241" x14ac:dyDescent="0.25">
      <c r="A63" s="5" t="s">
        <v>297</v>
      </c>
      <c r="B63" s="3">
        <v>2113756.9925039168</v>
      </c>
      <c r="C63" s="3">
        <v>1157699.178383973</v>
      </c>
      <c r="D63" s="3">
        <v>956057.81411994412</v>
      </c>
      <c r="E63" s="3">
        <v>1049714.499246784</v>
      </c>
      <c r="F63" s="3">
        <v>300329.74713242648</v>
      </c>
      <c r="G63" s="3">
        <v>749384.75211435801</v>
      </c>
      <c r="H63" s="3">
        <v>1064042.4932571319</v>
      </c>
      <c r="I63" s="3">
        <v>857369.43125154625</v>
      </c>
      <c r="J63" s="3">
        <v>206673.06200558611</v>
      </c>
      <c r="K63" s="3">
        <v>11105484.24565777</v>
      </c>
      <c r="L63" s="3">
        <v>6898234.3085575104</v>
      </c>
      <c r="M63" s="3">
        <v>4207249.9371002633</v>
      </c>
      <c r="N63" s="3">
        <v>7537747.951587392</v>
      </c>
      <c r="O63" s="3">
        <v>4138159.3677253849</v>
      </c>
      <c r="P63" s="3">
        <v>3399588.5838620071</v>
      </c>
      <c r="Q63" s="3">
        <v>3567736.2940703831</v>
      </c>
      <c r="R63" s="3">
        <v>2760074.940832125</v>
      </c>
      <c r="S63" s="3">
        <v>807661.35323825688</v>
      </c>
      <c r="T63" s="3">
        <v>68920.088764004497</v>
      </c>
      <c r="U63" s="3">
        <v>11316.217820092699</v>
      </c>
      <c r="V63" s="3">
        <v>4346.6864771581004</v>
      </c>
      <c r="W63" s="3">
        <v>1575.7655774274001</v>
      </c>
      <c r="X63" s="3">
        <v>219.76583194700001</v>
      </c>
      <c r="Y63" s="3">
        <v>167.12520248999999</v>
      </c>
      <c r="Z63" s="3">
        <v>114.74789271</v>
      </c>
      <c r="AA63" s="3">
        <v>118.78416792</v>
      </c>
      <c r="AB63" s="3">
        <v>955.34248236040003</v>
      </c>
      <c r="AC63" s="3">
        <v>1580.6044231097001</v>
      </c>
      <c r="AD63" s="3">
        <v>94.146279829999997</v>
      </c>
      <c r="AE63" s="3">
        <v>17.90251898</v>
      </c>
      <c r="AF63" s="3">
        <v>1468.5556242997</v>
      </c>
      <c r="AG63" s="3">
        <v>986.21204718030003</v>
      </c>
      <c r="AH63" s="3">
        <v>277.81593709999999</v>
      </c>
      <c r="AI63" s="3">
        <v>343.18687444</v>
      </c>
      <c r="AJ63" s="3">
        <v>215.4226965103</v>
      </c>
      <c r="AK63" s="3">
        <v>149.78653912999999</v>
      </c>
      <c r="AL63" s="3">
        <v>204.10442944069999</v>
      </c>
      <c r="AM63" s="3">
        <v>609.03819509052119</v>
      </c>
      <c r="AN63" s="3">
        <v>54.832400276052446</v>
      </c>
      <c r="AO63" s="3">
        <v>112236.11184347331</v>
      </c>
      <c r="AP63" s="3">
        <v>130715.8212774467</v>
      </c>
      <c r="AQ63" s="3">
        <v>5741.0320070087546</v>
      </c>
      <c r="AR63" s="3">
        <v>102.50185329590001</v>
      </c>
      <c r="AS63" s="3">
        <v>25618.374921219998</v>
      </c>
      <c r="AT63" s="3">
        <v>12400.367543</v>
      </c>
      <c r="AU63" s="3">
        <v>24158.604204572599</v>
      </c>
      <c r="AV63" s="3">
        <v>17764.843534572599</v>
      </c>
      <c r="AW63" s="3">
        <v>6393.7606699999997</v>
      </c>
      <c r="AX63" s="3">
        <v>-439178.28091983142</v>
      </c>
      <c r="AY63" s="3">
        <v>2674773.3325633369</v>
      </c>
      <c r="AZ63" s="3">
        <v>-121838.0591395893</v>
      </c>
      <c r="BA63" s="3">
        <v>2552935.2734237481</v>
      </c>
      <c r="BB63" s="3">
        <v>7571.9107837423817</v>
      </c>
      <c r="BC63" s="3">
        <v>1211847.488595261</v>
      </c>
      <c r="BD63" s="3">
        <v>-61720.220995030133</v>
      </c>
      <c r="BE63" s="3">
        <v>1150127.2676002299</v>
      </c>
      <c r="BF63" s="3">
        <v>-446750.19170357363</v>
      </c>
      <c r="BG63" s="3">
        <v>1462925.8439680771</v>
      </c>
      <c r="BH63" s="3">
        <v>-60117.838144559413</v>
      </c>
      <c r="BI63" s="3">
        <v>1402808.0058235179</v>
      </c>
      <c r="BJ63" s="3">
        <v>-490559.20281967981</v>
      </c>
      <c r="BK63" s="3">
        <v>1626562.5605500659</v>
      </c>
      <c r="BL63" s="3">
        <v>-86288.858483601827</v>
      </c>
      <c r="BM63" s="3">
        <v>1540273.7020664639</v>
      </c>
      <c r="BN63" s="3">
        <v>-157824.675291455</v>
      </c>
      <c r="BO63" s="3">
        <v>498500.91466959228</v>
      </c>
      <c r="BP63" s="3">
        <v>-40346.492245710797</v>
      </c>
      <c r="BQ63" s="3">
        <v>458154.42242388148</v>
      </c>
      <c r="BR63" s="3">
        <v>-332734.52752822492</v>
      </c>
      <c r="BS63" s="3">
        <v>1128061.645880474</v>
      </c>
      <c r="BT63" s="3">
        <v>-45942.366237891139</v>
      </c>
      <c r="BU63" s="3">
        <v>1082119.2796425831</v>
      </c>
      <c r="BV63" s="3">
        <v>51380.921899848618</v>
      </c>
      <c r="BW63" s="3">
        <v>1048210.772013271</v>
      </c>
      <c r="BX63" s="3">
        <v>-35549.200655987603</v>
      </c>
      <c r="BY63" s="3">
        <v>1012661.571357284</v>
      </c>
      <c r="BZ63" s="3">
        <v>165396.58607519729</v>
      </c>
      <c r="CA63" s="3">
        <v>713346.57392566826</v>
      </c>
      <c r="CB63" s="3">
        <v>-21373.728749319329</v>
      </c>
      <c r="CC63" s="3">
        <v>691972.84517634893</v>
      </c>
      <c r="CD63" s="3">
        <v>-114015.66417534879</v>
      </c>
      <c r="CE63" s="3">
        <v>334864.19808760309</v>
      </c>
      <c r="CF63" s="3">
        <v>-14175.471906668219</v>
      </c>
      <c r="CG63" s="3">
        <v>320688.72618093487</v>
      </c>
      <c r="CH63" s="3">
        <v>-1981682.523922828</v>
      </c>
      <c r="CI63" s="3">
        <v>13791225.01510033</v>
      </c>
      <c r="CJ63" s="3">
        <v>-704058.24551972933</v>
      </c>
      <c r="CK63" s="3">
        <v>13087166.769580601</v>
      </c>
      <c r="CL63" s="3">
        <v>-3794.3241531339768</v>
      </c>
      <c r="CM63" s="3">
        <v>7309611.2334939241</v>
      </c>
      <c r="CN63" s="3">
        <v>-407582.6007832801</v>
      </c>
      <c r="CO63" s="3">
        <v>6902028.632710644</v>
      </c>
      <c r="CP63" s="3">
        <v>-1977888.1997696939</v>
      </c>
      <c r="CQ63" s="3">
        <v>6481613.781606406</v>
      </c>
      <c r="CR63" s="3">
        <v>-296475.6447364483</v>
      </c>
      <c r="CS63" s="3">
        <v>6185138.1368699577</v>
      </c>
      <c r="CT63" s="3">
        <v>-1083284.418796883</v>
      </c>
      <c r="CU63" s="3">
        <v>9098975.7080493979</v>
      </c>
      <c r="CV63" s="3">
        <v>-477943.33766512392</v>
      </c>
      <c r="CW63" s="3">
        <v>8621032.3703842741</v>
      </c>
      <c r="CX63" s="3">
        <v>282819.19187584962</v>
      </c>
      <c r="CY63" s="3">
        <v>4116754.263881926</v>
      </c>
      <c r="CZ63" s="3">
        <v>-261414.08803239049</v>
      </c>
      <c r="DA63" s="3">
        <v>3855340.175849536</v>
      </c>
      <c r="DB63" s="3">
        <v>-1366103.610672733</v>
      </c>
      <c r="DC63" s="3">
        <v>4982221.4441674724</v>
      </c>
      <c r="DD63" s="3">
        <v>-216529.24963273291</v>
      </c>
      <c r="DE63" s="3">
        <v>4765692.1945347385</v>
      </c>
      <c r="DF63" s="3">
        <v>-898398.10512594401</v>
      </c>
      <c r="DG63" s="3">
        <v>4692249.3070509313</v>
      </c>
      <c r="DH63" s="3">
        <v>-226114.90785460451</v>
      </c>
      <c r="DI63" s="3">
        <v>4466134.3991963267</v>
      </c>
      <c r="DJ63" s="3">
        <v>-286613.5160289834</v>
      </c>
      <c r="DK63" s="3">
        <v>3192856.9696119982</v>
      </c>
      <c r="DL63" s="3">
        <v>-146168.5127508892</v>
      </c>
      <c r="DM63" s="3">
        <v>3046688.456861109</v>
      </c>
      <c r="DN63" s="3">
        <v>-611784.58909696084</v>
      </c>
      <c r="DO63" s="3">
        <v>1499392.337438934</v>
      </c>
      <c r="DP63" s="3">
        <v>-79946.395103716291</v>
      </c>
      <c r="DQ63" s="3">
        <v>1419445.942335218</v>
      </c>
      <c r="DR63" s="3">
        <v>-94.220160463385895</v>
      </c>
      <c r="DS63" s="3">
        <v>70454.759685449462</v>
      </c>
      <c r="DT63" s="3">
        <v>-1440.4507609815771</v>
      </c>
      <c r="DU63" s="3">
        <v>69014.308924467885</v>
      </c>
      <c r="DV63" s="3">
        <v>-689.55825349936038</v>
      </c>
      <c r="DW63" s="3">
        <v>12258.609322811089</v>
      </c>
      <c r="DX63" s="3">
        <v>-252.83324921902931</v>
      </c>
      <c r="DY63" s="3">
        <v>12005.77607359206</v>
      </c>
      <c r="DZ63" s="3">
        <v>-2663.5345762686152</v>
      </c>
      <c r="EA63" s="3">
        <v>7270.7283450335872</v>
      </c>
      <c r="EB63" s="3">
        <v>-260.50729160687212</v>
      </c>
      <c r="EC63" s="3">
        <v>7010.2210534267151</v>
      </c>
      <c r="ED63" s="3">
        <v>-681.03779450347145</v>
      </c>
      <c r="EE63" s="3">
        <v>2309.1389597397761</v>
      </c>
      <c r="EF63" s="3">
        <v>-52.335587808904172</v>
      </c>
      <c r="EG63" s="3">
        <v>2256.803371930871</v>
      </c>
      <c r="EH63" s="3">
        <v>-206.87848958573119</v>
      </c>
      <c r="EI63" s="3">
        <v>475.42189704415318</v>
      </c>
      <c r="EJ63" s="3">
        <v>-48.777575511422071</v>
      </c>
      <c r="EK63" s="3">
        <v>426.64432153273123</v>
      </c>
      <c r="EL63" s="3">
        <v>-76.605923327119726</v>
      </c>
      <c r="EM63" s="3">
        <v>262.62289466814138</v>
      </c>
      <c r="EN63" s="3">
        <v>-18.891768851021709</v>
      </c>
      <c r="EO63" s="3">
        <v>243.7311258171197</v>
      </c>
      <c r="EP63" s="3">
        <v>-31.730707241911059</v>
      </c>
      <c r="EQ63" s="3">
        <v>252.9634266566602</v>
      </c>
      <c r="ER63" s="3">
        <v>-106.4848267047492</v>
      </c>
      <c r="ES63" s="3">
        <v>146.47859995191109</v>
      </c>
      <c r="ET63" s="3">
        <v>-144.3335816722325</v>
      </c>
      <c r="EU63" s="3">
        <v>436.03093320160173</v>
      </c>
      <c r="EV63" s="3">
        <v>-172.91318360936921</v>
      </c>
      <c r="EW63" s="3">
        <v>263.11774959223249</v>
      </c>
      <c r="EX63" s="3">
        <v>-232.6137917246291</v>
      </c>
      <c r="EY63" s="3">
        <v>889.29862121326187</v>
      </c>
      <c r="EZ63" s="3">
        <v>298.65765287176708</v>
      </c>
      <c r="FA63" s="3">
        <v>1187.956274085029</v>
      </c>
      <c r="FB63" s="3">
        <v>-699.80889069171189</v>
      </c>
      <c r="FC63" s="3">
        <v>2410.3416879198721</v>
      </c>
      <c r="FD63" s="3">
        <v>-129.9283741184604</v>
      </c>
      <c r="FE63" s="3">
        <v>2280.4133138014122</v>
      </c>
      <c r="FF63" s="3">
        <v>-83.657665183535954</v>
      </c>
      <c r="FG63" s="3">
        <v>126.8269714584672</v>
      </c>
      <c r="FH63" s="3">
        <v>50.976973555068739</v>
      </c>
      <c r="FI63" s="3">
        <v>177.80394501353601</v>
      </c>
      <c r="FJ63" s="3">
        <v>-37.698547853320193</v>
      </c>
      <c r="FK63" s="3">
        <v>55.221037755276313</v>
      </c>
      <c r="FL63" s="3">
        <v>0.38002907804387581</v>
      </c>
      <c r="FM63" s="3">
        <v>55.601066833320189</v>
      </c>
      <c r="FN63" s="3">
        <v>-578.47051353005293</v>
      </c>
      <c r="FO63" s="3">
        <v>2228.3022392058688</v>
      </c>
      <c r="FP63" s="3">
        <v>-181.276101376116</v>
      </c>
      <c r="FQ63" s="3">
        <v>2047.026137829753</v>
      </c>
      <c r="FR63" s="3">
        <v>-1130.048614019601</v>
      </c>
      <c r="FS63" s="3">
        <v>2179.4274182575182</v>
      </c>
      <c r="FT63" s="3">
        <v>-63.16675705761736</v>
      </c>
      <c r="FU63" s="3">
        <v>2116.2606611999008</v>
      </c>
      <c r="FV63" s="3">
        <v>-280.19527025813318</v>
      </c>
      <c r="FW63" s="3">
        <v>519.5318056455028</v>
      </c>
      <c r="FX63" s="3">
        <v>38.479401712630533</v>
      </c>
      <c r="FY63" s="3">
        <v>558.01120735813333</v>
      </c>
      <c r="FZ63" s="3">
        <v>-336.54671528558771</v>
      </c>
      <c r="GA63" s="3">
        <v>697.67644943054006</v>
      </c>
      <c r="GB63" s="3">
        <v>-17.942859704952301</v>
      </c>
      <c r="GC63" s="3">
        <v>679.73358972558776</v>
      </c>
      <c r="GD63" s="3">
        <v>-187.74027522351039</v>
      </c>
      <c r="GE63" s="3">
        <v>457.57111912523777</v>
      </c>
      <c r="GF63" s="3">
        <v>-54.408147391427413</v>
      </c>
      <c r="GG63" s="3">
        <v>403.16297173381042</v>
      </c>
      <c r="GH63" s="3">
        <v>-325.56635325236942</v>
      </c>
      <c r="GI63" s="3">
        <v>504.64804405623732</v>
      </c>
      <c r="GJ63" s="3">
        <v>-29.295151673867849</v>
      </c>
      <c r="GK63" s="3">
        <v>475.35289238236942</v>
      </c>
      <c r="GL63" s="3">
        <v>-152.63927705383091</v>
      </c>
      <c r="GM63" s="3">
        <v>371.82027911642211</v>
      </c>
      <c r="GN63" s="3">
        <v>-15.07657262189122</v>
      </c>
      <c r="GO63" s="3">
        <v>356.7437064945309</v>
      </c>
      <c r="GP63" s="3">
        <v>34.242493941831931</v>
      </c>
      <c r="GQ63" s="3">
        <v>575.60379521808682</v>
      </c>
      <c r="GR63" s="3">
        <v>-0.80809406939761175</v>
      </c>
      <c r="GS63" s="3">
        <v>574.7957011486892</v>
      </c>
      <c r="GT63" s="3">
        <v>2.364204612016382E-2</v>
      </c>
      <c r="GU63" s="3">
        <v>59.662848626289751</v>
      </c>
      <c r="GV63" s="3">
        <v>-4.8540903963574644</v>
      </c>
      <c r="GW63" s="3">
        <v>54.808758229932288</v>
      </c>
      <c r="GX63" s="3">
        <v>-672.84039941366905</v>
      </c>
      <c r="GY63" s="3">
        <v>110664.5175319557</v>
      </c>
      <c r="GZ63" s="3">
        <v>2244.4347109313089</v>
      </c>
      <c r="HA63" s="3">
        <v>112908.952242887</v>
      </c>
      <c r="HB63" s="3">
        <v>-618.99476714166326</v>
      </c>
      <c r="HC63" s="3">
        <v>128979.7632038172</v>
      </c>
      <c r="HD63" s="3">
        <v>2355.0528407711099</v>
      </c>
      <c r="HE63" s="3">
        <v>131334.81604458831</v>
      </c>
      <c r="HF63" s="3">
        <v>-396.81165484500713</v>
      </c>
      <c r="HG63" s="3">
        <v>6989.9905048525716</v>
      </c>
      <c r="HH63" s="3">
        <v>-852.14684299880992</v>
      </c>
      <c r="HI63" s="3">
        <v>6137.8436618537617</v>
      </c>
      <c r="HJ63" s="3">
        <v>-3.6358388006165129E-3</v>
      </c>
      <c r="HK63" s="3">
        <v>102.5808235071831</v>
      </c>
      <c r="HL63" s="3">
        <v>-7.5334372482501522E-2</v>
      </c>
      <c r="HM63" s="3">
        <v>102.5054891347006</v>
      </c>
      <c r="HN63" s="3">
        <v>-1087.4806851097469</v>
      </c>
      <c r="HO63" s="3">
        <v>27347.14812660915</v>
      </c>
      <c r="HP63" s="3">
        <v>-641.29252027939947</v>
      </c>
      <c r="HQ63" s="3">
        <v>26705.855606329751</v>
      </c>
      <c r="HR63" s="3">
        <v>-176.49637415440981</v>
      </c>
      <c r="HS63" s="3">
        <v>12242.576119693849</v>
      </c>
      <c r="HT63" s="3">
        <v>334.28779746055989</v>
      </c>
      <c r="HU63" s="3">
        <v>12576.863917154409</v>
      </c>
      <c r="HV63" s="3">
        <v>-6978.3262526010267</v>
      </c>
      <c r="HW63" s="3">
        <v>33096.061040400207</v>
      </c>
      <c r="HX63" s="3">
        <v>-1959.130583226583</v>
      </c>
      <c r="HY63" s="3">
        <v>31136.930457173621</v>
      </c>
      <c r="HZ63" s="3">
        <v>-4946.4846734763896</v>
      </c>
      <c r="IA63" s="3">
        <v>24523.99240763413</v>
      </c>
      <c r="IB63" s="3">
        <v>-1812.664199585146</v>
      </c>
      <c r="IC63" s="3">
        <v>22711.328208048981</v>
      </c>
      <c r="ID63" s="3">
        <v>-2031.841579124635</v>
      </c>
      <c r="IE63" s="3">
        <v>8572.0686327660751</v>
      </c>
      <c r="IF63" s="3">
        <v>-146.46638364144019</v>
      </c>
      <c r="IG63" s="3">
        <v>8425.6022491246349</v>
      </c>
    </row>
    <row r="64" spans="1:241" x14ac:dyDescent="0.25">
      <c r="A64" s="5" t="s">
        <v>298</v>
      </c>
      <c r="B64" s="3">
        <v>2277733.112201293</v>
      </c>
      <c r="C64" s="3">
        <v>1000670.149401085</v>
      </c>
      <c r="D64" s="3">
        <v>1277062.962800208</v>
      </c>
      <c r="E64" s="3">
        <v>1265114.6569219111</v>
      </c>
      <c r="F64" s="3">
        <v>396142.78452991799</v>
      </c>
      <c r="G64" s="3">
        <v>868971.87239199295</v>
      </c>
      <c r="H64" s="3">
        <v>1012618.455279381</v>
      </c>
      <c r="I64" s="3">
        <v>604527.36487116688</v>
      </c>
      <c r="J64" s="3">
        <v>408091.0904082146</v>
      </c>
      <c r="K64" s="3">
        <v>12657888.585164599</v>
      </c>
      <c r="L64" s="3">
        <v>5896137.8046747837</v>
      </c>
      <c r="M64" s="3">
        <v>6761750.7804898154</v>
      </c>
      <c r="N64" s="3">
        <v>7788224.2629403751</v>
      </c>
      <c r="O64" s="3">
        <v>3329737.336524514</v>
      </c>
      <c r="P64" s="3">
        <v>4458486.9264158616</v>
      </c>
      <c r="Q64" s="3">
        <v>4869664.322224224</v>
      </c>
      <c r="R64" s="3">
        <v>2566400.4681502702</v>
      </c>
      <c r="S64" s="3">
        <v>2303263.8540739538</v>
      </c>
      <c r="T64" s="3">
        <v>68854.920649270018</v>
      </c>
      <c r="U64" s="3">
        <v>12506.583260148051</v>
      </c>
      <c r="V64" s="3">
        <v>7279.3951887157</v>
      </c>
      <c r="W64" s="3">
        <v>2650.9421935128998</v>
      </c>
      <c r="X64" s="3">
        <v>467.57086625289992</v>
      </c>
      <c r="Y64" s="3">
        <v>270.83195728999999</v>
      </c>
      <c r="Z64" s="3">
        <v>289.09539525999998</v>
      </c>
      <c r="AA64" s="3">
        <v>573.25344567000002</v>
      </c>
      <c r="AB64" s="3">
        <v>1050.19052904</v>
      </c>
      <c r="AC64" s="3">
        <v>2455.6043966500001</v>
      </c>
      <c r="AD64" s="3">
        <v>113.33154342</v>
      </c>
      <c r="AE64" s="3">
        <v>54.784686399999998</v>
      </c>
      <c r="AF64" s="3">
        <v>2287.48816683</v>
      </c>
      <c r="AG64" s="3">
        <v>1864.030096502599</v>
      </c>
      <c r="AH64" s="3">
        <v>403.32144134999987</v>
      </c>
      <c r="AI64" s="3">
        <v>665.30414422999991</v>
      </c>
      <c r="AJ64" s="3">
        <v>414.71994877259988</v>
      </c>
      <c r="AK64" s="3">
        <v>380.68456214999998</v>
      </c>
      <c r="AL64" s="3">
        <v>308.81850205019992</v>
      </c>
      <c r="AM64" s="3">
        <v>550.54941239366849</v>
      </c>
      <c r="AN64" s="3">
        <v>59.762129117259548</v>
      </c>
      <c r="AO64" s="3">
        <v>110330.9693147767</v>
      </c>
      <c r="AP64" s="3">
        <v>128747.9795790933</v>
      </c>
      <c r="AQ64" s="3">
        <v>7590.5965404153349</v>
      </c>
      <c r="AR64" s="3">
        <v>102.9468553699667</v>
      </c>
      <c r="AS64" s="3">
        <v>29941.075782240001</v>
      </c>
      <c r="AT64" s="3">
        <v>14215.869683000001</v>
      </c>
      <c r="AU64" s="3">
        <v>35229.508029755001</v>
      </c>
      <c r="AV64" s="3">
        <v>26045.947720755001</v>
      </c>
      <c r="AW64" s="3">
        <v>9183.5603090000004</v>
      </c>
      <c r="AX64" s="3">
        <v>-517669.45021075098</v>
      </c>
      <c r="AY64" s="3">
        <v>2641481.7278572349</v>
      </c>
      <c r="AZ64" s="3">
        <v>153920.83455480821</v>
      </c>
      <c r="BA64" s="3">
        <v>2795402.562412044</v>
      </c>
      <c r="BB64" s="3">
        <v>-218509.59669630631</v>
      </c>
      <c r="BC64" s="3">
        <v>1187547.7848917751</v>
      </c>
      <c r="BD64" s="3">
        <v>31631.961205616131</v>
      </c>
      <c r="BE64" s="3">
        <v>1219179.746097391</v>
      </c>
      <c r="BF64" s="3">
        <v>-299159.85351444478</v>
      </c>
      <c r="BG64" s="3">
        <v>1453933.94296546</v>
      </c>
      <c r="BH64" s="3">
        <v>122288.8733491926</v>
      </c>
      <c r="BI64" s="3">
        <v>1576222.8163146521</v>
      </c>
      <c r="BJ64" s="3">
        <v>-435439.29432592052</v>
      </c>
      <c r="BK64" s="3">
        <v>1603019.2558250481</v>
      </c>
      <c r="BL64" s="3">
        <v>97534.695422783494</v>
      </c>
      <c r="BM64" s="3">
        <v>1700553.951247832</v>
      </c>
      <c r="BN64" s="3">
        <v>-99873.220866160802</v>
      </c>
      <c r="BO64" s="3">
        <v>484326.82492273691</v>
      </c>
      <c r="BP64" s="3">
        <v>11689.18047334201</v>
      </c>
      <c r="BQ64" s="3">
        <v>496016.00539607892</v>
      </c>
      <c r="BR64" s="3">
        <v>-335566.0734597597</v>
      </c>
      <c r="BS64" s="3">
        <v>1118692.4309023111</v>
      </c>
      <c r="BT64" s="3">
        <v>85845.514949441422</v>
      </c>
      <c r="BU64" s="3">
        <v>1204537.945851753</v>
      </c>
      <c r="BV64" s="3">
        <v>-82230.155884830689</v>
      </c>
      <c r="BW64" s="3">
        <v>1038462.472032187</v>
      </c>
      <c r="BX64" s="3">
        <v>56386.139132025419</v>
      </c>
      <c r="BY64" s="3">
        <v>1094848.611164212</v>
      </c>
      <c r="BZ64" s="3">
        <v>-118636.37583014549</v>
      </c>
      <c r="CA64" s="3">
        <v>703220.95996903814</v>
      </c>
      <c r="CB64" s="3">
        <v>19942.780732274288</v>
      </c>
      <c r="CC64" s="3">
        <v>723163.74070131243</v>
      </c>
      <c r="CD64" s="3">
        <v>36406.21994531493</v>
      </c>
      <c r="CE64" s="3">
        <v>335241.51206314872</v>
      </c>
      <c r="CF64" s="3">
        <v>36443.358399750963</v>
      </c>
      <c r="CG64" s="3">
        <v>371684.87046289968</v>
      </c>
      <c r="CH64" s="3">
        <v>-1824293.596782861</v>
      </c>
      <c r="CI64" s="3">
        <v>13554708.847746979</v>
      </c>
      <c r="CJ64" s="3">
        <v>927473.33420048282</v>
      </c>
      <c r="CK64" s="3">
        <v>14482182.18194746</v>
      </c>
      <c r="CL64" s="3">
        <v>-1442426.821262025</v>
      </c>
      <c r="CM64" s="3">
        <v>7110967.4141246807</v>
      </c>
      <c r="CN64" s="3">
        <v>227597.21181212831</v>
      </c>
      <c r="CO64" s="3">
        <v>7338564.625936809</v>
      </c>
      <c r="CP64" s="3">
        <v>-381866.77552083583</v>
      </c>
      <c r="CQ64" s="3">
        <v>6443741.4336222978</v>
      </c>
      <c r="CR64" s="3">
        <v>699876.12238835357</v>
      </c>
      <c r="CS64" s="3">
        <v>7143617.5560106514</v>
      </c>
      <c r="CT64" s="3">
        <v>-1745666.4204194429</v>
      </c>
      <c r="CU64" s="3">
        <v>8921390.8901629243</v>
      </c>
      <c r="CV64" s="3">
        <v>612499.79319689423</v>
      </c>
      <c r="CW64" s="3">
        <v>9533890.6833598185</v>
      </c>
      <c r="CX64" s="3">
        <v>-796451.82090294594</v>
      </c>
      <c r="CY64" s="3">
        <v>3979112.952557411</v>
      </c>
      <c r="CZ64" s="3">
        <v>147076.20487004891</v>
      </c>
      <c r="DA64" s="3">
        <v>4126189.15742746</v>
      </c>
      <c r="DB64" s="3">
        <v>-949214.59951649606</v>
      </c>
      <c r="DC64" s="3">
        <v>4942277.9376055142</v>
      </c>
      <c r="DD64" s="3">
        <v>465423.58832684351</v>
      </c>
      <c r="DE64" s="3">
        <v>5407701.5259323576</v>
      </c>
      <c r="DF64" s="3">
        <v>-78627.176363419785</v>
      </c>
      <c r="DG64" s="3">
        <v>4633317.9575840542</v>
      </c>
      <c r="DH64" s="3">
        <v>314973.54100358952</v>
      </c>
      <c r="DI64" s="3">
        <v>4948291.4985876437</v>
      </c>
      <c r="DJ64" s="3">
        <v>-645975.00035907933</v>
      </c>
      <c r="DK64" s="3">
        <v>3131854.461567271</v>
      </c>
      <c r="DL64" s="3">
        <v>80521.006942078471</v>
      </c>
      <c r="DM64" s="3">
        <v>3212375.468509349</v>
      </c>
      <c r="DN64" s="3">
        <v>567347.82399565994</v>
      </c>
      <c r="DO64" s="3">
        <v>1501463.4960167841</v>
      </c>
      <c r="DP64" s="3">
        <v>234452.53406150991</v>
      </c>
      <c r="DQ64" s="3">
        <v>1735916.030078294</v>
      </c>
      <c r="DR64" s="3">
        <v>-4990.6148702846467</v>
      </c>
      <c r="DS64" s="3">
        <v>70379.009361478122</v>
      </c>
      <c r="DT64" s="3">
        <v>3466.5261580765359</v>
      </c>
      <c r="DU64" s="3">
        <v>73845.535519554658</v>
      </c>
      <c r="DV64" s="3">
        <v>-388.97858161333068</v>
      </c>
      <c r="DW64" s="3">
        <v>12266.767267559069</v>
      </c>
      <c r="DX64" s="3">
        <v>628.7945742023112</v>
      </c>
      <c r="DY64" s="3">
        <v>12895.56184176138</v>
      </c>
      <c r="DZ64" s="3">
        <v>-525.26310688448837</v>
      </c>
      <c r="EA64" s="3">
        <v>6792.5153761388447</v>
      </c>
      <c r="EB64" s="3">
        <v>1012.142919461344</v>
      </c>
      <c r="EC64" s="3">
        <v>7804.6582956001876</v>
      </c>
      <c r="ED64" s="3">
        <v>-36.486237019216752</v>
      </c>
      <c r="EE64" s="3">
        <v>2079.51131570398</v>
      </c>
      <c r="EF64" s="3">
        <v>607.91711482813753</v>
      </c>
      <c r="EG64" s="3">
        <v>2687.4284305321171</v>
      </c>
      <c r="EH64" s="3">
        <v>-34.169703424089747</v>
      </c>
      <c r="EI64" s="3">
        <v>451.88418256868403</v>
      </c>
      <c r="EJ64" s="3">
        <v>49.856387108305633</v>
      </c>
      <c r="EK64" s="3">
        <v>501.74056967698971</v>
      </c>
      <c r="EL64" s="3">
        <v>-19.981870150661429</v>
      </c>
      <c r="EM64" s="3">
        <v>246.4348384586599</v>
      </c>
      <c r="EN64" s="3">
        <v>44.378988982001573</v>
      </c>
      <c r="EO64" s="3">
        <v>290.81382744066138</v>
      </c>
      <c r="EP64" s="3">
        <v>48.952961855624089</v>
      </c>
      <c r="EQ64" s="3">
        <v>231.15610193905769</v>
      </c>
      <c r="ER64" s="3">
        <v>8.9863314653181874</v>
      </c>
      <c r="ES64" s="3">
        <v>240.14243340437591</v>
      </c>
      <c r="ET64" s="3">
        <v>-0.21022330184324001</v>
      </c>
      <c r="EU64" s="3">
        <v>402.67942911097532</v>
      </c>
      <c r="EV64" s="3">
        <v>170.78423986086801</v>
      </c>
      <c r="EW64" s="3">
        <v>573.46366897184328</v>
      </c>
      <c r="EX64" s="3">
        <v>-42.698459285773538</v>
      </c>
      <c r="EY64" s="3">
        <v>770.69378400440269</v>
      </c>
      <c r="EZ64" s="3">
        <v>322.19520432137068</v>
      </c>
      <c r="FA64" s="3">
        <v>1092.888988325773</v>
      </c>
      <c r="FB64" s="3">
        <v>-152.98917621609701</v>
      </c>
      <c r="FC64" s="3">
        <v>2271.211873052433</v>
      </c>
      <c r="FD64" s="3">
        <v>337.38169981366349</v>
      </c>
      <c r="FE64" s="3">
        <v>2608.593572866097</v>
      </c>
      <c r="FF64" s="3">
        <v>30.29199788903809</v>
      </c>
      <c r="FG64" s="3">
        <v>135.78295595467449</v>
      </c>
      <c r="FH64" s="3">
        <v>-52.743410423712632</v>
      </c>
      <c r="FI64" s="3">
        <v>83.039545530961917</v>
      </c>
      <c r="FJ64" s="3">
        <v>-18.53744219691017</v>
      </c>
      <c r="FK64" s="3">
        <v>63.405982256026512</v>
      </c>
      <c r="FL64" s="3">
        <v>9.9161463408836639</v>
      </c>
      <c r="FM64" s="3">
        <v>73.322128596910176</v>
      </c>
      <c r="FN64" s="3">
        <v>-164.7648560800825</v>
      </c>
      <c r="FO64" s="3">
        <v>2072.0058680682391</v>
      </c>
      <c r="FP64" s="3">
        <v>380.24715484184389</v>
      </c>
      <c r="FQ64" s="3">
        <v>2452.253022910083</v>
      </c>
      <c r="FR64" s="3">
        <v>-292.22515513252438</v>
      </c>
      <c r="FS64" s="3">
        <v>2096.2300764067372</v>
      </c>
      <c r="FT64" s="3">
        <v>60.025175228386622</v>
      </c>
      <c r="FU64" s="3">
        <v>2156.2552516351238</v>
      </c>
      <c r="FV64" s="3">
        <v>-34.257103212603553</v>
      </c>
      <c r="FW64" s="3">
        <v>466.3981498890513</v>
      </c>
      <c r="FX64" s="3">
        <v>-28.81960532644786</v>
      </c>
      <c r="FY64" s="3">
        <v>437.57854456260338</v>
      </c>
      <c r="FZ64" s="3">
        <v>-54.166376247323683</v>
      </c>
      <c r="GA64" s="3">
        <v>673.22954326713909</v>
      </c>
      <c r="GB64" s="3">
        <v>46.240977210184496</v>
      </c>
      <c r="GC64" s="3">
        <v>719.47052047732359</v>
      </c>
      <c r="GD64" s="3">
        <v>-56.278481283024938</v>
      </c>
      <c r="GE64" s="3">
        <v>451.43159075811428</v>
      </c>
      <c r="GF64" s="3">
        <v>19.566839297510569</v>
      </c>
      <c r="GG64" s="3">
        <v>470.99843005562491</v>
      </c>
      <c r="GH64" s="3">
        <v>-147.52319438957221</v>
      </c>
      <c r="GI64" s="3">
        <v>505.1707924924325</v>
      </c>
      <c r="GJ64" s="3">
        <v>23.03696404713958</v>
      </c>
      <c r="GK64" s="3">
        <v>528.20775653957207</v>
      </c>
      <c r="GL64" s="3">
        <v>-43.56253851665064</v>
      </c>
      <c r="GM64" s="3">
        <v>345.56211097569383</v>
      </c>
      <c r="GN64" s="3">
        <v>6.8189295911568024</v>
      </c>
      <c r="GO64" s="3">
        <v>352.38104056685057</v>
      </c>
      <c r="GP64" s="3">
        <v>-25.185829276365759</v>
      </c>
      <c r="GQ64" s="3">
        <v>574.51151527787169</v>
      </c>
      <c r="GR64" s="3">
        <v>1.2237263921625749</v>
      </c>
      <c r="GS64" s="3">
        <v>575.73524167003427</v>
      </c>
      <c r="GT64" s="3">
        <v>-1.662867399229895</v>
      </c>
      <c r="GU64" s="3">
        <v>57.43178877702745</v>
      </c>
      <c r="GV64" s="3">
        <v>3.9932077394620009</v>
      </c>
      <c r="GW64" s="3">
        <v>61.42499651648945</v>
      </c>
      <c r="GX64" s="3">
        <v>-208.68054171979321</v>
      </c>
      <c r="GY64" s="3">
        <v>110213.68240447091</v>
      </c>
      <c r="GZ64" s="3">
        <v>325.96745202556491</v>
      </c>
      <c r="HA64" s="3">
        <v>110539.6498564965</v>
      </c>
      <c r="HB64" s="3">
        <v>-73.083272278864897</v>
      </c>
      <c r="HC64" s="3">
        <v>128627.1608641332</v>
      </c>
      <c r="HD64" s="3">
        <v>193.90198723899081</v>
      </c>
      <c r="HE64" s="3">
        <v>128821.0628513722</v>
      </c>
      <c r="HF64" s="3">
        <v>377.23866843238977</v>
      </c>
      <c r="HG64" s="3">
        <v>6675.7589832908707</v>
      </c>
      <c r="HH64" s="3">
        <v>537.59888869207407</v>
      </c>
      <c r="HI64" s="3">
        <v>7213.3578719829447</v>
      </c>
      <c r="HJ64" s="3">
        <v>-0.16305760668593891</v>
      </c>
      <c r="HK64" s="3">
        <v>103.0996491304841</v>
      </c>
      <c r="HL64" s="3">
        <v>1.02638461685558E-2</v>
      </c>
      <c r="HM64" s="3">
        <v>103.10991297665259</v>
      </c>
      <c r="HN64" s="3">
        <v>-206.67599467043391</v>
      </c>
      <c r="HO64" s="3">
        <v>26992.77763911245</v>
      </c>
      <c r="HP64" s="3">
        <v>3154.9741377979922</v>
      </c>
      <c r="HQ64" s="3">
        <v>30147.751776910442</v>
      </c>
      <c r="HR64" s="3">
        <v>913.78715352611471</v>
      </c>
      <c r="HS64" s="3">
        <v>11982.103831554779</v>
      </c>
      <c r="HT64" s="3">
        <v>1319.9786979191099</v>
      </c>
      <c r="HU64" s="3">
        <v>13302.08252947389</v>
      </c>
      <c r="HV64" s="3">
        <v>-603.25392504492663</v>
      </c>
      <c r="HW64" s="3">
        <v>32524.831546779409</v>
      </c>
      <c r="HX64" s="3">
        <v>3307.930408020522</v>
      </c>
      <c r="HY64" s="3">
        <v>35832.761954799927</v>
      </c>
      <c r="HZ64" s="3">
        <v>-315.36512150388069</v>
      </c>
      <c r="IA64" s="3">
        <v>24414.980669347489</v>
      </c>
      <c r="IB64" s="3">
        <v>1946.3321729113891</v>
      </c>
      <c r="IC64" s="3">
        <v>26361.312842258882</v>
      </c>
      <c r="ID64" s="3">
        <v>-287.88880354104617</v>
      </c>
      <c r="IE64" s="3">
        <v>8109.8508774319089</v>
      </c>
      <c r="IF64" s="3">
        <v>1361.598235109137</v>
      </c>
      <c r="IG64" s="3">
        <v>9471.4491125410459</v>
      </c>
    </row>
    <row r="65" spans="1:241" x14ac:dyDescent="0.25">
      <c r="A65" s="5" t="s">
        <v>299</v>
      </c>
      <c r="B65" s="3">
        <v>2462597.569612416</v>
      </c>
      <c r="C65" s="3">
        <v>893651.1927657281</v>
      </c>
      <c r="D65" s="3">
        <v>1568946.3768466869</v>
      </c>
      <c r="E65" s="3">
        <v>1711806.549695292</v>
      </c>
      <c r="F65" s="3">
        <v>462618.16130296729</v>
      </c>
      <c r="G65" s="3">
        <v>1249188.388392325</v>
      </c>
      <c r="H65" s="3">
        <v>750791.01991712337</v>
      </c>
      <c r="I65" s="3">
        <v>431033.03146276082</v>
      </c>
      <c r="J65" s="3">
        <v>319757.98845436261</v>
      </c>
      <c r="K65" s="3">
        <v>14585002.904189531</v>
      </c>
      <c r="L65" s="3">
        <v>7606144.3967654202</v>
      </c>
      <c r="M65" s="3">
        <v>6978858.5074241105</v>
      </c>
      <c r="N65" s="3">
        <v>9020618.605685994</v>
      </c>
      <c r="O65" s="3">
        <v>3593069.131007608</v>
      </c>
      <c r="P65" s="3">
        <v>5427549.4746783851</v>
      </c>
      <c r="Q65" s="3">
        <v>5564384.2985035377</v>
      </c>
      <c r="R65" s="3">
        <v>4013075.2657578122</v>
      </c>
      <c r="S65" s="3">
        <v>1551309.0327457259</v>
      </c>
      <c r="T65" s="3">
        <v>71441.657952451744</v>
      </c>
      <c r="U65" s="3">
        <v>12490.126033785071</v>
      </c>
      <c r="V65" s="3">
        <v>8249.3859315075024</v>
      </c>
      <c r="W65" s="3">
        <v>2253.847364057599</v>
      </c>
      <c r="X65" s="3">
        <v>458.52281395680012</v>
      </c>
      <c r="Y65" s="3">
        <v>283.9359069300001</v>
      </c>
      <c r="Z65" s="3">
        <v>243.5774542703999</v>
      </c>
      <c r="AA65" s="3">
        <v>550.10716732000003</v>
      </c>
      <c r="AB65" s="3">
        <v>717.70402158039997</v>
      </c>
      <c r="AC65" s="3">
        <v>3395.745997850001</v>
      </c>
      <c r="AD65" s="3">
        <v>394.39693161999992</v>
      </c>
      <c r="AE65" s="3">
        <v>66.584826570000018</v>
      </c>
      <c r="AF65" s="3">
        <v>2934.7642396600008</v>
      </c>
      <c r="AG65" s="3">
        <v>2118.9358292509</v>
      </c>
      <c r="AH65" s="3">
        <v>473.27513082000002</v>
      </c>
      <c r="AI65" s="3">
        <v>664.57472108000002</v>
      </c>
      <c r="AJ65" s="3">
        <v>476.31764671090019</v>
      </c>
      <c r="AK65" s="3">
        <v>504.76833063999999</v>
      </c>
      <c r="AL65" s="3">
        <v>480.85674034900001</v>
      </c>
      <c r="AM65" s="3">
        <v>571.98508453162265</v>
      </c>
      <c r="AN65" s="3">
        <v>56.401643139469229</v>
      </c>
      <c r="AO65" s="3">
        <v>111325.1323430333</v>
      </c>
      <c r="AP65" s="3">
        <v>129630.5072391233</v>
      </c>
      <c r="AQ65" s="3">
        <v>6297.0076500259865</v>
      </c>
      <c r="AR65" s="3">
        <v>103.7615891472667</v>
      </c>
      <c r="AS65" s="3">
        <v>26269.67252588</v>
      </c>
      <c r="AT65" s="3">
        <v>11471.285053</v>
      </c>
      <c r="AU65" s="3">
        <v>33816.994013199801</v>
      </c>
      <c r="AV65" s="3">
        <v>25014.2740881998</v>
      </c>
      <c r="AW65" s="3">
        <v>8802.7199249999994</v>
      </c>
      <c r="AX65" s="3">
        <v>-205791.75107942379</v>
      </c>
      <c r="AY65" s="3">
        <v>2547594.698967691</v>
      </c>
      <c r="AZ65" s="3">
        <v>120794.6217241487</v>
      </c>
      <c r="BA65" s="3">
        <v>2668389.3206918389</v>
      </c>
      <c r="BB65" s="3">
        <v>-263700.39498086728</v>
      </c>
      <c r="BC65" s="3">
        <v>1126591.175110864</v>
      </c>
      <c r="BD65" s="3">
        <v>30760.412635731511</v>
      </c>
      <c r="BE65" s="3">
        <v>1157351.587746595</v>
      </c>
      <c r="BF65" s="3">
        <v>57908.643901443153</v>
      </c>
      <c r="BG65" s="3">
        <v>1421003.5238568259</v>
      </c>
      <c r="BH65" s="3">
        <v>90034.209088417934</v>
      </c>
      <c r="BI65" s="3">
        <v>1511037.7329452441</v>
      </c>
      <c r="BJ65" s="3">
        <v>34663.879171976267</v>
      </c>
      <c r="BK65" s="3">
        <v>1545060.1563730049</v>
      </c>
      <c r="BL65" s="3">
        <v>132082.51415031101</v>
      </c>
      <c r="BM65" s="3">
        <v>1677142.6705233159</v>
      </c>
      <c r="BN65" s="3">
        <v>-34886.104315236109</v>
      </c>
      <c r="BO65" s="3">
        <v>454645.26373305952</v>
      </c>
      <c r="BP65" s="3">
        <v>42859.001885143873</v>
      </c>
      <c r="BQ65" s="3">
        <v>497504.26561820338</v>
      </c>
      <c r="BR65" s="3">
        <v>69549.983487212419</v>
      </c>
      <c r="BS65" s="3">
        <v>1090414.892639945</v>
      </c>
      <c r="BT65" s="3">
        <v>89223.512265167199</v>
      </c>
      <c r="BU65" s="3">
        <v>1179638.404905112</v>
      </c>
      <c r="BV65" s="3">
        <v>-240455.6302514002</v>
      </c>
      <c r="BW65" s="3">
        <v>1002534.542594686</v>
      </c>
      <c r="BX65" s="3">
        <v>-11287.89242616203</v>
      </c>
      <c r="BY65" s="3">
        <v>991246.65016852366</v>
      </c>
      <c r="BZ65" s="3">
        <v>-228814.29066563101</v>
      </c>
      <c r="CA65" s="3">
        <v>671945.91137780459</v>
      </c>
      <c r="CB65" s="3">
        <v>-12098.58924941276</v>
      </c>
      <c r="CC65" s="3">
        <v>659847.32212839182</v>
      </c>
      <c r="CD65" s="3">
        <v>-11641.33958576927</v>
      </c>
      <c r="CE65" s="3">
        <v>330588.63121688098</v>
      </c>
      <c r="CF65" s="3">
        <v>810.69682325079339</v>
      </c>
      <c r="CG65" s="3">
        <v>331399.32804013178</v>
      </c>
      <c r="CH65" s="3">
        <v>683906.09905731527</v>
      </c>
      <c r="CI65" s="3">
        <v>13023660.425071441</v>
      </c>
      <c r="CJ65" s="3">
        <v>877436.38006077334</v>
      </c>
      <c r="CK65" s="3">
        <v>13901096.80513222</v>
      </c>
      <c r="CL65" s="3">
        <v>391850.46538531763</v>
      </c>
      <c r="CM65" s="3">
        <v>6731805.1387099186</v>
      </c>
      <c r="CN65" s="3">
        <v>482488.79267018382</v>
      </c>
      <c r="CO65" s="3">
        <v>7214293.9313801024</v>
      </c>
      <c r="CP65" s="3">
        <v>292055.63367199781</v>
      </c>
      <c r="CQ65" s="3">
        <v>6291855.2863615248</v>
      </c>
      <c r="CR65" s="3">
        <v>394947.58739058772</v>
      </c>
      <c r="CS65" s="3">
        <v>6686802.8737521134</v>
      </c>
      <c r="CT65" s="3">
        <v>-249925.64113112091</v>
      </c>
      <c r="CU65" s="3">
        <v>8547368.3428556882</v>
      </c>
      <c r="CV65" s="3">
        <v>723175.90396142751</v>
      </c>
      <c r="CW65" s="3">
        <v>9270544.2468171157</v>
      </c>
      <c r="CX65" s="3">
        <v>-479692.05451126012</v>
      </c>
      <c r="CY65" s="3">
        <v>3732690.4288002769</v>
      </c>
      <c r="CZ65" s="3">
        <v>340070.75671859091</v>
      </c>
      <c r="DA65" s="3">
        <v>4072761.1855188678</v>
      </c>
      <c r="DB65" s="3">
        <v>229766.41338013881</v>
      </c>
      <c r="DC65" s="3">
        <v>4814677.9140554089</v>
      </c>
      <c r="DD65" s="3">
        <v>383105.14724283759</v>
      </c>
      <c r="DE65" s="3">
        <v>5197783.0612982456</v>
      </c>
      <c r="DF65" s="3">
        <v>933831.74018843647</v>
      </c>
      <c r="DG65" s="3">
        <v>4476292.0822157562</v>
      </c>
      <c r="DH65" s="3">
        <v>154260.4760993449</v>
      </c>
      <c r="DI65" s="3">
        <v>4630552.5583151011</v>
      </c>
      <c r="DJ65" s="3">
        <v>871542.51989657758</v>
      </c>
      <c r="DK65" s="3">
        <v>2999114.7099096412</v>
      </c>
      <c r="DL65" s="3">
        <v>142418.0359515934</v>
      </c>
      <c r="DM65" s="3">
        <v>3141532.7458612351</v>
      </c>
      <c r="DN65" s="3">
        <v>62289.220291859267</v>
      </c>
      <c r="DO65" s="3">
        <v>1477177.372306115</v>
      </c>
      <c r="DP65" s="3">
        <v>11842.44014775148</v>
      </c>
      <c r="DQ65" s="3">
        <v>1489019.812453866</v>
      </c>
      <c r="DR65" s="3">
        <v>180.39705380554861</v>
      </c>
      <c r="DS65" s="3">
        <v>69545.579941550561</v>
      </c>
      <c r="DT65" s="3">
        <v>1715.6809570956391</v>
      </c>
      <c r="DU65" s="3">
        <v>71261.2608986462</v>
      </c>
      <c r="DV65" s="3">
        <v>77.031014453977988</v>
      </c>
      <c r="DW65" s="3">
        <v>12160.973476623671</v>
      </c>
      <c r="DX65" s="3">
        <v>252.12154270742209</v>
      </c>
      <c r="DY65" s="3">
        <v>12413.095019331089</v>
      </c>
      <c r="DZ65" s="3">
        <v>132.85210351901631</v>
      </c>
      <c r="EA65" s="3">
        <v>6032.1211990371212</v>
      </c>
      <c r="EB65" s="3">
        <v>2084.4126289513651</v>
      </c>
      <c r="EC65" s="3">
        <v>8116.5338279884863</v>
      </c>
      <c r="ED65" s="3">
        <v>-50.885233142615853</v>
      </c>
      <c r="EE65" s="3">
        <v>1771.861734489243</v>
      </c>
      <c r="EF65" s="3">
        <v>532.87086271097201</v>
      </c>
      <c r="EG65" s="3">
        <v>2304.732597200215</v>
      </c>
      <c r="EH65" s="3">
        <v>-9.5898048182505935</v>
      </c>
      <c r="EI65" s="3">
        <v>409.13665444929489</v>
      </c>
      <c r="EJ65" s="3">
        <v>58.97596432575574</v>
      </c>
      <c r="EK65" s="3">
        <v>468.11261877505058</v>
      </c>
      <c r="EL65" s="3">
        <v>17.0394053694428</v>
      </c>
      <c r="EM65" s="3">
        <v>225.92589941934011</v>
      </c>
      <c r="EN65" s="3">
        <v>40.970602141217228</v>
      </c>
      <c r="EO65" s="3">
        <v>266.89650156055728</v>
      </c>
      <c r="EP65" s="3">
        <v>-4.3632409478818239</v>
      </c>
      <c r="EQ65" s="3">
        <v>196.6764788253092</v>
      </c>
      <c r="ER65" s="3">
        <v>51.264216392972507</v>
      </c>
      <c r="ES65" s="3">
        <v>247.94069521828169</v>
      </c>
      <c r="ET65" s="3">
        <v>17.55494422335633</v>
      </c>
      <c r="EU65" s="3">
        <v>319.90127278032759</v>
      </c>
      <c r="EV65" s="3">
        <v>212.65095031631611</v>
      </c>
      <c r="EW65" s="3">
        <v>532.55222309664373</v>
      </c>
      <c r="EX65" s="3">
        <v>-82.660869855792129</v>
      </c>
      <c r="EY65" s="3">
        <v>655.75839885050266</v>
      </c>
      <c r="EZ65" s="3">
        <v>144.60649258568949</v>
      </c>
      <c r="FA65" s="3">
        <v>800.36489143619212</v>
      </c>
      <c r="FB65" s="3">
        <v>304.091900435696</v>
      </c>
      <c r="FC65" s="3">
        <v>2010.288672503465</v>
      </c>
      <c r="FD65" s="3">
        <v>1081.365424910839</v>
      </c>
      <c r="FE65" s="3">
        <v>3091.654097414304</v>
      </c>
      <c r="FF65" s="3">
        <v>75.049408353589996</v>
      </c>
      <c r="FG65" s="3">
        <v>128.41370299510291</v>
      </c>
      <c r="FH65" s="3">
        <v>190.93382027130701</v>
      </c>
      <c r="FI65" s="3">
        <v>319.34752326640989</v>
      </c>
      <c r="FJ65" s="3">
        <v>-4.2988413823588161</v>
      </c>
      <c r="FK65" s="3">
        <v>68.251118546558331</v>
      </c>
      <c r="FL65" s="3">
        <v>2.632549405800503</v>
      </c>
      <c r="FM65" s="3">
        <v>70.883667952358834</v>
      </c>
      <c r="FN65" s="3">
        <v>233.2450746921441</v>
      </c>
      <c r="FO65" s="3">
        <v>1813.621449675165</v>
      </c>
      <c r="FP65" s="3">
        <v>887.89771529269183</v>
      </c>
      <c r="FQ65" s="3">
        <v>2701.5191649678568</v>
      </c>
      <c r="FR65" s="3">
        <v>-115.2153042858353</v>
      </c>
      <c r="FS65" s="3">
        <v>1945.494734846</v>
      </c>
      <c r="FT65" s="3">
        <v>288.65639869073578</v>
      </c>
      <c r="FU65" s="3">
        <v>2234.151133536735</v>
      </c>
      <c r="FV65" s="3">
        <v>-10.349141087679079</v>
      </c>
      <c r="FW65" s="3">
        <v>401.70189764837062</v>
      </c>
      <c r="FX65" s="3">
        <v>81.922374259308469</v>
      </c>
      <c r="FY65" s="3">
        <v>483.62427190767897</v>
      </c>
      <c r="FZ65" s="3">
        <v>-44.045596835094003</v>
      </c>
      <c r="GA65" s="3">
        <v>618.08332899882862</v>
      </c>
      <c r="GB65" s="3">
        <v>90.536988916265386</v>
      </c>
      <c r="GC65" s="3">
        <v>708.62031791509401</v>
      </c>
      <c r="GD65" s="3">
        <v>-28.88587966112912</v>
      </c>
      <c r="GE65" s="3">
        <v>437.37564613671827</v>
      </c>
      <c r="GF65" s="3">
        <v>67.827880235311056</v>
      </c>
      <c r="GG65" s="3">
        <v>505.20352637202939</v>
      </c>
      <c r="GH65" s="3">
        <v>-31.934686701933192</v>
      </c>
      <c r="GI65" s="3">
        <v>488.33386206208229</v>
      </c>
      <c r="GJ65" s="3">
        <v>48.369155279850929</v>
      </c>
      <c r="GK65" s="3">
        <v>536.70301734193322</v>
      </c>
      <c r="GL65" s="3">
        <v>-5.1392594882297651</v>
      </c>
      <c r="GM65" s="3">
        <v>304.47605719841209</v>
      </c>
      <c r="GN65" s="3">
        <v>181.51994263881761</v>
      </c>
      <c r="GO65" s="3">
        <v>485.99599983722982</v>
      </c>
      <c r="GP65" s="3">
        <v>-2.4293914699908918</v>
      </c>
      <c r="GQ65" s="3">
        <v>572.22909789630205</v>
      </c>
      <c r="GR65" s="3">
        <v>2.1853781053115431</v>
      </c>
      <c r="GS65" s="3">
        <v>574.41447600161359</v>
      </c>
      <c r="GT65" s="3">
        <v>1.1732948538961701</v>
      </c>
      <c r="GU65" s="3">
        <v>54.456557837855911</v>
      </c>
      <c r="GV65" s="3">
        <v>0.77179044771715155</v>
      </c>
      <c r="GW65" s="3">
        <v>55.228348285573063</v>
      </c>
      <c r="GX65" s="3">
        <v>329.12895905024999</v>
      </c>
      <c r="GY65" s="3">
        <v>109324.1743345381</v>
      </c>
      <c r="GZ65" s="3">
        <v>1671.8290494449609</v>
      </c>
      <c r="HA65" s="3">
        <v>110996.0033839831</v>
      </c>
      <c r="HB65" s="3">
        <v>265.54263984387183</v>
      </c>
      <c r="HC65" s="3">
        <v>127954.29699918559</v>
      </c>
      <c r="HD65" s="3">
        <v>1410.667600093861</v>
      </c>
      <c r="HE65" s="3">
        <v>129364.9645992795</v>
      </c>
      <c r="HF65" s="3">
        <v>-212.65491784030249</v>
      </c>
      <c r="HG65" s="3">
        <v>6753.1160472932252</v>
      </c>
      <c r="HH65" s="3">
        <v>-243.4534794269357</v>
      </c>
      <c r="HI65" s="3">
        <v>6509.6625678662886</v>
      </c>
      <c r="HJ65" s="3">
        <v>8.0439264311018527E-2</v>
      </c>
      <c r="HK65" s="3">
        <v>103.55882271941999</v>
      </c>
      <c r="HL65" s="3">
        <v>0.1223271635356582</v>
      </c>
      <c r="HM65" s="3">
        <v>103.68114988295559</v>
      </c>
      <c r="HN65" s="3">
        <v>-239.63274186112741</v>
      </c>
      <c r="HO65" s="3">
        <v>25927.63584278362</v>
      </c>
      <c r="HP65" s="3">
        <v>581.66942495751209</v>
      </c>
      <c r="HQ65" s="3">
        <v>26509.305267741129</v>
      </c>
      <c r="HR65" s="3">
        <v>-280.07940377957391</v>
      </c>
      <c r="HS65" s="3">
        <v>11366.230614876409</v>
      </c>
      <c r="HT65" s="3">
        <v>385.13384190316361</v>
      </c>
      <c r="HU65" s="3">
        <v>11751.364456779571</v>
      </c>
      <c r="HV65" s="3">
        <v>-491.70780722176409</v>
      </c>
      <c r="HW65" s="3">
        <v>31531.566224862388</v>
      </c>
      <c r="HX65" s="3">
        <v>2777.1355955591748</v>
      </c>
      <c r="HY65" s="3">
        <v>34308.701820421556</v>
      </c>
      <c r="HZ65" s="3">
        <v>-777.16297619319255</v>
      </c>
      <c r="IA65" s="3">
        <v>24175.42744779745</v>
      </c>
      <c r="IB65" s="3">
        <v>1616.009616595536</v>
      </c>
      <c r="IC65" s="3">
        <v>25791.437064392991</v>
      </c>
      <c r="ID65" s="3">
        <v>285.45516897142898</v>
      </c>
      <c r="IE65" s="3">
        <v>7356.1387770649326</v>
      </c>
      <c r="IF65" s="3">
        <v>1161.125978963637</v>
      </c>
      <c r="IG65" s="3">
        <v>8517.2647560285695</v>
      </c>
    </row>
    <row r="66" spans="1:241" x14ac:dyDescent="0.25">
      <c r="A66" s="5" t="s">
        <v>300</v>
      </c>
      <c r="B66" s="3">
        <v>3606666.5144189298</v>
      </c>
      <c r="C66" s="3">
        <v>1594598.0008387731</v>
      </c>
      <c r="D66" s="3">
        <v>2012068.513580156</v>
      </c>
      <c r="E66" s="3">
        <v>2301868.6796700801</v>
      </c>
      <c r="F66" s="3">
        <v>703707.43130737008</v>
      </c>
      <c r="G66" s="3">
        <v>1598161.24836271</v>
      </c>
      <c r="H66" s="3">
        <v>1304797.83474885</v>
      </c>
      <c r="I66" s="3">
        <v>890890.56953140325</v>
      </c>
      <c r="J66" s="3">
        <v>413907.26521744649</v>
      </c>
      <c r="K66" s="3">
        <v>15273181.542552959</v>
      </c>
      <c r="L66" s="3">
        <v>7387634.6898459857</v>
      </c>
      <c r="M66" s="3">
        <v>7885546.8527069734</v>
      </c>
      <c r="N66" s="3">
        <v>10880384.0479347</v>
      </c>
      <c r="O66" s="3">
        <v>4399959.3915814525</v>
      </c>
      <c r="P66" s="3">
        <v>6480424.6563532464</v>
      </c>
      <c r="Q66" s="3">
        <v>4392797.4946182603</v>
      </c>
      <c r="R66" s="3">
        <v>2987675.2982645328</v>
      </c>
      <c r="S66" s="3">
        <v>1405122.196353727</v>
      </c>
      <c r="T66" s="3">
        <v>73370.013484829091</v>
      </c>
      <c r="U66" s="3">
        <v>12944.00541439894</v>
      </c>
      <c r="V66" s="3">
        <v>5981.371647906195</v>
      </c>
      <c r="W66" s="3">
        <v>1110.3022743941999</v>
      </c>
      <c r="X66" s="3">
        <v>545.70838170399998</v>
      </c>
      <c r="Y66" s="3">
        <v>199.48982875999991</v>
      </c>
      <c r="Z66" s="3">
        <v>206.53280808940011</v>
      </c>
      <c r="AA66" s="3">
        <v>0.1</v>
      </c>
      <c r="AB66" s="3">
        <v>328.20162893079993</v>
      </c>
      <c r="AC66" s="3">
        <v>1531.3412607506989</v>
      </c>
      <c r="AD66" s="3">
        <v>1.180039309999984</v>
      </c>
      <c r="AE66" s="3">
        <v>158.63740773000001</v>
      </c>
      <c r="AF66" s="3">
        <v>1371.523813710699</v>
      </c>
      <c r="AG66" s="3">
        <v>3062.1661217812011</v>
      </c>
      <c r="AH66" s="3">
        <v>570.75400715000023</v>
      </c>
      <c r="AI66" s="3">
        <v>899.61744588010015</v>
      </c>
      <c r="AJ66" s="3">
        <v>640.84577830109993</v>
      </c>
      <c r="AK66" s="3">
        <v>950.94889044999991</v>
      </c>
      <c r="AL66" s="3">
        <v>277.56199098010012</v>
      </c>
      <c r="AM66" s="3">
        <v>566.82619587915281</v>
      </c>
      <c r="AN66" s="3">
        <v>56.982444632662023</v>
      </c>
      <c r="AO66" s="3">
        <v>106416.96145466001</v>
      </c>
      <c r="AP66" s="3">
        <v>124967.58273282</v>
      </c>
      <c r="AQ66" s="3">
        <v>5844.0153513677606</v>
      </c>
      <c r="AR66" s="3">
        <v>104.5794556471333</v>
      </c>
      <c r="AS66" s="3">
        <v>25227.213069180001</v>
      </c>
      <c r="AT66" s="3">
        <v>9737.7551189999995</v>
      </c>
      <c r="AU66" s="3">
        <v>34255.993685977402</v>
      </c>
      <c r="AV66" s="3">
        <v>26917.1041279774</v>
      </c>
      <c r="AW66" s="3">
        <v>7338.8895580000008</v>
      </c>
      <c r="AX66" s="3">
        <v>1137267.9261237141</v>
      </c>
      <c r="AY66" s="3">
        <v>2376391.373663615</v>
      </c>
      <c r="AZ66" s="3">
        <v>93007.214631600771</v>
      </c>
      <c r="BA66" s="3">
        <v>2469398.5882952162</v>
      </c>
      <c r="BB66" s="3">
        <v>438224.50126178068</v>
      </c>
      <c r="BC66" s="3">
        <v>1033159.942994939</v>
      </c>
      <c r="BD66" s="3">
        <v>123213.55658205391</v>
      </c>
      <c r="BE66" s="3">
        <v>1156373.4995769931</v>
      </c>
      <c r="BF66" s="3">
        <v>699043.42486193357</v>
      </c>
      <c r="BG66" s="3">
        <v>1343231.430668676</v>
      </c>
      <c r="BH66" s="3">
        <v>-30206.341950453349</v>
      </c>
      <c r="BI66" s="3">
        <v>1313025.0887182229</v>
      </c>
      <c r="BJ66" s="3">
        <v>874867.693641786</v>
      </c>
      <c r="BK66" s="3">
        <v>1441926.7778333679</v>
      </c>
      <c r="BL66" s="3">
        <v>-14925.791805073621</v>
      </c>
      <c r="BM66" s="3">
        <v>1427000.9860282941</v>
      </c>
      <c r="BN66" s="3">
        <v>264787.48605098471</v>
      </c>
      <c r="BO66" s="3">
        <v>414839.65867520141</v>
      </c>
      <c r="BP66" s="3">
        <v>24080.28658118402</v>
      </c>
      <c r="BQ66" s="3">
        <v>438919.94525638543</v>
      </c>
      <c r="BR66" s="3">
        <v>610080.20759080129</v>
      </c>
      <c r="BS66" s="3">
        <v>1027087.119158167</v>
      </c>
      <c r="BT66" s="3">
        <v>-39006.078386257868</v>
      </c>
      <c r="BU66" s="3">
        <v>988081.04077190871</v>
      </c>
      <c r="BV66" s="3">
        <v>262400.23248192819</v>
      </c>
      <c r="BW66" s="3">
        <v>934464.59583024727</v>
      </c>
      <c r="BX66" s="3">
        <v>107933.0064366743</v>
      </c>
      <c r="BY66" s="3">
        <v>1042397.602266922</v>
      </c>
      <c r="BZ66" s="3">
        <v>173437.01521079589</v>
      </c>
      <c r="CA66" s="3">
        <v>618320.28431973746</v>
      </c>
      <c r="CB66" s="3">
        <v>99133.270000869874</v>
      </c>
      <c r="CC66" s="3">
        <v>717453.55432060733</v>
      </c>
      <c r="CD66" s="3">
        <v>88963.217271132293</v>
      </c>
      <c r="CE66" s="3">
        <v>316144.31151050969</v>
      </c>
      <c r="CF66" s="3">
        <v>8799.7364358045161</v>
      </c>
      <c r="CG66" s="3">
        <v>324944.04794631421</v>
      </c>
      <c r="CH66" s="3">
        <v>3125498.589454961</v>
      </c>
      <c r="CI66" s="3">
        <v>12080340.041154111</v>
      </c>
      <c r="CJ66" s="3">
        <v>67342.911943884566</v>
      </c>
      <c r="CK66" s="3">
        <v>12147682.953097999</v>
      </c>
      <c r="CL66" s="3">
        <v>947311.06529004569</v>
      </c>
      <c r="CM66" s="3">
        <v>6170058.4832611252</v>
      </c>
      <c r="CN66" s="3">
        <v>270265.14129481459</v>
      </c>
      <c r="CO66" s="3">
        <v>6440323.6245559398</v>
      </c>
      <c r="CP66" s="3">
        <v>2178187.524164916</v>
      </c>
      <c r="CQ66" s="3">
        <v>5910281.5578929866</v>
      </c>
      <c r="CR66" s="3">
        <v>-202922.22935092909</v>
      </c>
      <c r="CS66" s="3">
        <v>5707359.3285420574</v>
      </c>
      <c r="CT66" s="3">
        <v>3078084.147674513</v>
      </c>
      <c r="CU66" s="3">
        <v>7916070.2157818843</v>
      </c>
      <c r="CV66" s="3">
        <v>-113770.3155216966</v>
      </c>
      <c r="CW66" s="3">
        <v>7802299.9002601877</v>
      </c>
      <c r="CX66" s="3">
        <v>904927.30640335416</v>
      </c>
      <c r="CY66" s="3">
        <v>3403604.5000343029</v>
      </c>
      <c r="CZ66" s="3">
        <v>91427.585143795237</v>
      </c>
      <c r="DA66" s="3">
        <v>3495032.0851780982</v>
      </c>
      <c r="DB66" s="3">
        <v>2173156.8412711588</v>
      </c>
      <c r="DC66" s="3">
        <v>4512465.7157475818</v>
      </c>
      <c r="DD66" s="3">
        <v>-205197.90066549461</v>
      </c>
      <c r="DE66" s="3">
        <v>4307267.8150820872</v>
      </c>
      <c r="DF66" s="3">
        <v>47414.441780448891</v>
      </c>
      <c r="DG66" s="3">
        <v>4164269.8253722279</v>
      </c>
      <c r="DH66" s="3">
        <v>181113.22746558301</v>
      </c>
      <c r="DI66" s="3">
        <v>4345383.0528378114</v>
      </c>
      <c r="DJ66" s="3">
        <v>42383.758886691561</v>
      </c>
      <c r="DK66" s="3">
        <v>2766453.9832268222</v>
      </c>
      <c r="DL66" s="3">
        <v>178837.55615101941</v>
      </c>
      <c r="DM66" s="3">
        <v>2945291.5393778421</v>
      </c>
      <c r="DN66" s="3">
        <v>5030.6828937570008</v>
      </c>
      <c r="DO66" s="3">
        <v>1397815.8421454059</v>
      </c>
      <c r="DP66" s="3">
        <v>2275.6713145640679</v>
      </c>
      <c r="DQ66" s="3">
        <v>1400091.51345997</v>
      </c>
      <c r="DR66" s="3">
        <v>4921.0152704251614</v>
      </c>
      <c r="DS66" s="3">
        <v>67499.069517571275</v>
      </c>
      <c r="DT66" s="3">
        <v>949.92869683264871</v>
      </c>
      <c r="DU66" s="3">
        <v>68448.998214403924</v>
      </c>
      <c r="DV66" s="3">
        <v>1013.058013059276</v>
      </c>
      <c r="DW66" s="3">
        <v>11847.43014747459</v>
      </c>
      <c r="DX66" s="3">
        <v>83.517253865073144</v>
      </c>
      <c r="DY66" s="3">
        <v>11930.947401339659</v>
      </c>
      <c r="DZ66" s="3">
        <v>2724.077345017678</v>
      </c>
      <c r="EA66" s="3">
        <v>5024.9966028482022</v>
      </c>
      <c r="EB66" s="3">
        <v>-1767.702299959685</v>
      </c>
      <c r="EC66" s="3">
        <v>3257.294302888517</v>
      </c>
      <c r="ED66" s="3">
        <v>630.55476057416945</v>
      </c>
      <c r="EE66" s="3">
        <v>1400.2695198631341</v>
      </c>
      <c r="EF66" s="3">
        <v>-920.52200604310292</v>
      </c>
      <c r="EG66" s="3">
        <v>479.74751382003069</v>
      </c>
      <c r="EH66" s="3">
        <v>240.24656767569371</v>
      </c>
      <c r="EI66" s="3">
        <v>356.73435343822769</v>
      </c>
      <c r="EJ66" s="3">
        <v>-51.272539409921357</v>
      </c>
      <c r="EK66" s="3">
        <v>305.46181402830632</v>
      </c>
      <c r="EL66" s="3">
        <v>74.061632241513237</v>
      </c>
      <c r="EM66" s="3">
        <v>198.91827890495659</v>
      </c>
      <c r="EN66" s="3">
        <v>-73.490082386469922</v>
      </c>
      <c r="EO66" s="3">
        <v>125.4281965184867</v>
      </c>
      <c r="EP66" s="3">
        <v>-2.315315498272096</v>
      </c>
      <c r="EQ66" s="3">
        <v>159.35175915282969</v>
      </c>
      <c r="ER66" s="3">
        <v>49.496364434842462</v>
      </c>
      <c r="ES66" s="3">
        <v>208.84812358767221</v>
      </c>
      <c r="ET66" s="3">
        <v>76.130920668780675</v>
      </c>
      <c r="EU66" s="3">
        <v>232.42191737294729</v>
      </c>
      <c r="EV66" s="3">
        <v>-308.45283804172789</v>
      </c>
      <c r="EW66" s="3">
        <v>-76.030920668780681</v>
      </c>
      <c r="EX66" s="3">
        <v>272.30048603822053</v>
      </c>
      <c r="EY66" s="3">
        <v>491.09228456476882</v>
      </c>
      <c r="EZ66" s="3">
        <v>-435.19114167218942</v>
      </c>
      <c r="FA66" s="3">
        <v>55.901142892579337</v>
      </c>
      <c r="FB66" s="3">
        <v>503.89212340603638</v>
      </c>
      <c r="FC66" s="3">
        <v>1639.3857513690291</v>
      </c>
      <c r="FD66" s="3">
        <v>-611.93661402436646</v>
      </c>
      <c r="FE66" s="3">
        <v>1027.4491373446619</v>
      </c>
      <c r="FF66" s="3">
        <v>-40.895282082902362</v>
      </c>
      <c r="FG66" s="3">
        <v>99.26627255254003</v>
      </c>
      <c r="FH66" s="3">
        <v>-57.190951159637692</v>
      </c>
      <c r="FI66" s="3">
        <v>42.075321392902339</v>
      </c>
      <c r="FJ66" s="3">
        <v>62.054039753175893</v>
      </c>
      <c r="FK66" s="3">
        <v>66.870411508583487</v>
      </c>
      <c r="FL66" s="3">
        <v>29.712956468240609</v>
      </c>
      <c r="FM66" s="3">
        <v>96.583367976824093</v>
      </c>
      <c r="FN66" s="3">
        <v>483.15209640496772</v>
      </c>
      <c r="FO66" s="3">
        <v>1473.301146930552</v>
      </c>
      <c r="FP66" s="3">
        <v>-584.92942962482073</v>
      </c>
      <c r="FQ66" s="3">
        <v>888.37171730573129</v>
      </c>
      <c r="FR66" s="3">
        <v>1424.390412864866</v>
      </c>
      <c r="FS66" s="3">
        <v>1734.3025156351771</v>
      </c>
      <c r="FT66" s="3">
        <v>-96.526806718842408</v>
      </c>
      <c r="FU66" s="3">
        <v>1637.775708916334</v>
      </c>
      <c r="FV66" s="3">
        <v>280.84449016292882</v>
      </c>
      <c r="FW66" s="3">
        <v>324.78274971640758</v>
      </c>
      <c r="FX66" s="3">
        <v>-34.873232729336223</v>
      </c>
      <c r="FY66" s="3">
        <v>289.90951698707141</v>
      </c>
      <c r="FZ66" s="3">
        <v>430.8772791819527</v>
      </c>
      <c r="GA66" s="3">
        <v>557.71108894930171</v>
      </c>
      <c r="GB66" s="3">
        <v>-88.970922251154263</v>
      </c>
      <c r="GC66" s="3">
        <v>468.74016669814739</v>
      </c>
      <c r="GD66" s="3">
        <v>256.68263741224592</v>
      </c>
      <c r="GE66" s="3">
        <v>402.94101099022771</v>
      </c>
      <c r="GF66" s="3">
        <v>-18.77787010137359</v>
      </c>
      <c r="GG66" s="3">
        <v>384.16314088885412</v>
      </c>
      <c r="GH66" s="3">
        <v>455.98600610773929</v>
      </c>
      <c r="GI66" s="3">
        <v>448.86766597923958</v>
      </c>
      <c r="GJ66" s="3">
        <v>46.095218363020933</v>
      </c>
      <c r="GK66" s="3">
        <v>494.96288434226062</v>
      </c>
      <c r="GL66" s="3">
        <v>165.24004817260749</v>
      </c>
      <c r="GM66" s="3">
        <v>251.03881598086409</v>
      </c>
      <c r="GN66" s="3">
        <v>-138.71687317337151</v>
      </c>
      <c r="GO66" s="3">
        <v>112.3219428074926</v>
      </c>
      <c r="GP66" s="3">
        <v>-7.1179434384028673</v>
      </c>
      <c r="GQ66" s="3">
        <v>569.17796766531683</v>
      </c>
      <c r="GR66" s="3">
        <v>4.7661716522388824</v>
      </c>
      <c r="GS66" s="3">
        <v>573.94413931755571</v>
      </c>
      <c r="GT66" s="3">
        <v>-0.72648709937193701</v>
      </c>
      <c r="GU66" s="3">
        <v>50.038547221195643</v>
      </c>
      <c r="GV66" s="3">
        <v>7.6703845108383177</v>
      </c>
      <c r="GW66" s="3">
        <v>57.708931732033953</v>
      </c>
      <c r="GX66" s="3">
        <v>758.24134742800175</v>
      </c>
      <c r="GY66" s="3">
        <v>109226.8424116284</v>
      </c>
      <c r="GZ66" s="3">
        <v>-3568.1223043963842</v>
      </c>
      <c r="HA66" s="3">
        <v>105658.720107232</v>
      </c>
      <c r="HB66" s="3">
        <v>662.030099482428</v>
      </c>
      <c r="HC66" s="3">
        <v>128187.7530673054</v>
      </c>
      <c r="HD66" s="3">
        <v>-3882.2004339678529</v>
      </c>
      <c r="HE66" s="3">
        <v>124305.5526333376</v>
      </c>
      <c r="HF66" s="3">
        <v>174.74009284875541</v>
      </c>
      <c r="HG66" s="3">
        <v>7318.659317070752</v>
      </c>
      <c r="HH66" s="3">
        <v>-1649.384058551746</v>
      </c>
      <c r="HI66" s="3">
        <v>5669.2752585190055</v>
      </c>
      <c r="HJ66" s="3">
        <v>4.1054353847544703E-2</v>
      </c>
      <c r="HK66" s="3">
        <v>103.94156240441301</v>
      </c>
      <c r="HL66" s="3">
        <v>0.59683888887273895</v>
      </c>
      <c r="HM66" s="3">
        <v>104.5384012932858</v>
      </c>
      <c r="HN66" s="3">
        <v>1333.806005706454</v>
      </c>
      <c r="HO66" s="3">
        <v>24027.89307894935</v>
      </c>
      <c r="HP66" s="3">
        <v>-134.4860154758062</v>
      </c>
      <c r="HQ66" s="3">
        <v>23893.40706347354</v>
      </c>
      <c r="HR66" s="3">
        <v>-412.4691763837161</v>
      </c>
      <c r="HS66" s="3">
        <v>10324.219371447511</v>
      </c>
      <c r="HT66" s="3">
        <v>-173.99507606379669</v>
      </c>
      <c r="HU66" s="3">
        <v>10150.224295383719</v>
      </c>
      <c r="HV66" s="3">
        <v>8399.8780307427514</v>
      </c>
      <c r="HW66" s="3">
        <v>30226.164859750701</v>
      </c>
      <c r="HX66" s="3">
        <v>-4370.0492045160499</v>
      </c>
      <c r="HY66" s="3">
        <v>25856.115655234651</v>
      </c>
      <c r="HZ66" s="3">
        <v>6495.7026551179761</v>
      </c>
      <c r="IA66" s="3">
        <v>23941.141921455601</v>
      </c>
      <c r="IB66" s="3">
        <v>-3519.7404485961779</v>
      </c>
      <c r="IC66" s="3">
        <v>20421.40147285943</v>
      </c>
      <c r="ID66" s="3">
        <v>1904.175375624777</v>
      </c>
      <c r="IE66" s="3">
        <v>6285.0229382950984</v>
      </c>
      <c r="IF66" s="3">
        <v>-850.30875591987478</v>
      </c>
      <c r="IG66" s="3">
        <v>5434.7141823752236</v>
      </c>
    </row>
    <row r="67" spans="1:241" x14ac:dyDescent="0.25">
      <c r="A67" s="5" t="s">
        <v>301</v>
      </c>
      <c r="B67" s="3">
        <v>1919727.128613357</v>
      </c>
      <c r="C67" s="3">
        <v>982662.35029161349</v>
      </c>
      <c r="D67" s="3">
        <v>937064.77832174359</v>
      </c>
      <c r="E67" s="3">
        <v>975592.07969158539</v>
      </c>
      <c r="F67" s="3">
        <v>249883.6682264253</v>
      </c>
      <c r="G67" s="3">
        <v>725708.41146516008</v>
      </c>
      <c r="H67" s="3">
        <v>944135.0489217717</v>
      </c>
      <c r="I67" s="3">
        <v>732778.68206518819</v>
      </c>
      <c r="J67" s="3">
        <v>211356.36685658351</v>
      </c>
      <c r="K67" s="3">
        <v>10081418.1068694</v>
      </c>
      <c r="L67" s="3">
        <v>5918055.8353926996</v>
      </c>
      <c r="M67" s="3">
        <v>4163362.2714767009</v>
      </c>
      <c r="N67" s="3">
        <v>6831280.5510724746</v>
      </c>
      <c r="O67" s="3">
        <v>3499030.1726328419</v>
      </c>
      <c r="P67" s="3">
        <v>3332250.3784396318</v>
      </c>
      <c r="Q67" s="3">
        <v>3250137.5557969259</v>
      </c>
      <c r="R67" s="3">
        <v>2419025.6627598568</v>
      </c>
      <c r="S67" s="3">
        <v>831111.89303706912</v>
      </c>
      <c r="T67" s="3">
        <v>67834.190445223227</v>
      </c>
      <c r="U67" s="3">
        <v>11339.23280503205</v>
      </c>
      <c r="V67" s="3">
        <v>1931.9403051515001</v>
      </c>
      <c r="W67" s="3">
        <v>666.15988907310009</v>
      </c>
      <c r="X67" s="3">
        <v>142.21813253350001</v>
      </c>
      <c r="Y67" s="3">
        <v>143.96308707</v>
      </c>
      <c r="Z67" s="3">
        <v>72.979721459999993</v>
      </c>
      <c r="AA67" s="3">
        <v>99.798689289999999</v>
      </c>
      <c r="AB67" s="3">
        <v>207.20025871959999</v>
      </c>
      <c r="AC67" s="3">
        <v>509.74965393990033</v>
      </c>
      <c r="AD67" s="3">
        <v>0.1</v>
      </c>
      <c r="AE67" s="3">
        <v>8.3882491100000021</v>
      </c>
      <c r="AF67" s="3">
        <v>501.36140482990032</v>
      </c>
      <c r="AG67" s="3">
        <v>654.43680274849999</v>
      </c>
      <c r="AH67" s="3">
        <v>47.778536179999989</v>
      </c>
      <c r="AI67" s="3">
        <v>181.46725712849999</v>
      </c>
      <c r="AJ67" s="3">
        <v>280.58979502000011</v>
      </c>
      <c r="AK67" s="3">
        <v>144.60121441999999</v>
      </c>
      <c r="AL67" s="3">
        <v>101.59395938999999</v>
      </c>
      <c r="AM67" s="3">
        <v>598.22557320738849</v>
      </c>
      <c r="AN67" s="3">
        <v>46.26209420289856</v>
      </c>
      <c r="AO67" s="3">
        <v>104263.6418247167</v>
      </c>
      <c r="AP67" s="3">
        <v>123650.28707181</v>
      </c>
      <c r="AQ67" s="3">
        <v>7204.7915520080351</v>
      </c>
      <c r="AR67" s="3">
        <v>103.8501204838</v>
      </c>
      <c r="AS67" s="3">
        <v>23225.18624232</v>
      </c>
      <c r="AT67" s="3">
        <v>9929.5107279999993</v>
      </c>
      <c r="AU67" s="3">
        <v>23518.7073960712</v>
      </c>
      <c r="AV67" s="3">
        <v>19896.9560520712</v>
      </c>
      <c r="AW67" s="3">
        <v>3621.7513439999998</v>
      </c>
      <c r="AX67" s="3">
        <v>-432744.80748956383</v>
      </c>
      <c r="AY67" s="3">
        <v>2189358.7042236589</v>
      </c>
      <c r="AZ67" s="3">
        <v>163113.23187926179</v>
      </c>
      <c r="BA67" s="3">
        <v>2352471.9361029211</v>
      </c>
      <c r="BB67" s="3">
        <v>14462.449164683811</v>
      </c>
      <c r="BC67" s="3">
        <v>929518.11204162764</v>
      </c>
      <c r="BD67" s="3">
        <v>38681.789085302044</v>
      </c>
      <c r="BE67" s="3">
        <v>968199.90112692968</v>
      </c>
      <c r="BF67" s="3">
        <v>-447207.25665424729</v>
      </c>
      <c r="BG67" s="3">
        <v>1259840.5921820309</v>
      </c>
      <c r="BH67" s="3">
        <v>124431.4427939595</v>
      </c>
      <c r="BI67" s="3">
        <v>1384272.0349759909</v>
      </c>
      <c r="BJ67" s="3">
        <v>-467013.97571427998</v>
      </c>
      <c r="BK67" s="3">
        <v>1326959.1300955079</v>
      </c>
      <c r="BL67" s="3">
        <v>115646.92531035699</v>
      </c>
      <c r="BM67" s="3">
        <v>1442606.055405865</v>
      </c>
      <c r="BN67" s="3">
        <v>-129775.56049725429</v>
      </c>
      <c r="BO67" s="3">
        <v>370847.12920663622</v>
      </c>
      <c r="BP67" s="3">
        <v>8812.0995170433889</v>
      </c>
      <c r="BQ67" s="3">
        <v>379659.22872367961</v>
      </c>
      <c r="BR67" s="3">
        <v>-337238.41521702579</v>
      </c>
      <c r="BS67" s="3">
        <v>956112.00088887266</v>
      </c>
      <c r="BT67" s="3">
        <v>106834.8257933133</v>
      </c>
      <c r="BU67" s="3">
        <v>1062946.826682186</v>
      </c>
      <c r="BV67" s="3">
        <v>34269.168224716523</v>
      </c>
      <c r="BW67" s="3">
        <v>862399.57412815024</v>
      </c>
      <c r="BX67" s="3">
        <v>47466.306568904904</v>
      </c>
      <c r="BY67" s="3">
        <v>909865.88069705514</v>
      </c>
      <c r="BZ67" s="3">
        <v>144238.00966193801</v>
      </c>
      <c r="CA67" s="3">
        <v>558670.98283499153</v>
      </c>
      <c r="CB67" s="3">
        <v>29869.689568258709</v>
      </c>
      <c r="CC67" s="3">
        <v>588540.67240325024</v>
      </c>
      <c r="CD67" s="3">
        <v>-109968.8414372215</v>
      </c>
      <c r="CE67" s="3">
        <v>303728.59129315871</v>
      </c>
      <c r="CF67" s="3">
        <v>17596.617000646369</v>
      </c>
      <c r="CG67" s="3">
        <v>321325.20829380507</v>
      </c>
      <c r="CH67" s="3">
        <v>-1999440.6633233619</v>
      </c>
      <c r="CI67" s="3">
        <v>11045934.78110403</v>
      </c>
      <c r="CJ67" s="3">
        <v>1034923.989088735</v>
      </c>
      <c r="CK67" s="3">
        <v>12080858.770192759</v>
      </c>
      <c r="CL67" s="3">
        <v>35163.896339708532</v>
      </c>
      <c r="CM67" s="3">
        <v>5529490.2937430879</v>
      </c>
      <c r="CN67" s="3">
        <v>353401.64530990273</v>
      </c>
      <c r="CO67" s="3">
        <v>5882891.9390529906</v>
      </c>
      <c r="CP67" s="3">
        <v>-2034604.5596630699</v>
      </c>
      <c r="CQ67" s="3">
        <v>5516444.4873609385</v>
      </c>
      <c r="CR67" s="3">
        <v>681522.34377883282</v>
      </c>
      <c r="CS67" s="3">
        <v>6197966.8311397713</v>
      </c>
      <c r="CT67" s="3">
        <v>-1068386.81631269</v>
      </c>
      <c r="CU67" s="3">
        <v>7239257.7374581816</v>
      </c>
      <c r="CV67" s="3">
        <v>660409.62992698234</v>
      </c>
      <c r="CW67" s="3">
        <v>7899667.3673851639</v>
      </c>
      <c r="CX67" s="3">
        <v>349962.59627371712</v>
      </c>
      <c r="CY67" s="3">
        <v>3052820.8728785729</v>
      </c>
      <c r="CZ67" s="3">
        <v>96246.703480552416</v>
      </c>
      <c r="DA67" s="3">
        <v>3149067.5763591249</v>
      </c>
      <c r="DB67" s="3">
        <v>-1418349.412586408</v>
      </c>
      <c r="DC67" s="3">
        <v>4186436.864579611</v>
      </c>
      <c r="DD67" s="3">
        <v>564162.92644642852</v>
      </c>
      <c r="DE67" s="3">
        <v>4750599.791026039</v>
      </c>
      <c r="DF67" s="3">
        <v>-931053.84701067151</v>
      </c>
      <c r="DG67" s="3">
        <v>3806677.0436458439</v>
      </c>
      <c r="DH67" s="3">
        <v>374514.35916175408</v>
      </c>
      <c r="DI67" s="3">
        <v>4181191.402807598</v>
      </c>
      <c r="DJ67" s="3">
        <v>-314798.69993400859</v>
      </c>
      <c r="DK67" s="3">
        <v>2476669.4208645159</v>
      </c>
      <c r="DL67" s="3">
        <v>257154.94182934979</v>
      </c>
      <c r="DM67" s="3">
        <v>2733824.3626938658</v>
      </c>
      <c r="DN67" s="3">
        <v>-616255.14707666321</v>
      </c>
      <c r="DO67" s="3">
        <v>1330007.6227813279</v>
      </c>
      <c r="DP67" s="3">
        <v>117359.4173324045</v>
      </c>
      <c r="DQ67" s="3">
        <v>1447367.040113732</v>
      </c>
      <c r="DR67" s="3">
        <v>730.29822158944648</v>
      </c>
      <c r="DS67" s="3">
        <v>65370.660666664247</v>
      </c>
      <c r="DT67" s="3">
        <v>1733.2315569695349</v>
      </c>
      <c r="DU67" s="3">
        <v>67103.892223633782</v>
      </c>
      <c r="DV67" s="3">
        <v>-586.80767320515565</v>
      </c>
      <c r="DW67" s="3">
        <v>11515.04349782538</v>
      </c>
      <c r="DX67" s="3">
        <v>410.99698041183183</v>
      </c>
      <c r="DY67" s="3">
        <v>11926.04047823721</v>
      </c>
      <c r="DZ67" s="3">
        <v>-2248.123986833783</v>
      </c>
      <c r="EA67" s="3">
        <v>3984.5379269908012</v>
      </c>
      <c r="EB67" s="3">
        <v>195.52636499448269</v>
      </c>
      <c r="EC67" s="3">
        <v>4180.0642919852826</v>
      </c>
      <c r="ED67" s="3">
        <v>-554.3033892470944</v>
      </c>
      <c r="EE67" s="3">
        <v>1030.278279363311</v>
      </c>
      <c r="EF67" s="3">
        <v>190.18499895688339</v>
      </c>
      <c r="EG67" s="3">
        <v>1220.4632783201951</v>
      </c>
      <c r="EH67" s="3">
        <v>-189.20363702913619</v>
      </c>
      <c r="EI67" s="3">
        <v>299.22223048673783</v>
      </c>
      <c r="EJ67" s="3">
        <v>32.199539075898493</v>
      </c>
      <c r="EK67" s="3">
        <v>331.42176956263631</v>
      </c>
      <c r="EL67" s="3">
        <v>-71.442645203225908</v>
      </c>
      <c r="EM67" s="3">
        <v>169.03720836738319</v>
      </c>
      <c r="EN67" s="3">
        <v>46.368523905842721</v>
      </c>
      <c r="EO67" s="3">
        <v>215.40573227322591</v>
      </c>
      <c r="EP67" s="3">
        <v>-29.837961489436282</v>
      </c>
      <c r="EQ67" s="3">
        <v>120.46367962764759</v>
      </c>
      <c r="ER67" s="3">
        <v>-17.645996678211301</v>
      </c>
      <c r="ES67" s="3">
        <v>102.8176829494363</v>
      </c>
      <c r="ET67" s="3">
        <v>-128.5392121234683</v>
      </c>
      <c r="EU67" s="3">
        <v>139.7865610438048</v>
      </c>
      <c r="EV67" s="3">
        <v>88.551340369663507</v>
      </c>
      <c r="EW67" s="3">
        <v>228.3379014134683</v>
      </c>
      <c r="EX67" s="3">
        <v>-144.4373077427386</v>
      </c>
      <c r="EY67" s="3">
        <v>336.79785848093161</v>
      </c>
      <c r="EZ67" s="3">
        <v>14.839707981407059</v>
      </c>
      <c r="FA67" s="3">
        <v>351.63756646233873</v>
      </c>
      <c r="FB67" s="3">
        <v>-573.38061556672722</v>
      </c>
      <c r="FC67" s="3">
        <v>1244.8162951875779</v>
      </c>
      <c r="FD67" s="3">
        <v>-161.68602568095031</v>
      </c>
      <c r="FE67" s="3">
        <v>1083.130269506627</v>
      </c>
      <c r="FF67" s="3">
        <v>-37.056837391919402</v>
      </c>
      <c r="FG67" s="3">
        <v>69.669960642154379</v>
      </c>
      <c r="FH67" s="3">
        <v>-32.513123250234983</v>
      </c>
      <c r="FI67" s="3">
        <v>37.156837391919403</v>
      </c>
      <c r="FJ67" s="3">
        <v>-39.624796105816031</v>
      </c>
      <c r="FK67" s="3">
        <v>61.798918018034072</v>
      </c>
      <c r="FL67" s="3">
        <v>-13.785872802218041</v>
      </c>
      <c r="FM67" s="3">
        <v>48.013045215816042</v>
      </c>
      <c r="FN67" s="3">
        <v>-496.88987966618021</v>
      </c>
      <c r="FO67" s="3">
        <v>1113.40779679191</v>
      </c>
      <c r="FP67" s="3">
        <v>-115.1565122958298</v>
      </c>
      <c r="FQ67" s="3">
        <v>998.25128449608042</v>
      </c>
      <c r="FR67" s="3">
        <v>-987.76278596473855</v>
      </c>
      <c r="FS67" s="3">
        <v>1513.9711652738249</v>
      </c>
      <c r="FT67" s="3">
        <v>128.22842343941329</v>
      </c>
      <c r="FU67" s="3">
        <v>1642.199588713238</v>
      </c>
      <c r="FV67" s="3">
        <v>-225.58769903180351</v>
      </c>
      <c r="FW67" s="3">
        <v>256.14211742543341</v>
      </c>
      <c r="FX67" s="3">
        <v>17.224117786370069</v>
      </c>
      <c r="FY67" s="3">
        <v>273.36623521180348</v>
      </c>
      <c r="FZ67" s="3">
        <v>-315.58296413575113</v>
      </c>
      <c r="GA67" s="3">
        <v>507.77980183372159</v>
      </c>
      <c r="GB67" s="3">
        <v>-10.72958056947056</v>
      </c>
      <c r="GC67" s="3">
        <v>497.05022126425098</v>
      </c>
      <c r="GD67" s="3">
        <v>-165.85123856751639</v>
      </c>
      <c r="GE67" s="3">
        <v>351.28871927035908</v>
      </c>
      <c r="GF67" s="3">
        <v>95.152314317157334</v>
      </c>
      <c r="GG67" s="3">
        <v>446.44103358751647</v>
      </c>
      <c r="GH67" s="3">
        <v>-280.7408842296677</v>
      </c>
      <c r="GI67" s="3">
        <v>398.76052674431088</v>
      </c>
      <c r="GJ67" s="3">
        <v>26.581571905356778</v>
      </c>
      <c r="GK67" s="3">
        <v>425.34209864966772</v>
      </c>
      <c r="GL67" s="3">
        <v>-132.6771960552241</v>
      </c>
      <c r="GM67" s="3">
        <v>195.4721871660881</v>
      </c>
      <c r="GN67" s="3">
        <v>38.798968279136027</v>
      </c>
      <c r="GO67" s="3">
        <v>234.27115544522411</v>
      </c>
      <c r="GP67" s="3">
        <v>36.136868170212352</v>
      </c>
      <c r="GQ67" s="3">
        <v>566.52740362243867</v>
      </c>
      <c r="GR67" s="3">
        <v>-4.4386985852625003</v>
      </c>
      <c r="GS67" s="3">
        <v>562.08870503717617</v>
      </c>
      <c r="GT67" s="3">
        <v>1.284130917654454</v>
      </c>
      <c r="GU67" s="3">
        <v>45.859538464710852</v>
      </c>
      <c r="GV67" s="3">
        <v>-0.88157517946674346</v>
      </c>
      <c r="GW67" s="3">
        <v>44.977963285244108</v>
      </c>
      <c r="GX67" s="3">
        <v>-442.55615102369489</v>
      </c>
      <c r="GY67" s="3">
        <v>110064.95165732619</v>
      </c>
      <c r="GZ67" s="3">
        <v>-5358.7536815858766</v>
      </c>
      <c r="HA67" s="3">
        <v>104706.1979757404</v>
      </c>
      <c r="HB67" s="3">
        <v>-476.64917835233359</v>
      </c>
      <c r="HC67" s="3">
        <v>129454.4083034362</v>
      </c>
      <c r="HD67" s="3">
        <v>-5327.4720532739011</v>
      </c>
      <c r="HE67" s="3">
        <v>124126.9362501623</v>
      </c>
      <c r="HF67" s="3">
        <v>-145.9082432948679</v>
      </c>
      <c r="HG67" s="3">
        <v>8066.7138780030309</v>
      </c>
      <c r="HH67" s="3">
        <v>-716.0140827001278</v>
      </c>
      <c r="HI67" s="3">
        <v>7350.6997953029031</v>
      </c>
      <c r="HJ67" s="3">
        <v>-1.9080156295383281E-2</v>
      </c>
      <c r="HK67" s="3">
        <v>104.23856463960939</v>
      </c>
      <c r="HL67" s="3">
        <v>-0.3693639995139506</v>
      </c>
      <c r="HM67" s="3">
        <v>103.8692006400954</v>
      </c>
      <c r="HN67" s="3">
        <v>-919.97229649165467</v>
      </c>
      <c r="HO67" s="3">
        <v>22448.108756720929</v>
      </c>
      <c r="HP67" s="3">
        <v>1697.049782090729</v>
      </c>
      <c r="HQ67" s="3">
        <v>24145.158538811651</v>
      </c>
      <c r="HR67" s="3">
        <v>-226.49363617658631</v>
      </c>
      <c r="HS67" s="3">
        <v>9536.9912536426218</v>
      </c>
      <c r="HT67" s="3">
        <v>619.01311053396421</v>
      </c>
      <c r="HU67" s="3">
        <v>10156.00436417659</v>
      </c>
      <c r="HV67" s="3">
        <v>-6966.898407718063</v>
      </c>
      <c r="HW67" s="3">
        <v>28942.353806589821</v>
      </c>
      <c r="HX67" s="3">
        <v>1543.2519971994479</v>
      </c>
      <c r="HY67" s="3">
        <v>30485.605803789269</v>
      </c>
      <c r="HZ67" s="3">
        <v>-5246.9233635821856</v>
      </c>
      <c r="IA67" s="3">
        <v>23709.037998477219</v>
      </c>
      <c r="IB67" s="3">
        <v>1434.841417176161</v>
      </c>
      <c r="IC67" s="3">
        <v>25143.87941565338</v>
      </c>
      <c r="ID67" s="3">
        <v>-1719.975044135879</v>
      </c>
      <c r="IE67" s="3">
        <v>5233.3158081125948</v>
      </c>
      <c r="IF67" s="3">
        <v>108.4105800232837</v>
      </c>
      <c r="IG67" s="3">
        <v>5341.7263881358786</v>
      </c>
    </row>
    <row r="68" spans="1:241" x14ac:dyDescent="0.25">
      <c r="A68" s="5" t="s">
        <v>302</v>
      </c>
      <c r="B68" s="3">
        <v>1037903.347910561</v>
      </c>
      <c r="C68" s="3">
        <v>436069.12278263888</v>
      </c>
      <c r="D68" s="3">
        <v>601834.22512792191</v>
      </c>
      <c r="E68" s="3">
        <v>522325.34971884987</v>
      </c>
      <c r="F68" s="3">
        <v>168861.0377073244</v>
      </c>
      <c r="G68" s="3">
        <v>353464.31201152562</v>
      </c>
      <c r="H68" s="3">
        <v>515577.99819171091</v>
      </c>
      <c r="I68" s="3">
        <v>267208.08507531462</v>
      </c>
      <c r="J68" s="3">
        <v>248369.91311639629</v>
      </c>
      <c r="K68" s="3">
        <v>5797865.2615871774</v>
      </c>
      <c r="L68" s="3">
        <v>2580185.5707650441</v>
      </c>
      <c r="M68" s="3">
        <v>3217679.6908221329</v>
      </c>
      <c r="N68" s="3">
        <v>3261018.145318971</v>
      </c>
      <c r="O68" s="3">
        <v>1429272.046852624</v>
      </c>
      <c r="P68" s="3">
        <v>1831746.0984663479</v>
      </c>
      <c r="Q68" s="3">
        <v>2536847.1162682059</v>
      </c>
      <c r="R68" s="3">
        <v>1150913.52391242</v>
      </c>
      <c r="S68" s="3">
        <v>1385933.5923557859</v>
      </c>
      <c r="T68" s="3">
        <v>50081.40869245067</v>
      </c>
      <c r="U68" s="3">
        <v>9412.4159561867873</v>
      </c>
      <c r="V68" s="3">
        <v>1318.422474335199</v>
      </c>
      <c r="W68" s="3">
        <v>431.9726917959</v>
      </c>
      <c r="X68" s="3">
        <v>144.65684403590001</v>
      </c>
      <c r="Y68" s="3">
        <v>96.265252540000006</v>
      </c>
      <c r="Z68" s="3">
        <v>8.6815338199999985</v>
      </c>
      <c r="AA68" s="3">
        <v>43.224997539999983</v>
      </c>
      <c r="AB68" s="3">
        <v>139.14406385999999</v>
      </c>
      <c r="AC68" s="3">
        <v>189.38741136009989</v>
      </c>
      <c r="AD68" s="3">
        <v>0.1</v>
      </c>
      <c r="AE68" s="3">
        <v>23.336225989999999</v>
      </c>
      <c r="AF68" s="3">
        <v>166.05118537009989</v>
      </c>
      <c r="AG68" s="3">
        <v>653.66534632919979</v>
      </c>
      <c r="AH68" s="3">
        <v>70.522271529999983</v>
      </c>
      <c r="AI68" s="3">
        <v>306.17641284919978</v>
      </c>
      <c r="AJ68" s="3">
        <v>137.31302245000001</v>
      </c>
      <c r="AK68" s="3">
        <v>139.6536395</v>
      </c>
      <c r="AL68" s="3">
        <v>43.39702484999998</v>
      </c>
      <c r="AM68" s="3">
        <v>532.07815002621214</v>
      </c>
      <c r="AN68" s="3">
        <v>28.267772727272732</v>
      </c>
      <c r="AO68" s="3">
        <v>113784.73964304</v>
      </c>
      <c r="AP68" s="3">
        <v>133967.4053850167</v>
      </c>
      <c r="AQ68" s="3">
        <v>10617.135072567789</v>
      </c>
      <c r="AR68" s="3">
        <v>104.4500468832</v>
      </c>
      <c r="AS68" s="3">
        <v>14046.5885459</v>
      </c>
      <c r="AT68" s="3">
        <v>6269.4926790000009</v>
      </c>
      <c r="AU68" s="3">
        <v>24313.065665337621</v>
      </c>
      <c r="AV68" s="3">
        <v>22254.281594337619</v>
      </c>
      <c r="AW68" s="3">
        <v>2058.784071</v>
      </c>
      <c r="AX68" s="3">
        <v>-485859.6039422563</v>
      </c>
      <c r="AY68" s="3">
        <v>2046110.2147537051</v>
      </c>
      <c r="AZ68" s="3">
        <v>-522347.26290088781</v>
      </c>
      <c r="BA68" s="3">
        <v>1523762.9518528171</v>
      </c>
      <c r="BB68" s="3">
        <v>-184743.8483086327</v>
      </c>
      <c r="BC68" s="3">
        <v>824842.70829659933</v>
      </c>
      <c r="BD68" s="3">
        <v>-204029.73720532769</v>
      </c>
      <c r="BE68" s="3">
        <v>620812.97109127161</v>
      </c>
      <c r="BF68" s="3">
        <v>-301115.75563362392</v>
      </c>
      <c r="BG68" s="3">
        <v>1221267.506457106</v>
      </c>
      <c r="BH68" s="3">
        <v>-318317.52569556033</v>
      </c>
      <c r="BI68" s="3">
        <v>902949.98076154571</v>
      </c>
      <c r="BJ68" s="3">
        <v>-403165.74927791237</v>
      </c>
      <c r="BK68" s="3">
        <v>1243137.214374901</v>
      </c>
      <c r="BL68" s="3">
        <v>-317646.11537813849</v>
      </c>
      <c r="BM68" s="3">
        <v>925491.0989967623</v>
      </c>
      <c r="BN68" s="3">
        <v>-77820.142665336796</v>
      </c>
      <c r="BO68" s="3">
        <v>326428.18184342427</v>
      </c>
      <c r="BP68" s="3">
        <v>-79747.00147076312</v>
      </c>
      <c r="BQ68" s="3">
        <v>246681.18037266121</v>
      </c>
      <c r="BR68" s="3">
        <v>-325345.60661257547</v>
      </c>
      <c r="BS68" s="3">
        <v>916709.03253147658</v>
      </c>
      <c r="BT68" s="3">
        <v>-237899.11390737549</v>
      </c>
      <c r="BU68" s="3">
        <v>678809.91862410109</v>
      </c>
      <c r="BV68" s="3">
        <v>-82693.854664344122</v>
      </c>
      <c r="BW68" s="3">
        <v>802973.0003788044</v>
      </c>
      <c r="BX68" s="3">
        <v>-204701.14752274941</v>
      </c>
      <c r="BY68" s="3">
        <v>598271.85285605502</v>
      </c>
      <c r="BZ68" s="3">
        <v>-106923.70564329591</v>
      </c>
      <c r="CA68" s="3">
        <v>498414.52645317512</v>
      </c>
      <c r="CB68" s="3">
        <v>-124282.7357345647</v>
      </c>
      <c r="CC68" s="3">
        <v>374131.79071861051</v>
      </c>
      <c r="CD68" s="3">
        <v>24229.850978951828</v>
      </c>
      <c r="CE68" s="3">
        <v>304558.47392562928</v>
      </c>
      <c r="CF68" s="3">
        <v>-80418.411788184778</v>
      </c>
      <c r="CG68" s="3">
        <v>224140.0621374445</v>
      </c>
      <c r="CH68" s="3">
        <v>-1697972.59552581</v>
      </c>
      <c r="CI68" s="3">
        <v>10324038.637803869</v>
      </c>
      <c r="CJ68" s="3">
        <v>-2828200.7806908819</v>
      </c>
      <c r="CK68" s="3">
        <v>7495837.857112987</v>
      </c>
      <c r="CL68" s="3">
        <v>-1277805.003192144</v>
      </c>
      <c r="CM68" s="3">
        <v>4955109.4015826946</v>
      </c>
      <c r="CN68" s="3">
        <v>-1097118.827625507</v>
      </c>
      <c r="CO68" s="3">
        <v>3857990.5739571881</v>
      </c>
      <c r="CP68" s="3">
        <v>-420167.59233366611</v>
      </c>
      <c r="CQ68" s="3">
        <v>5368929.2362211756</v>
      </c>
      <c r="CR68" s="3">
        <v>-1731081.953065376</v>
      </c>
      <c r="CS68" s="3">
        <v>3637847.2831557989</v>
      </c>
      <c r="CT68" s="3">
        <v>-1536498.857646612</v>
      </c>
      <c r="CU68" s="3">
        <v>6751067.1710559009</v>
      </c>
      <c r="CV68" s="3">
        <v>-1953550.1680903169</v>
      </c>
      <c r="CW68" s="3">
        <v>4797517.0029655825</v>
      </c>
      <c r="CX68" s="3">
        <v>-609624.25240974827</v>
      </c>
      <c r="CY68" s="3">
        <v>2722990.7307586148</v>
      </c>
      <c r="CZ68" s="3">
        <v>-684094.43149624323</v>
      </c>
      <c r="DA68" s="3">
        <v>2038896.2992623721</v>
      </c>
      <c r="DB68" s="3">
        <v>-926874.60523686372</v>
      </c>
      <c r="DC68" s="3">
        <v>4028076.440297286</v>
      </c>
      <c r="DD68" s="3">
        <v>-1269455.7365940751</v>
      </c>
      <c r="DE68" s="3">
        <v>2758620.7037032121</v>
      </c>
      <c r="DF68" s="3">
        <v>-161473.73787919831</v>
      </c>
      <c r="DG68" s="3">
        <v>3572971.4667479689</v>
      </c>
      <c r="DH68" s="3">
        <v>-874650.61260056449</v>
      </c>
      <c r="DI68" s="3">
        <v>2698320.854147404</v>
      </c>
      <c r="DJ68" s="3">
        <v>-668180.7507823956</v>
      </c>
      <c r="DK68" s="3">
        <v>2232118.6708240788</v>
      </c>
      <c r="DL68" s="3">
        <v>-413024.39612926362</v>
      </c>
      <c r="DM68" s="3">
        <v>1819094.274694816</v>
      </c>
      <c r="DN68" s="3">
        <v>506707.01290319761</v>
      </c>
      <c r="DO68" s="3">
        <v>1340852.7959238901</v>
      </c>
      <c r="DP68" s="3">
        <v>-461626.21647130151</v>
      </c>
      <c r="DQ68" s="3">
        <v>879226.57945258811</v>
      </c>
      <c r="DR68" s="3">
        <v>-5602.7063884826457</v>
      </c>
      <c r="DS68" s="3">
        <v>64200.022213776523</v>
      </c>
      <c r="DT68" s="3">
        <v>-8515.9071328432037</v>
      </c>
      <c r="DU68" s="3">
        <v>55684.115080933319</v>
      </c>
      <c r="DV68" s="3">
        <v>-486.00529875178222</v>
      </c>
      <c r="DW68" s="3">
        <v>11351.10444281367</v>
      </c>
      <c r="DX68" s="3">
        <v>-1452.6831878751</v>
      </c>
      <c r="DY68" s="3">
        <v>9898.4212549385702</v>
      </c>
      <c r="DZ68" s="3">
        <v>-496.88219253130461</v>
      </c>
      <c r="EA68" s="3">
        <v>3363.6281906570798</v>
      </c>
      <c r="EB68" s="3">
        <v>-1548.323523790576</v>
      </c>
      <c r="EC68" s="3">
        <v>1815.304666866504</v>
      </c>
      <c r="ED68" s="3">
        <v>-9.6319747539295832</v>
      </c>
      <c r="EE68" s="3">
        <v>854.01359809010069</v>
      </c>
      <c r="EF68" s="3">
        <v>-412.40893154027111</v>
      </c>
      <c r="EG68" s="3">
        <v>441.60466654982957</v>
      </c>
      <c r="EH68" s="3">
        <v>-48.470847708397187</v>
      </c>
      <c r="EI68" s="3">
        <v>256.21906395053509</v>
      </c>
      <c r="EJ68" s="3">
        <v>-63.091372206237907</v>
      </c>
      <c r="EK68" s="3">
        <v>193.12769174429721</v>
      </c>
      <c r="EL68" s="3">
        <v>-9.3232919107359571</v>
      </c>
      <c r="EM68" s="3">
        <v>150.47088131537211</v>
      </c>
      <c r="EN68" s="3">
        <v>-44.882336864636137</v>
      </c>
      <c r="EO68" s="3">
        <v>105.58854445073599</v>
      </c>
      <c r="EP68" s="3">
        <v>13.582747900996459</v>
      </c>
      <c r="EQ68" s="3">
        <v>90.394916883996885</v>
      </c>
      <c r="ER68" s="3">
        <v>-95.296130964993353</v>
      </c>
      <c r="ES68" s="3">
        <v>-4.9012140809964677</v>
      </c>
      <c r="ET68" s="3">
        <v>43.11868772912451</v>
      </c>
      <c r="EU68" s="3">
        <v>94.091249205075783</v>
      </c>
      <c r="EV68" s="3">
        <v>-93.984939394200325</v>
      </c>
      <c r="EW68" s="3">
        <v>0.10630981087545879</v>
      </c>
      <c r="EX68" s="3">
        <v>-18.008417726747911</v>
      </c>
      <c r="EY68" s="3">
        <v>285.89532664048392</v>
      </c>
      <c r="EZ68" s="3">
        <v>-128.74284505373589</v>
      </c>
      <c r="FA68" s="3">
        <v>157.15248158674791</v>
      </c>
      <c r="FB68" s="3">
        <v>-192.7283916580223</v>
      </c>
      <c r="FC68" s="3">
        <v>1008.830089548081</v>
      </c>
      <c r="FD68" s="3">
        <v>-626.71428652995894</v>
      </c>
      <c r="FE68" s="3">
        <v>382.11580301812222</v>
      </c>
      <c r="FF68" s="3">
        <v>16.52046582625432</v>
      </c>
      <c r="FG68" s="3">
        <v>51.763741773004902</v>
      </c>
      <c r="FH68" s="3">
        <v>-68.184207599259224</v>
      </c>
      <c r="FI68" s="3">
        <v>-16.420465826254318</v>
      </c>
      <c r="FJ68" s="3">
        <v>-24.733022385383979</v>
      </c>
      <c r="FK68" s="3">
        <v>57.341180708251187</v>
      </c>
      <c r="FL68" s="3">
        <v>-9.2719323328672161</v>
      </c>
      <c r="FM68" s="3">
        <v>48.069248375383978</v>
      </c>
      <c r="FN68" s="3">
        <v>-184.7293455073241</v>
      </c>
      <c r="FO68" s="3">
        <v>899.7307461137591</v>
      </c>
      <c r="FP68" s="3">
        <v>-548.95021523633511</v>
      </c>
      <c r="FQ68" s="3">
        <v>350.78053087742398</v>
      </c>
      <c r="FR68" s="3">
        <v>-287.62602000186689</v>
      </c>
      <c r="FS68" s="3">
        <v>1345.4008372268729</v>
      </c>
      <c r="FT68" s="3">
        <v>-404.10947089580623</v>
      </c>
      <c r="FU68" s="3">
        <v>941.29136633106668</v>
      </c>
      <c r="FV68" s="3">
        <v>-32.04199942825624</v>
      </c>
      <c r="FW68" s="3">
        <v>212.25342764656409</v>
      </c>
      <c r="FX68" s="3">
        <v>-109.6891566883079</v>
      </c>
      <c r="FY68" s="3">
        <v>102.5642709582562</v>
      </c>
      <c r="FZ68" s="3">
        <v>-66.904269270603152</v>
      </c>
      <c r="GA68" s="3">
        <v>472.27945502050591</v>
      </c>
      <c r="GB68" s="3">
        <v>-99.19877290070292</v>
      </c>
      <c r="GC68" s="3">
        <v>373.08068211980299</v>
      </c>
      <c r="GD68" s="3">
        <v>-75.717179017144787</v>
      </c>
      <c r="GE68" s="3">
        <v>304.63265451971318</v>
      </c>
      <c r="GF68" s="3">
        <v>-91.602453052568393</v>
      </c>
      <c r="GG68" s="3">
        <v>213.03020146714479</v>
      </c>
      <c r="GH68" s="3">
        <v>-112.96257228586281</v>
      </c>
      <c r="GI68" s="3">
        <v>356.23530004009012</v>
      </c>
      <c r="GJ68" s="3">
        <v>-103.61908825422729</v>
      </c>
      <c r="GK68" s="3">
        <v>252.61621178586279</v>
      </c>
      <c r="GL68" s="3">
        <v>-6.8958061174858649</v>
      </c>
      <c r="GM68" s="3">
        <v>155.383665792025</v>
      </c>
      <c r="GN68" s="3">
        <v>-105.0908348245392</v>
      </c>
      <c r="GO68" s="3">
        <v>50.292830967485841</v>
      </c>
      <c r="GP68" s="3">
        <v>-25.399037462255901</v>
      </c>
      <c r="GQ68" s="3">
        <v>564.46135721372423</v>
      </c>
      <c r="GR68" s="3">
        <v>-6.9841697252561517</v>
      </c>
      <c r="GS68" s="3">
        <v>557.47718748846808</v>
      </c>
      <c r="GT68" s="3">
        <v>0.50521875485394374</v>
      </c>
      <c r="GU68" s="3">
        <v>43.359363521671497</v>
      </c>
      <c r="GV68" s="3">
        <v>-15.596809549252709</v>
      </c>
      <c r="GW68" s="3">
        <v>27.76255397241879</v>
      </c>
      <c r="GX68" s="3">
        <v>-482.18722588583807</v>
      </c>
      <c r="GY68" s="3">
        <v>111610.83630633391</v>
      </c>
      <c r="GZ68" s="3">
        <v>2656.0905625919399</v>
      </c>
      <c r="HA68" s="3">
        <v>114266.9268689258</v>
      </c>
      <c r="HB68" s="3">
        <v>-325.22824452416887</v>
      </c>
      <c r="HC68" s="3">
        <v>131478.55112745069</v>
      </c>
      <c r="HD68" s="3">
        <v>2814.0825020901102</v>
      </c>
      <c r="HE68" s="3">
        <v>134292.6336295408</v>
      </c>
      <c r="HF68" s="3">
        <v>68.339276769384952</v>
      </c>
      <c r="HG68" s="3">
        <v>9024.0767773740463</v>
      </c>
      <c r="HH68" s="3">
        <v>1524.719018424357</v>
      </c>
      <c r="HI68" s="3">
        <v>10548.7957957984</v>
      </c>
      <c r="HJ68" s="3">
        <v>-0.1038279277224867</v>
      </c>
      <c r="HK68" s="3">
        <v>104.436494304673</v>
      </c>
      <c r="HL68" s="3">
        <v>0.11738050624951769</v>
      </c>
      <c r="HM68" s="3">
        <v>104.55387481092249</v>
      </c>
      <c r="HN68" s="3">
        <v>163.9060329408006</v>
      </c>
      <c r="HO68" s="3">
        <v>21796.98889263739</v>
      </c>
      <c r="HP68" s="3">
        <v>-7914.306379678188</v>
      </c>
      <c r="HQ68" s="3">
        <v>13882.6825129592</v>
      </c>
      <c r="HR68" s="3">
        <v>1066.8424739486991</v>
      </c>
      <c r="HS68" s="3">
        <v>9258.9829053750746</v>
      </c>
      <c r="HT68" s="3">
        <v>-4056.3327003237732</v>
      </c>
      <c r="HU68" s="3">
        <v>5202.6502050513018</v>
      </c>
      <c r="HV68" s="3">
        <v>-1394.9393851674761</v>
      </c>
      <c r="HW68" s="3">
        <v>28766.051696678711</v>
      </c>
      <c r="HX68" s="3">
        <v>-3058.0466461736141</v>
      </c>
      <c r="HY68" s="3">
        <v>25708.005050505089</v>
      </c>
      <c r="HZ68" s="3">
        <v>-982.38488275015311</v>
      </c>
      <c r="IA68" s="3">
        <v>24183.915763103079</v>
      </c>
      <c r="IB68" s="3">
        <v>-947.24928601530701</v>
      </c>
      <c r="IC68" s="3">
        <v>23236.666477087769</v>
      </c>
      <c r="ID68" s="3">
        <v>-412.55450241732422</v>
      </c>
      <c r="IE68" s="3">
        <v>4582.1359335756324</v>
      </c>
      <c r="IF68" s="3">
        <v>-2110.797360158308</v>
      </c>
      <c r="IG68" s="3">
        <v>2471.3385734173239</v>
      </c>
    </row>
    <row r="69" spans="1:241" x14ac:dyDescent="0.25">
      <c r="A69" s="5" t="s">
        <v>303</v>
      </c>
      <c r="B69" s="3">
        <v>1702101.4442891851</v>
      </c>
      <c r="C69" s="3">
        <v>554287.47046879737</v>
      </c>
      <c r="D69" s="3">
        <v>1147813.9738203881</v>
      </c>
      <c r="E69" s="3">
        <v>1119485.5701829679</v>
      </c>
      <c r="F69" s="3">
        <v>263835.17600915732</v>
      </c>
      <c r="G69" s="3">
        <v>855650.39417381037</v>
      </c>
      <c r="H69" s="3">
        <v>582615.87410621729</v>
      </c>
      <c r="I69" s="3">
        <v>290452.29445963999</v>
      </c>
      <c r="J69" s="3">
        <v>292163.57964657719</v>
      </c>
      <c r="K69" s="3">
        <v>9744451.5929817557</v>
      </c>
      <c r="L69" s="3">
        <v>4610130.8240910908</v>
      </c>
      <c r="M69" s="3">
        <v>5134320.7688906649</v>
      </c>
      <c r="N69" s="3">
        <v>5720579.8703219369</v>
      </c>
      <c r="O69" s="3">
        <v>1982603.2736785661</v>
      </c>
      <c r="P69" s="3">
        <v>3737976.596643371</v>
      </c>
      <c r="Q69" s="3">
        <v>4023871.7226598188</v>
      </c>
      <c r="R69" s="3">
        <v>2627527.550412524</v>
      </c>
      <c r="S69" s="3">
        <v>1396344.1722472941</v>
      </c>
      <c r="T69" s="3">
        <v>62371.594990450409</v>
      </c>
      <c r="U69" s="3">
        <v>11132.972774578149</v>
      </c>
      <c r="V69" s="3">
        <v>2808.625813626601</v>
      </c>
      <c r="W69" s="3">
        <v>663.28799999739999</v>
      </c>
      <c r="X69" s="3">
        <v>197.84443021700011</v>
      </c>
      <c r="Y69" s="3">
        <v>123.61002504</v>
      </c>
      <c r="Z69" s="3">
        <v>67.94504701999999</v>
      </c>
      <c r="AA69" s="3">
        <v>51.387693929999983</v>
      </c>
      <c r="AB69" s="3">
        <v>222.5008037904</v>
      </c>
      <c r="AC69" s="3">
        <v>976.91351307010109</v>
      </c>
      <c r="AD69" s="3">
        <v>40.630631520000001</v>
      </c>
      <c r="AE69" s="3">
        <v>46.847079069999992</v>
      </c>
      <c r="AF69" s="3">
        <v>889.43580248010096</v>
      </c>
      <c r="AG69" s="3">
        <v>1026.890572059101</v>
      </c>
      <c r="AH69" s="3">
        <v>121.23689829999999</v>
      </c>
      <c r="AI69" s="3">
        <v>470.56800676910018</v>
      </c>
      <c r="AJ69" s="3">
        <v>204.36312705000009</v>
      </c>
      <c r="AK69" s="3">
        <v>230.72253993999999</v>
      </c>
      <c r="AL69" s="3">
        <v>141.5337285</v>
      </c>
      <c r="AM69" s="3">
        <v>560.24205082827757</v>
      </c>
      <c r="AN69" s="3">
        <v>40.867376874333402</v>
      </c>
      <c r="AO69" s="3">
        <v>115416.5775694467</v>
      </c>
      <c r="AP69" s="3">
        <v>135879.32598147</v>
      </c>
      <c r="AQ69" s="3">
        <v>9974.2234265089373</v>
      </c>
      <c r="AR69" s="3">
        <v>104.8650342944667</v>
      </c>
      <c r="AS69" s="3">
        <v>22580.745858007602</v>
      </c>
      <c r="AT69" s="3">
        <v>9639.6912430000011</v>
      </c>
      <c r="AU69" s="3">
        <v>26583.160610655599</v>
      </c>
      <c r="AV69" s="3">
        <v>22059.738354655601</v>
      </c>
      <c r="AW69" s="3">
        <v>4523.4222559999998</v>
      </c>
      <c r="AX69" s="3">
        <v>-196413.7032421022</v>
      </c>
      <c r="AY69" s="3">
        <v>1970689.740454911</v>
      </c>
      <c r="AZ69" s="3">
        <v>-72174.592923624208</v>
      </c>
      <c r="BA69" s="3">
        <v>1898515.147531287</v>
      </c>
      <c r="BB69" s="3">
        <v>-216529.61030810751</v>
      </c>
      <c r="BC69" s="3">
        <v>744489.95071041002</v>
      </c>
      <c r="BD69" s="3">
        <v>26327.13006649481</v>
      </c>
      <c r="BE69" s="3">
        <v>770817.08077690483</v>
      </c>
      <c r="BF69" s="3">
        <v>20115.9070660051</v>
      </c>
      <c r="BG69" s="3">
        <v>1226199.7897445019</v>
      </c>
      <c r="BH69" s="3">
        <v>-98501.722990119364</v>
      </c>
      <c r="BI69" s="3">
        <v>1127698.066754383</v>
      </c>
      <c r="BJ69" s="3">
        <v>-30682.750369936781</v>
      </c>
      <c r="BK69" s="3">
        <v>1208420.399046429</v>
      </c>
      <c r="BL69" s="3">
        <v>-58252.078493524808</v>
      </c>
      <c r="BM69" s="3">
        <v>1150168.3205529039</v>
      </c>
      <c r="BN69" s="3">
        <v>-50233.603191131529</v>
      </c>
      <c r="BO69" s="3">
        <v>294958.74423411308</v>
      </c>
      <c r="BP69" s="3">
        <v>19110.03496617579</v>
      </c>
      <c r="BQ69" s="3">
        <v>314068.77920028887</v>
      </c>
      <c r="BR69" s="3">
        <v>19550.852821194749</v>
      </c>
      <c r="BS69" s="3">
        <v>913461.65481231618</v>
      </c>
      <c r="BT69" s="3">
        <v>-77362.113459700602</v>
      </c>
      <c r="BU69" s="3">
        <v>836099.54135261558</v>
      </c>
      <c r="BV69" s="3">
        <v>-165730.95287216551</v>
      </c>
      <c r="BW69" s="3">
        <v>762269.3414084824</v>
      </c>
      <c r="BX69" s="3">
        <v>-13922.514430099631</v>
      </c>
      <c r="BY69" s="3">
        <v>748346.82697838277</v>
      </c>
      <c r="BZ69" s="3">
        <v>-166296.00711697579</v>
      </c>
      <c r="CA69" s="3">
        <v>449531.20647629711</v>
      </c>
      <c r="CB69" s="3">
        <v>7217.0951003188384</v>
      </c>
      <c r="CC69" s="3">
        <v>456748.30157661589</v>
      </c>
      <c r="CD69" s="3">
        <v>565.05424481030229</v>
      </c>
      <c r="CE69" s="3">
        <v>312738.13493218558</v>
      </c>
      <c r="CF69" s="3">
        <v>-21139.609530418649</v>
      </c>
      <c r="CG69" s="3">
        <v>291598.52540176688</v>
      </c>
      <c r="CH69" s="3">
        <v>442758.06103642727</v>
      </c>
      <c r="CI69" s="3">
        <v>10037082.489238361</v>
      </c>
      <c r="CJ69" s="3">
        <v>-735388.9572930336</v>
      </c>
      <c r="CK69" s="3">
        <v>9301693.5319453292</v>
      </c>
      <c r="CL69" s="3">
        <v>343215.96880177723</v>
      </c>
      <c r="CM69" s="3">
        <v>4594384.6697449358</v>
      </c>
      <c r="CN69" s="3">
        <v>-327469.81445562188</v>
      </c>
      <c r="CO69" s="3">
        <v>4266914.8552893139</v>
      </c>
      <c r="CP69" s="3">
        <v>99542.092234650219</v>
      </c>
      <c r="CQ69" s="3">
        <v>5442697.819493426</v>
      </c>
      <c r="CR69" s="3">
        <v>-407919.14283741172</v>
      </c>
      <c r="CS69" s="3">
        <v>5034778.6766560143</v>
      </c>
      <c r="CT69" s="3">
        <v>-677075.92494431289</v>
      </c>
      <c r="CU69" s="3">
        <v>6551552.4593510553</v>
      </c>
      <c r="CV69" s="3">
        <v>-153896.6640848052</v>
      </c>
      <c r="CW69" s="3">
        <v>6397655.7952662501</v>
      </c>
      <c r="CX69" s="3">
        <v>-675611.62546050269</v>
      </c>
      <c r="CY69" s="3">
        <v>2506408.8755292539</v>
      </c>
      <c r="CZ69" s="3">
        <v>151806.0236098147</v>
      </c>
      <c r="DA69" s="3">
        <v>2658214.899139069</v>
      </c>
      <c r="DB69" s="3">
        <v>-1464.299483810126</v>
      </c>
      <c r="DC69" s="3">
        <v>4045143.583821801</v>
      </c>
      <c r="DD69" s="3">
        <v>-305702.68769462081</v>
      </c>
      <c r="DE69" s="3">
        <v>3739440.8961271811</v>
      </c>
      <c r="DF69" s="3">
        <v>1119833.985980741</v>
      </c>
      <c r="DG69" s="3">
        <v>3485530.0298873079</v>
      </c>
      <c r="DH69" s="3">
        <v>-581492.29320823029</v>
      </c>
      <c r="DI69" s="3">
        <v>2904037.7366790781</v>
      </c>
      <c r="DJ69" s="3">
        <v>1018827.59426228</v>
      </c>
      <c r="DK69" s="3">
        <v>2087975.7942156829</v>
      </c>
      <c r="DL69" s="3">
        <v>-479275.83806543821</v>
      </c>
      <c r="DM69" s="3">
        <v>1608699.956150244</v>
      </c>
      <c r="DN69" s="3">
        <v>101006.3917184607</v>
      </c>
      <c r="DO69" s="3">
        <v>1397554.2356716259</v>
      </c>
      <c r="DP69" s="3">
        <v>-102216.4551427921</v>
      </c>
      <c r="DQ69" s="3">
        <v>1295337.7805288341</v>
      </c>
      <c r="DR69" s="3">
        <v>-1034.3855395752159</v>
      </c>
      <c r="DS69" s="3">
        <v>64079.518053073392</v>
      </c>
      <c r="DT69" s="3">
        <v>-673.53752304776572</v>
      </c>
      <c r="DU69" s="3">
        <v>63405.980530025627</v>
      </c>
      <c r="DV69" s="3">
        <v>-66.818047794396421</v>
      </c>
      <c r="DW69" s="3">
        <v>11335.35176696873</v>
      </c>
      <c r="DX69" s="3">
        <v>-135.56094459618731</v>
      </c>
      <c r="DY69" s="3">
        <v>11199.790822372541</v>
      </c>
      <c r="DZ69" s="3">
        <v>219.84523312243959</v>
      </c>
      <c r="EA69" s="3">
        <v>3356.6242048261788</v>
      </c>
      <c r="EB69" s="3">
        <v>-767.84362432201669</v>
      </c>
      <c r="EC69" s="3">
        <v>2588.7805805041621</v>
      </c>
      <c r="ED69" s="3">
        <v>71.732053920867699</v>
      </c>
      <c r="EE69" s="3">
        <v>904.53450206485354</v>
      </c>
      <c r="EF69" s="3">
        <v>-312.9785559883212</v>
      </c>
      <c r="EG69" s="3">
        <v>591.55594607653234</v>
      </c>
      <c r="EH69" s="3">
        <v>6.041880740978061</v>
      </c>
      <c r="EI69" s="3">
        <v>241.0578746260172</v>
      </c>
      <c r="EJ69" s="3">
        <v>-49.255325149995201</v>
      </c>
      <c r="EK69" s="3">
        <v>191.80254947602199</v>
      </c>
      <c r="EL69" s="3">
        <v>1.1619231432616091</v>
      </c>
      <c r="EM69" s="3">
        <v>145.653841687046</v>
      </c>
      <c r="EN69" s="3">
        <v>-23.205739790307589</v>
      </c>
      <c r="EO69" s="3">
        <v>122.44810189673839</v>
      </c>
      <c r="EP69" s="3">
        <v>20.748881242860399</v>
      </c>
      <c r="EQ69" s="3">
        <v>79.772896413623798</v>
      </c>
      <c r="ER69" s="3">
        <v>-32.576730636484207</v>
      </c>
      <c r="ES69" s="3">
        <v>47.196165777139591</v>
      </c>
      <c r="ET69" s="3">
        <v>91.709984040042585</v>
      </c>
      <c r="EU69" s="3">
        <v>108.0790985211505</v>
      </c>
      <c r="EV69" s="3">
        <v>-148.4013886311931</v>
      </c>
      <c r="EW69" s="3">
        <v>-40.322290110042587</v>
      </c>
      <c r="EX69" s="3">
        <v>-56.996587291680967</v>
      </c>
      <c r="EY69" s="3">
        <v>337.20632914217038</v>
      </c>
      <c r="EZ69" s="3">
        <v>-57.708938060089451</v>
      </c>
      <c r="FA69" s="3">
        <v>279.49739108208092</v>
      </c>
      <c r="FB69" s="3">
        <v>236.02276799587781</v>
      </c>
      <c r="FC69" s="3">
        <v>1033.934964308321</v>
      </c>
      <c r="FD69" s="3">
        <v>-293.04421923409768</v>
      </c>
      <c r="FE69" s="3">
        <v>740.89074507422333</v>
      </c>
      <c r="FF69" s="3">
        <v>46.395994729721721</v>
      </c>
      <c r="FG69" s="3">
        <v>50.560857127819183</v>
      </c>
      <c r="FH69" s="3">
        <v>-56.326220337540903</v>
      </c>
      <c r="FI69" s="3">
        <v>-5.7653632097217198</v>
      </c>
      <c r="FJ69" s="3">
        <v>6.3869826966895564</v>
      </c>
      <c r="FK69" s="3">
        <v>55.532198676405223</v>
      </c>
      <c r="FL69" s="3">
        <v>-15.072102303094789</v>
      </c>
      <c r="FM69" s="3">
        <v>40.460096373310428</v>
      </c>
      <c r="FN69" s="3">
        <v>182.9129611129097</v>
      </c>
      <c r="FO69" s="3">
        <v>927.86625722804433</v>
      </c>
      <c r="FP69" s="3">
        <v>-221.34341586085321</v>
      </c>
      <c r="FQ69" s="3">
        <v>706.52284136719118</v>
      </c>
      <c r="FR69" s="3">
        <v>-98.658361195156928</v>
      </c>
      <c r="FS69" s="3">
        <v>1267.2753835779899</v>
      </c>
      <c r="FT69" s="3">
        <v>-141.72645032373251</v>
      </c>
      <c r="FU69" s="3">
        <v>1125.548933254257</v>
      </c>
      <c r="FV69" s="3">
        <v>0.13091370061532809</v>
      </c>
      <c r="FW69" s="3">
        <v>197.85905826680531</v>
      </c>
      <c r="FX69" s="3">
        <v>-76.75307366742058</v>
      </c>
      <c r="FY69" s="3">
        <v>121.1059845993847</v>
      </c>
      <c r="FZ69" s="3">
        <v>-59.357263298093223</v>
      </c>
      <c r="GA69" s="3">
        <v>463.55296974012441</v>
      </c>
      <c r="GB69" s="3">
        <v>66.372300327069013</v>
      </c>
      <c r="GC69" s="3">
        <v>529.92527006719342</v>
      </c>
      <c r="GD69" s="3">
        <v>1.544859295721188</v>
      </c>
      <c r="GE69" s="3">
        <v>278.34727181648572</v>
      </c>
      <c r="GF69" s="3">
        <v>-75.529004062206781</v>
      </c>
      <c r="GG69" s="3">
        <v>202.81826775427891</v>
      </c>
      <c r="GH69" s="3">
        <v>-40.976870893400402</v>
      </c>
      <c r="GI69" s="3">
        <v>327.51608375457482</v>
      </c>
      <c r="GJ69" s="3">
        <v>-55.816672921174359</v>
      </c>
      <c r="GK69" s="3">
        <v>271.69941083340052</v>
      </c>
      <c r="GL69" s="3">
        <v>10.748772400850161</v>
      </c>
      <c r="GM69" s="3">
        <v>150.87935487501491</v>
      </c>
      <c r="GN69" s="3">
        <v>-20.09439877586507</v>
      </c>
      <c r="GO69" s="3">
        <v>130.78495609914981</v>
      </c>
      <c r="GP69" s="3">
        <v>-5.6306689070047637</v>
      </c>
      <c r="GQ69" s="3">
        <v>564.4132939932224</v>
      </c>
      <c r="GR69" s="3">
        <v>1.459425742059921</v>
      </c>
      <c r="GS69" s="3">
        <v>565.87271973528232</v>
      </c>
      <c r="GT69" s="3">
        <v>-1.8211026349534041</v>
      </c>
      <c r="GU69" s="3">
        <v>43.491745095229952</v>
      </c>
      <c r="GV69" s="3">
        <v>-0.80326558594315145</v>
      </c>
      <c r="GW69" s="3">
        <v>42.6884795092868</v>
      </c>
      <c r="GX69" s="3">
        <v>-151.1067547312004</v>
      </c>
      <c r="GY69" s="3">
        <v>113906.36204086371</v>
      </c>
      <c r="GZ69" s="3">
        <v>1661.3222833141631</v>
      </c>
      <c r="HA69" s="3">
        <v>115567.6843241779</v>
      </c>
      <c r="HB69" s="3">
        <v>-126.1315546378124</v>
      </c>
      <c r="HC69" s="3">
        <v>134232.33857019959</v>
      </c>
      <c r="HD69" s="3">
        <v>1773.118965908187</v>
      </c>
      <c r="HE69" s="3">
        <v>136005.4575361078</v>
      </c>
      <c r="HF69" s="3">
        <v>-62.785158103867843</v>
      </c>
      <c r="HG69" s="3">
        <v>10136.22655928848</v>
      </c>
      <c r="HH69" s="3">
        <v>-99.21797467567194</v>
      </c>
      <c r="HI69" s="3">
        <v>10037.008584612809</v>
      </c>
      <c r="HJ69" s="3">
        <v>0.17303286758113859</v>
      </c>
      <c r="HK69" s="3">
        <v>104.60481133720469</v>
      </c>
      <c r="HL69" s="3">
        <v>8.7190089680788674E-2</v>
      </c>
      <c r="HM69" s="3">
        <v>104.6920014268855</v>
      </c>
      <c r="HN69" s="3">
        <v>-592.9531906630599</v>
      </c>
      <c r="HO69" s="3">
        <v>21822.755021441229</v>
      </c>
      <c r="HP69" s="3">
        <v>1350.944027229423</v>
      </c>
      <c r="HQ69" s="3">
        <v>23173.69904867066</v>
      </c>
      <c r="HR69" s="3">
        <v>-550.00393803258237</v>
      </c>
      <c r="HS69" s="3">
        <v>9298.0177453282995</v>
      </c>
      <c r="HT69" s="3">
        <v>891.6774357042832</v>
      </c>
      <c r="HU69" s="3">
        <v>10189.695181032581</v>
      </c>
      <c r="HV69" s="3">
        <v>-140.81518506813731</v>
      </c>
      <c r="HW69" s="3">
        <v>29450.317832529588</v>
      </c>
      <c r="HX69" s="3">
        <v>-2726.3420368058469</v>
      </c>
      <c r="HY69" s="3">
        <v>26723.975795723742</v>
      </c>
      <c r="HZ69" s="3">
        <v>-307.30855909183992</v>
      </c>
      <c r="IA69" s="3">
        <v>25018.688250514952</v>
      </c>
      <c r="IB69" s="3">
        <v>-2651.641336767505</v>
      </c>
      <c r="IC69" s="3">
        <v>22367.046913747439</v>
      </c>
      <c r="ID69" s="3">
        <v>166.4933740237025</v>
      </c>
      <c r="IE69" s="3">
        <v>4431.6295820146433</v>
      </c>
      <c r="IF69" s="3">
        <v>-74.70070003834644</v>
      </c>
      <c r="IG69" s="3">
        <v>4356.9288819762969</v>
      </c>
    </row>
    <row r="70" spans="1:241" x14ac:dyDescent="0.25">
      <c r="A70" s="5" t="s">
        <v>304</v>
      </c>
      <c r="B70" s="3">
        <v>3089796.5256983479</v>
      </c>
      <c r="C70" s="3">
        <v>961307.73759755131</v>
      </c>
      <c r="D70" s="3">
        <v>2128488.7881007972</v>
      </c>
      <c r="E70" s="3">
        <v>2126770.9683524081</v>
      </c>
      <c r="F70" s="3">
        <v>463682.00537577312</v>
      </c>
      <c r="G70" s="3">
        <v>1663088.962976635</v>
      </c>
      <c r="H70" s="3">
        <v>963025.5573459398</v>
      </c>
      <c r="I70" s="3">
        <v>497625.73222177819</v>
      </c>
      <c r="J70" s="3">
        <v>465399.82512416161</v>
      </c>
      <c r="K70" s="3">
        <v>13791251.053985611</v>
      </c>
      <c r="L70" s="3">
        <v>4998863.7673528241</v>
      </c>
      <c r="M70" s="3">
        <v>8792387.2866327818</v>
      </c>
      <c r="N70" s="3">
        <v>9951207.9719651844</v>
      </c>
      <c r="O70" s="3">
        <v>2963485.8647430232</v>
      </c>
      <c r="P70" s="3">
        <v>6987722.1072221622</v>
      </c>
      <c r="Q70" s="3">
        <v>3840043.082020421</v>
      </c>
      <c r="R70" s="3">
        <v>2035377.9026098009</v>
      </c>
      <c r="S70" s="3">
        <v>1804665.1794106199</v>
      </c>
      <c r="T70" s="3">
        <v>72825.026564574626</v>
      </c>
      <c r="U70" s="3">
        <v>13068.29715256491</v>
      </c>
      <c r="V70" s="3">
        <v>6179.2106878126069</v>
      </c>
      <c r="W70" s="3">
        <v>1490.4512311100009</v>
      </c>
      <c r="X70" s="3">
        <v>433.96953807999961</v>
      </c>
      <c r="Y70" s="3">
        <v>232.60126845999989</v>
      </c>
      <c r="Z70" s="3">
        <v>92.957732949600057</v>
      </c>
      <c r="AA70" s="3">
        <v>200.19523941999989</v>
      </c>
      <c r="AB70" s="3">
        <v>530.72745220040144</v>
      </c>
      <c r="AC70" s="3">
        <v>1872.8453216900079</v>
      </c>
      <c r="AD70" s="3">
        <v>132.56629595999999</v>
      </c>
      <c r="AE70" s="3">
        <v>121.8082649000002</v>
      </c>
      <c r="AF70" s="3">
        <v>1618.470760830008</v>
      </c>
      <c r="AG70" s="3">
        <v>2541.5992243725991</v>
      </c>
      <c r="AH70" s="3">
        <v>470.15162883999949</v>
      </c>
      <c r="AI70" s="3">
        <v>869.40465602259985</v>
      </c>
      <c r="AJ70" s="3">
        <v>472.13425480000052</v>
      </c>
      <c r="AK70" s="3">
        <v>729.90868470999942</v>
      </c>
      <c r="AL70" s="3">
        <v>274.31491063999982</v>
      </c>
      <c r="AM70" s="3">
        <v>557.26485030439687</v>
      </c>
      <c r="AN70" s="3">
        <v>42.712978229499967</v>
      </c>
      <c r="AO70" s="3">
        <v>117009.55130136669</v>
      </c>
      <c r="AP70" s="3">
        <v>137667.30028003</v>
      </c>
      <c r="AQ70" s="3">
        <v>10867.970702151049</v>
      </c>
      <c r="AR70" s="3">
        <v>104.5220114551333</v>
      </c>
      <c r="AS70" s="3">
        <v>25639.066533699999</v>
      </c>
      <c r="AT70" s="3">
        <v>10726.207864</v>
      </c>
      <c r="AU70" s="3">
        <v>43152.582294737382</v>
      </c>
      <c r="AV70" s="3">
        <v>36568.94061973739</v>
      </c>
      <c r="AW70" s="3">
        <v>6583.6416749999999</v>
      </c>
      <c r="AX70" s="3">
        <v>1099807.3572480979</v>
      </c>
      <c r="AY70" s="3">
        <v>1986718.7202577209</v>
      </c>
      <c r="AZ70" s="3">
        <v>3270.448192528449</v>
      </c>
      <c r="BA70" s="3">
        <v>1989989.1684502501</v>
      </c>
      <c r="BB70" s="3">
        <v>357276.91630797758</v>
      </c>
      <c r="BC70" s="3">
        <v>714514.33889707283</v>
      </c>
      <c r="BD70" s="3">
        <v>-110483.517607499</v>
      </c>
      <c r="BE70" s="3">
        <v>604030.8212895738</v>
      </c>
      <c r="BF70" s="3">
        <v>742530.44094012072</v>
      </c>
      <c r="BG70" s="3">
        <v>1272204.381360648</v>
      </c>
      <c r="BH70" s="3">
        <v>113753.9658000276</v>
      </c>
      <c r="BI70" s="3">
        <v>1385958.347160676</v>
      </c>
      <c r="BJ70" s="3">
        <v>885091.54666112806</v>
      </c>
      <c r="BK70" s="3">
        <v>1224381.3422898981</v>
      </c>
      <c r="BL70" s="3">
        <v>17298.079401382482</v>
      </c>
      <c r="BM70" s="3">
        <v>1241679.4216912801</v>
      </c>
      <c r="BN70" s="3">
        <v>228979.45756533259</v>
      </c>
      <c r="BO70" s="3">
        <v>280473.4405496883</v>
      </c>
      <c r="BP70" s="3">
        <v>-45770.892739247822</v>
      </c>
      <c r="BQ70" s="3">
        <v>234702.5478104405</v>
      </c>
      <c r="BR70" s="3">
        <v>656112.08909579553</v>
      </c>
      <c r="BS70" s="3">
        <v>943907.90174020955</v>
      </c>
      <c r="BT70" s="3">
        <v>63068.972140630132</v>
      </c>
      <c r="BU70" s="3">
        <v>1006976.87388084</v>
      </c>
      <c r="BV70" s="3">
        <v>214715.8105869701</v>
      </c>
      <c r="BW70" s="3">
        <v>762337.37796782341</v>
      </c>
      <c r="BX70" s="3">
        <v>-14027.63120885368</v>
      </c>
      <c r="BY70" s="3">
        <v>748309.74675896973</v>
      </c>
      <c r="BZ70" s="3">
        <v>128297.458742645</v>
      </c>
      <c r="CA70" s="3">
        <v>434040.89834738459</v>
      </c>
      <c r="CB70" s="3">
        <v>-64712.624868251332</v>
      </c>
      <c r="CC70" s="3">
        <v>369328.27347913332</v>
      </c>
      <c r="CD70" s="3">
        <v>86418.351844325181</v>
      </c>
      <c r="CE70" s="3">
        <v>328296.47962043888</v>
      </c>
      <c r="CF70" s="3">
        <v>50684.993659397413</v>
      </c>
      <c r="CG70" s="3">
        <v>378981.47327983641</v>
      </c>
      <c r="CH70" s="3">
        <v>3303003.9952172609</v>
      </c>
      <c r="CI70" s="3">
        <v>10238668.704517489</v>
      </c>
      <c r="CJ70" s="3">
        <v>249578.35425085569</v>
      </c>
      <c r="CK70" s="3">
        <v>10488247.058768351</v>
      </c>
      <c r="CL70" s="3">
        <v>816279.71649657248</v>
      </c>
      <c r="CM70" s="3">
        <v>4520463.617903688</v>
      </c>
      <c r="CN70" s="3">
        <v>-337879.56704743631</v>
      </c>
      <c r="CO70" s="3">
        <v>4182584.0508562522</v>
      </c>
      <c r="CP70" s="3">
        <v>2486724.2787206881</v>
      </c>
      <c r="CQ70" s="3">
        <v>5718205.0866138013</v>
      </c>
      <c r="CR70" s="3">
        <v>587457.92129829247</v>
      </c>
      <c r="CS70" s="3">
        <v>6305663.0079120938</v>
      </c>
      <c r="CT70" s="3">
        <v>3274940.932558747</v>
      </c>
      <c r="CU70" s="3">
        <v>6662429.2753334669</v>
      </c>
      <c r="CV70" s="3">
        <v>13837.764072970491</v>
      </c>
      <c r="CW70" s="3">
        <v>6676267.0394064374</v>
      </c>
      <c r="CX70" s="3">
        <v>827951.70652521274</v>
      </c>
      <c r="CY70" s="3">
        <v>2438262.3175060442</v>
      </c>
      <c r="CZ70" s="3">
        <v>-302728.15928823408</v>
      </c>
      <c r="DA70" s="3">
        <v>2135534.1582178101</v>
      </c>
      <c r="DB70" s="3">
        <v>2446989.2260335349</v>
      </c>
      <c r="DC70" s="3">
        <v>4224166.9578274228</v>
      </c>
      <c r="DD70" s="3">
        <v>316565.92336120462</v>
      </c>
      <c r="DE70" s="3">
        <v>4540732.8811886273</v>
      </c>
      <c r="DF70" s="3">
        <v>28063.062658513729</v>
      </c>
      <c r="DG70" s="3">
        <v>3576239.4291840228</v>
      </c>
      <c r="DH70" s="3">
        <v>235740.59017788389</v>
      </c>
      <c r="DI70" s="3">
        <v>3811980.0193619072</v>
      </c>
      <c r="DJ70" s="3">
        <v>-11671.99002864003</v>
      </c>
      <c r="DK70" s="3">
        <v>2082201.3003976441</v>
      </c>
      <c r="DL70" s="3">
        <v>-35151.407759202411</v>
      </c>
      <c r="DM70" s="3">
        <v>2047049.8926384409</v>
      </c>
      <c r="DN70" s="3">
        <v>39735.052687153417</v>
      </c>
      <c r="DO70" s="3">
        <v>1494038.128786379</v>
      </c>
      <c r="DP70" s="3">
        <v>270891.99793708668</v>
      </c>
      <c r="DQ70" s="3">
        <v>1764930.126723466</v>
      </c>
      <c r="DR70" s="3">
        <v>5889.3229070094021</v>
      </c>
      <c r="DS70" s="3">
        <v>65306.741320490983</v>
      </c>
      <c r="DT70" s="3">
        <v>1628.9623370742561</v>
      </c>
      <c r="DU70" s="3">
        <v>66935.703657565231</v>
      </c>
      <c r="DV70" s="3">
        <v>1154.078317677832</v>
      </c>
      <c r="DW70" s="3">
        <v>11483.413239486361</v>
      </c>
      <c r="DX70" s="3">
        <v>430.80559540072318</v>
      </c>
      <c r="DY70" s="3">
        <v>11914.21883488708</v>
      </c>
      <c r="DZ70" s="3">
        <v>2214.9782703689671</v>
      </c>
      <c r="EA70" s="3">
        <v>3625.3254672056869</v>
      </c>
      <c r="EB70" s="3">
        <v>338.90695023795303</v>
      </c>
      <c r="EC70" s="3">
        <v>3964.2324174436399</v>
      </c>
      <c r="ED70" s="3">
        <v>375.45445486571742</v>
      </c>
      <c r="EE70" s="3">
        <v>1023.428072774219</v>
      </c>
      <c r="EF70" s="3">
        <v>91.568703470064293</v>
      </c>
      <c r="EG70" s="3">
        <v>1114.996776244283</v>
      </c>
      <c r="EH70" s="3">
        <v>224.0980894357221</v>
      </c>
      <c r="EI70" s="3">
        <v>243.93805264931589</v>
      </c>
      <c r="EJ70" s="3">
        <v>-34.066604005038528</v>
      </c>
      <c r="EK70" s="3">
        <v>209.87144864427739</v>
      </c>
      <c r="EL70" s="3">
        <v>74.580108026772038</v>
      </c>
      <c r="EM70" s="3">
        <v>146.90605311188361</v>
      </c>
      <c r="EN70" s="3">
        <v>11.11510732134423</v>
      </c>
      <c r="EO70" s="3">
        <v>158.02116043322789</v>
      </c>
      <c r="EP70" s="3">
        <v>6.2433100518706253</v>
      </c>
      <c r="EQ70" s="3">
        <v>80.219192402652865</v>
      </c>
      <c r="ER70" s="3">
        <v>6.4952304950765694</v>
      </c>
      <c r="ES70" s="3">
        <v>86.714422897729435</v>
      </c>
      <c r="ET70" s="3">
        <v>-65.249308500116982</v>
      </c>
      <c r="EU70" s="3">
        <v>151.56280630589441</v>
      </c>
      <c r="EV70" s="3">
        <v>113.88174161422251</v>
      </c>
      <c r="EW70" s="3">
        <v>265.44454792011692</v>
      </c>
      <c r="EX70" s="3">
        <v>161.91105556541271</v>
      </c>
      <c r="EY70" s="3">
        <v>401.89173118584029</v>
      </c>
      <c r="EZ70" s="3">
        <v>-33.075334550851608</v>
      </c>
      <c r="FA70" s="3">
        <v>368.81639663498868</v>
      </c>
      <c r="FB70" s="3">
        <v>479.24398543164767</v>
      </c>
      <c r="FC70" s="3">
        <v>1171.255491822157</v>
      </c>
      <c r="FD70" s="3">
        <v>222.34584443620341</v>
      </c>
      <c r="FE70" s="3">
        <v>1393.6013362583601</v>
      </c>
      <c r="FF70" s="3">
        <v>-49.096936969887807</v>
      </c>
      <c r="FG70" s="3">
        <v>57.834111090591612</v>
      </c>
      <c r="FH70" s="3">
        <v>123.82912183929621</v>
      </c>
      <c r="FI70" s="3">
        <v>181.66323292988781</v>
      </c>
      <c r="FJ70" s="3">
        <v>61.637580980708073</v>
      </c>
      <c r="FK70" s="3">
        <v>56.293198578298203</v>
      </c>
      <c r="FL70" s="3">
        <v>3.8774853409938861</v>
      </c>
      <c r="FM70" s="3">
        <v>60.170683919292081</v>
      </c>
      <c r="FN70" s="3">
        <v>467.72933431439191</v>
      </c>
      <c r="FO70" s="3">
        <v>1057.2073074227001</v>
      </c>
      <c r="FP70" s="3">
        <v>93.534119092915716</v>
      </c>
      <c r="FQ70" s="3">
        <v>1150.741426515616</v>
      </c>
      <c r="FR70" s="3">
        <v>1267.8899055167531</v>
      </c>
      <c r="FS70" s="3">
        <v>1263.6609508887079</v>
      </c>
      <c r="FT70" s="3">
        <v>10.048367967136979</v>
      </c>
      <c r="FU70" s="3">
        <v>1273.7093188558449</v>
      </c>
      <c r="FV70" s="3">
        <v>213.6592103179793</v>
      </c>
      <c r="FW70" s="3">
        <v>206.6810681713124</v>
      </c>
      <c r="FX70" s="3">
        <v>49.811350350707777</v>
      </c>
      <c r="FY70" s="3">
        <v>256.49241852202022</v>
      </c>
      <c r="FZ70" s="3">
        <v>433.2322020307754</v>
      </c>
      <c r="GA70" s="3">
        <v>475.43055700934042</v>
      </c>
      <c r="GB70" s="3">
        <v>-39.258103017515957</v>
      </c>
      <c r="GC70" s="3">
        <v>436.17245399182451</v>
      </c>
      <c r="GD70" s="3">
        <v>231.6465367848752</v>
      </c>
      <c r="GE70" s="3">
        <v>268.47925782550169</v>
      </c>
      <c r="GF70" s="3">
        <v>-27.991539810376452</v>
      </c>
      <c r="GG70" s="3">
        <v>240.48771801512521</v>
      </c>
      <c r="GH70" s="3">
        <v>389.35195638312348</v>
      </c>
      <c r="GI70" s="3">
        <v>313.07006788255381</v>
      </c>
      <c r="GJ70" s="3">
        <v>27.48666044432213</v>
      </c>
      <c r="GK70" s="3">
        <v>340.55672832687588</v>
      </c>
      <c r="GL70" s="3">
        <v>92.389924554850126</v>
      </c>
      <c r="GM70" s="3">
        <v>166.9809517206028</v>
      </c>
      <c r="GN70" s="3">
        <v>14.944034364546919</v>
      </c>
      <c r="GO70" s="3">
        <v>181.9249860851497</v>
      </c>
      <c r="GP70" s="3">
        <v>-6.0149140309309184</v>
      </c>
      <c r="GQ70" s="3">
        <v>568.21869227934587</v>
      </c>
      <c r="GR70" s="3">
        <v>-4.9389279440181326</v>
      </c>
      <c r="GS70" s="3">
        <v>563.27976433532774</v>
      </c>
      <c r="GT70" s="3">
        <v>-1.4967018693571299</v>
      </c>
      <c r="GU70" s="3">
        <v>47.788752102768193</v>
      </c>
      <c r="GV70" s="3">
        <v>-3.579072003911087</v>
      </c>
      <c r="GW70" s="3">
        <v>44.209680098857113</v>
      </c>
      <c r="GX70" s="3">
        <v>984.07525566724962</v>
      </c>
      <c r="GY70" s="3">
        <v>116168.8496179522</v>
      </c>
      <c r="GZ70" s="3">
        <v>-143.37357225276361</v>
      </c>
      <c r="HA70" s="3">
        <v>116025.4760456994</v>
      </c>
      <c r="HB70" s="3">
        <v>877.56040203996054</v>
      </c>
      <c r="HC70" s="3">
        <v>136887.46632120031</v>
      </c>
      <c r="HD70" s="3">
        <v>-97.726443210238358</v>
      </c>
      <c r="HE70" s="3">
        <v>136789.73987799001</v>
      </c>
      <c r="HF70" s="3">
        <v>92.890442286891229</v>
      </c>
      <c r="HG70" s="3">
        <v>10963.133888588571</v>
      </c>
      <c r="HH70" s="3">
        <v>-188.05362872441401</v>
      </c>
      <c r="HI70" s="3">
        <v>10775.080259864149</v>
      </c>
      <c r="HJ70" s="3">
        <v>-8.0613080126003295E-2</v>
      </c>
      <c r="HK70" s="3">
        <v>104.7798402452277</v>
      </c>
      <c r="HL70" s="3">
        <v>-0.17721570996833691</v>
      </c>
      <c r="HM70" s="3">
        <v>104.6026245352593</v>
      </c>
      <c r="HN70" s="3">
        <v>1121.0143758597919</v>
      </c>
      <c r="HO70" s="3">
        <v>22697.94217310891</v>
      </c>
      <c r="HP70" s="3">
        <v>1820.109984731298</v>
      </c>
      <c r="HQ70" s="3">
        <v>24518.052157840211</v>
      </c>
      <c r="HR70" s="3">
        <v>-270.98387513741852</v>
      </c>
      <c r="HS70" s="3">
        <v>9753.0031302703992</v>
      </c>
      <c r="HT70" s="3">
        <v>1244.1886088670201</v>
      </c>
      <c r="HU70" s="3">
        <v>10997.191739137421</v>
      </c>
      <c r="HV70" s="3">
        <v>8800.1679010418648</v>
      </c>
      <c r="HW70" s="3">
        <v>30197.456443382289</v>
      </c>
      <c r="HX70" s="3">
        <v>4154.9579503132263</v>
      </c>
      <c r="HY70" s="3">
        <v>34352.414393695522</v>
      </c>
      <c r="HZ70" s="3">
        <v>6943.7575167300774</v>
      </c>
      <c r="IA70" s="3">
        <v>25607.18302964437</v>
      </c>
      <c r="IB70" s="3">
        <v>4018.0000733629422</v>
      </c>
      <c r="IC70" s="3">
        <v>29625.183103007319</v>
      </c>
      <c r="ID70" s="3">
        <v>1856.41038431179</v>
      </c>
      <c r="IE70" s="3">
        <v>4590.2734137379166</v>
      </c>
      <c r="IF70" s="3">
        <v>136.95787695029321</v>
      </c>
      <c r="IG70" s="3">
        <v>4727.2312906882098</v>
      </c>
    </row>
    <row r="71" spans="1:241" x14ac:dyDescent="0.25">
      <c r="A71" s="5" t="s">
        <v>305</v>
      </c>
      <c r="B71" s="3">
        <v>1640317.5426286911</v>
      </c>
      <c r="C71" s="3">
        <v>742044.43189326802</v>
      </c>
      <c r="D71" s="3">
        <v>898273.11073542328</v>
      </c>
      <c r="E71" s="3">
        <v>851538.14795421553</v>
      </c>
      <c r="F71" s="3">
        <v>193349.58510154171</v>
      </c>
      <c r="G71" s="3">
        <v>658188.56285267381</v>
      </c>
      <c r="H71" s="3">
        <v>788779.39467447577</v>
      </c>
      <c r="I71" s="3">
        <v>548694.8467917263</v>
      </c>
      <c r="J71" s="3">
        <v>240084.5478827495</v>
      </c>
      <c r="K71" s="3">
        <v>8829147.4894755296</v>
      </c>
      <c r="L71" s="3">
        <v>4784587.6927288752</v>
      </c>
      <c r="M71" s="3">
        <v>4044559.7967466549</v>
      </c>
      <c r="N71" s="3">
        <v>5985655.7922058143</v>
      </c>
      <c r="O71" s="3">
        <v>2922887.985284735</v>
      </c>
      <c r="P71" s="3">
        <v>3062767.8069210788</v>
      </c>
      <c r="Q71" s="3">
        <v>2843491.6972697158</v>
      </c>
      <c r="R71" s="3">
        <v>1861699.70744414</v>
      </c>
      <c r="S71" s="3">
        <v>981791.98982557561</v>
      </c>
      <c r="T71" s="3">
        <v>68246.669907224845</v>
      </c>
      <c r="U71" s="3">
        <v>11269.7089758113</v>
      </c>
      <c r="V71" s="3">
        <v>2839.698399374799</v>
      </c>
      <c r="W71" s="3">
        <v>969.39246331639993</v>
      </c>
      <c r="X71" s="3">
        <v>134.2922638160002</v>
      </c>
      <c r="Y71" s="3">
        <v>79.075677849999963</v>
      </c>
      <c r="Z71" s="3">
        <v>147.76380184999999</v>
      </c>
      <c r="AA71" s="3">
        <v>43.778545399999999</v>
      </c>
      <c r="AB71" s="3">
        <v>564.4821744003998</v>
      </c>
      <c r="AC71" s="3">
        <v>1268.0148039293999</v>
      </c>
      <c r="AD71" s="3">
        <v>85.949412519999996</v>
      </c>
      <c r="AE71" s="3">
        <v>31.473781249999998</v>
      </c>
      <c r="AF71" s="3">
        <v>1150.5916101594</v>
      </c>
      <c r="AG71" s="3">
        <v>553.38638345899983</v>
      </c>
      <c r="AH71" s="3">
        <v>64.468857260000007</v>
      </c>
      <c r="AI71" s="3">
        <v>190.94710797900001</v>
      </c>
      <c r="AJ71" s="3">
        <v>177.42884054999979</v>
      </c>
      <c r="AK71" s="3">
        <v>120.54157767</v>
      </c>
      <c r="AL71" s="3">
        <v>48.904748670000018</v>
      </c>
      <c r="AM71" s="3">
        <v>605.57615155551775</v>
      </c>
      <c r="AN71" s="3">
        <v>57.770753623188398</v>
      </c>
      <c r="AO71" s="3">
        <v>118303.0377525667</v>
      </c>
      <c r="AP71" s="3">
        <v>139237.3054265567</v>
      </c>
      <c r="AQ71" s="3">
        <v>12562.04508656524</v>
      </c>
      <c r="AR71" s="3">
        <v>105.1423500899667</v>
      </c>
      <c r="AS71" s="3">
        <v>22250.326604220001</v>
      </c>
      <c r="AT71" s="3">
        <v>9367.7868909999997</v>
      </c>
      <c r="AU71" s="3">
        <v>24441.085141972799</v>
      </c>
      <c r="AV71" s="3">
        <v>20401.749295972801</v>
      </c>
      <c r="AW71" s="3">
        <v>4039.3358459999999</v>
      </c>
      <c r="AX71" s="3">
        <v>-430081.74539065338</v>
      </c>
      <c r="AY71" s="3">
        <v>2071386.6494758241</v>
      </c>
      <c r="AZ71" s="3">
        <v>-987.36145647917874</v>
      </c>
      <c r="BA71" s="3">
        <v>2070399.2880193449</v>
      </c>
      <c r="BB71" s="3">
        <v>18646.88666553959</v>
      </c>
      <c r="BC71" s="3">
        <v>722276.67627184582</v>
      </c>
      <c r="BD71" s="3">
        <v>1120.868955882615</v>
      </c>
      <c r="BE71" s="3">
        <v>723397.54522772843</v>
      </c>
      <c r="BF71" s="3">
        <v>-448728.63205619279</v>
      </c>
      <c r="BG71" s="3">
        <v>1349109.973203978</v>
      </c>
      <c r="BH71" s="3">
        <v>-2108.2304123616782</v>
      </c>
      <c r="BI71" s="3">
        <v>1347001.7427916159</v>
      </c>
      <c r="BJ71" s="3">
        <v>-443361.92739406577</v>
      </c>
      <c r="BK71" s="3">
        <v>1278136.133612365</v>
      </c>
      <c r="BL71" s="3">
        <v>16763.94173591584</v>
      </c>
      <c r="BM71" s="3">
        <v>1294900.0753482811</v>
      </c>
      <c r="BN71" s="3">
        <v>-100957.7841217931</v>
      </c>
      <c r="BO71" s="3">
        <v>276545.48507147131</v>
      </c>
      <c r="BP71" s="3">
        <v>17761.88415186352</v>
      </c>
      <c r="BQ71" s="3">
        <v>294307.36922333483</v>
      </c>
      <c r="BR71" s="3">
        <v>-342404.1432722726</v>
      </c>
      <c r="BS71" s="3">
        <v>1001590.648540894</v>
      </c>
      <c r="BT71" s="3">
        <v>-997.94241594767664</v>
      </c>
      <c r="BU71" s="3">
        <v>1000592.706124946</v>
      </c>
      <c r="BV71" s="3">
        <v>13280.18200341257</v>
      </c>
      <c r="BW71" s="3">
        <v>793250.51586345851</v>
      </c>
      <c r="BX71" s="3">
        <v>-17751.303192395371</v>
      </c>
      <c r="BY71" s="3">
        <v>775499.21267106314</v>
      </c>
      <c r="BZ71" s="3">
        <v>119604.67078733259</v>
      </c>
      <c r="CA71" s="3">
        <v>445731.19120037451</v>
      </c>
      <c r="CB71" s="3">
        <v>-16641.015195980839</v>
      </c>
      <c r="CC71" s="3">
        <v>429090.17600439372</v>
      </c>
      <c r="CD71" s="3">
        <v>-106324.4887839202</v>
      </c>
      <c r="CE71" s="3">
        <v>347519.32466308383</v>
      </c>
      <c r="CF71" s="3">
        <v>-1110.287996414176</v>
      </c>
      <c r="CG71" s="3">
        <v>346409.03666666971</v>
      </c>
      <c r="CH71" s="3">
        <v>-2036914.622044079</v>
      </c>
      <c r="CI71" s="3">
        <v>10833829.747102151</v>
      </c>
      <c r="CJ71" s="3">
        <v>32232.364417463541</v>
      </c>
      <c r="CK71" s="3">
        <v>10866062.111519611</v>
      </c>
      <c r="CL71" s="3">
        <v>64393.961631160797</v>
      </c>
      <c r="CM71" s="3">
        <v>4689649.3962251628</v>
      </c>
      <c r="CN71" s="3">
        <v>30544.334872551259</v>
      </c>
      <c r="CO71" s="3">
        <v>4720193.731097714</v>
      </c>
      <c r="CP71" s="3">
        <v>-2101308.5836752388</v>
      </c>
      <c r="CQ71" s="3">
        <v>6144180.3508769823</v>
      </c>
      <c r="CR71" s="3">
        <v>1688.0295449113471</v>
      </c>
      <c r="CS71" s="3">
        <v>6145868.3804218937</v>
      </c>
      <c r="CT71" s="3">
        <v>-1045367.4897157809</v>
      </c>
      <c r="CU71" s="3">
        <v>7009504.5048765782</v>
      </c>
      <c r="CV71" s="3">
        <v>21518.777045017108</v>
      </c>
      <c r="CW71" s="3">
        <v>7031023.2819215953</v>
      </c>
      <c r="CX71" s="3">
        <v>432794.57338430861</v>
      </c>
      <c r="CY71" s="3">
        <v>2475179.7132215169</v>
      </c>
      <c r="CZ71" s="3">
        <v>14913.698678909341</v>
      </c>
      <c r="DA71" s="3">
        <v>2490093.4119004258</v>
      </c>
      <c r="DB71" s="3">
        <v>-1478162.06310009</v>
      </c>
      <c r="DC71" s="3">
        <v>4534324.7916550618</v>
      </c>
      <c r="DD71" s="3">
        <v>6605.0783661073074</v>
      </c>
      <c r="DE71" s="3">
        <v>4540929.8700211691</v>
      </c>
      <c r="DF71" s="3">
        <v>-991547.13232829724</v>
      </c>
      <c r="DG71" s="3">
        <v>3824325.242225565</v>
      </c>
      <c r="DH71" s="3">
        <v>10713.58737244783</v>
      </c>
      <c r="DI71" s="3">
        <v>3835038.8295980128</v>
      </c>
      <c r="DJ71" s="3">
        <v>-368400.61175314803</v>
      </c>
      <c r="DK71" s="3">
        <v>2214469.6830036459</v>
      </c>
      <c r="DL71" s="3">
        <v>15630.636193642389</v>
      </c>
      <c r="DM71" s="3">
        <v>2230100.3191972878</v>
      </c>
      <c r="DN71" s="3">
        <v>-623146.52057514933</v>
      </c>
      <c r="DO71" s="3">
        <v>1609855.5592219201</v>
      </c>
      <c r="DP71" s="3">
        <v>-4917.0488211947959</v>
      </c>
      <c r="DQ71" s="3">
        <v>1604938.5104007251</v>
      </c>
      <c r="DR71" s="3">
        <v>1666.7848795802529</v>
      </c>
      <c r="DS71" s="3">
        <v>67470.367390304702</v>
      </c>
      <c r="DT71" s="3">
        <v>-890.48236266011372</v>
      </c>
      <c r="DU71" s="3">
        <v>66579.885027644588</v>
      </c>
      <c r="DV71" s="3">
        <v>-483.58410041052451</v>
      </c>
      <c r="DW71" s="3">
        <v>11748.55671536433</v>
      </c>
      <c r="DX71" s="3">
        <v>4.7363608574978571</v>
      </c>
      <c r="DY71" s="3">
        <v>11753.293076221829</v>
      </c>
      <c r="DZ71" s="3">
        <v>-1865.092906259031</v>
      </c>
      <c r="EA71" s="3">
        <v>4037.8646869310201</v>
      </c>
      <c r="EB71" s="3">
        <v>666.92661870281108</v>
      </c>
      <c r="EC71" s="3">
        <v>4704.7913056338311</v>
      </c>
      <c r="ED71" s="3">
        <v>-447.64116613923409</v>
      </c>
      <c r="EE71" s="3">
        <v>1204.5655032196951</v>
      </c>
      <c r="EF71" s="3">
        <v>212.46812623593931</v>
      </c>
      <c r="EG71" s="3">
        <v>1417.0336294556339</v>
      </c>
      <c r="EH71" s="3">
        <v>-173.26618219860279</v>
      </c>
      <c r="EI71" s="3">
        <v>265.00057732815361</v>
      </c>
      <c r="EJ71" s="3">
        <v>42.557868686449353</v>
      </c>
      <c r="EK71" s="3">
        <v>307.55844601460302</v>
      </c>
      <c r="EL71" s="3">
        <v>-65.680279104029367</v>
      </c>
      <c r="EM71" s="3">
        <v>157.5032720692505</v>
      </c>
      <c r="EN71" s="3">
        <v>-12.74731511522114</v>
      </c>
      <c r="EO71" s="3">
        <v>144.7559569540293</v>
      </c>
      <c r="EP71" s="3">
        <v>-32.273597429744882</v>
      </c>
      <c r="EQ71" s="3">
        <v>81.259311863234757</v>
      </c>
      <c r="ER71" s="3">
        <v>98.778087416510118</v>
      </c>
      <c r="ES71" s="3">
        <v>180.0373992797449</v>
      </c>
      <c r="ET71" s="3">
        <v>-94.806572674158971</v>
      </c>
      <c r="EU71" s="3">
        <v>230.22632156915759</v>
      </c>
      <c r="EV71" s="3">
        <v>-91.641203494998678</v>
      </c>
      <c r="EW71" s="3">
        <v>138.585118074159</v>
      </c>
      <c r="EX71" s="3">
        <v>-90.182311123530425</v>
      </c>
      <c r="EY71" s="3">
        <v>470.42932557861332</v>
      </c>
      <c r="EZ71" s="3">
        <v>184.23515994531701</v>
      </c>
      <c r="FA71" s="3">
        <v>654.66448552393024</v>
      </c>
      <c r="FB71" s="3">
        <v>-458.74329910465889</v>
      </c>
      <c r="FC71" s="3">
        <v>1336.4766634775369</v>
      </c>
      <c r="FD71" s="3">
        <v>390.28143955652149</v>
      </c>
      <c r="FE71" s="3">
        <v>1726.7581030340591</v>
      </c>
      <c r="FF71" s="3">
        <v>9.5757767471758033</v>
      </c>
      <c r="FG71" s="3">
        <v>74.138915190063003</v>
      </c>
      <c r="FH71" s="3">
        <v>2.234720582761184</v>
      </c>
      <c r="FI71" s="3">
        <v>76.373635772824187</v>
      </c>
      <c r="FJ71" s="3">
        <v>-43.826624341266537</v>
      </c>
      <c r="FK71" s="3">
        <v>56.128966348442212</v>
      </c>
      <c r="FL71" s="3">
        <v>19.171439242824331</v>
      </c>
      <c r="FM71" s="3">
        <v>75.300405591266539</v>
      </c>
      <c r="FN71" s="3">
        <v>-424.86700782129799</v>
      </c>
      <c r="FO71" s="3">
        <v>1206.4024903805409</v>
      </c>
      <c r="FP71" s="3">
        <v>369.0561276001572</v>
      </c>
      <c r="FQ71" s="3">
        <v>1575.4586179806979</v>
      </c>
      <c r="FR71" s="3">
        <v>-849.68425067795658</v>
      </c>
      <c r="FS71" s="3">
        <v>1313.4181082725099</v>
      </c>
      <c r="FT71" s="3">
        <v>89.652525864446034</v>
      </c>
      <c r="FU71" s="3">
        <v>1403.070634136956</v>
      </c>
      <c r="FV71" s="3">
        <v>-169.73689320431501</v>
      </c>
      <c r="FW71" s="3">
        <v>225.18679384978319</v>
      </c>
      <c r="FX71" s="3">
        <v>9.0189566145317883</v>
      </c>
      <c r="FY71" s="3">
        <v>234.205750464315</v>
      </c>
      <c r="FZ71" s="3">
        <v>-288.98230348684342</v>
      </c>
      <c r="GA71" s="3">
        <v>498.39553072633521</v>
      </c>
      <c r="GB71" s="3">
        <v>-18.46611926049178</v>
      </c>
      <c r="GC71" s="3">
        <v>479.92941146584337</v>
      </c>
      <c r="GD71" s="3">
        <v>-149.93081064973839</v>
      </c>
      <c r="GE71" s="3">
        <v>278.91361147401233</v>
      </c>
      <c r="GF71" s="3">
        <v>48.446039725725939</v>
      </c>
      <c r="GG71" s="3">
        <v>327.35965119973821</v>
      </c>
      <c r="GH71" s="3">
        <v>-241.03424333705971</v>
      </c>
      <c r="GI71" s="3">
        <v>310.9221722223798</v>
      </c>
      <c r="GJ71" s="3">
        <v>50.653648784679888</v>
      </c>
      <c r="GK71" s="3">
        <v>361.57582100705969</v>
      </c>
      <c r="GL71" s="3">
        <v>-109.0241903371827</v>
      </c>
      <c r="GM71" s="3">
        <v>183.40441196127711</v>
      </c>
      <c r="GN71" s="3">
        <v>-25.475472954094439</v>
      </c>
      <c r="GO71" s="3">
        <v>157.92893900718269</v>
      </c>
      <c r="GP71" s="3">
        <v>38.957986061101707</v>
      </c>
      <c r="GQ71" s="3">
        <v>574.40111491073162</v>
      </c>
      <c r="GR71" s="3">
        <v>-7.7829494163155459</v>
      </c>
      <c r="GS71" s="3">
        <v>566.61816549441608</v>
      </c>
      <c r="GT71" s="3">
        <v>2.9393369171828252</v>
      </c>
      <c r="GU71" s="3">
        <v>55.553545234774028</v>
      </c>
      <c r="GV71" s="3">
        <v>-0.72212852876846512</v>
      </c>
      <c r="GW71" s="3">
        <v>54.831416706005569</v>
      </c>
      <c r="GX71" s="3">
        <v>-58.761337035398213</v>
      </c>
      <c r="GY71" s="3">
        <v>117935.7172659401</v>
      </c>
      <c r="GZ71" s="3">
        <v>426.08182366193802</v>
      </c>
      <c r="HA71" s="3">
        <v>118361.79908960209</v>
      </c>
      <c r="HB71" s="3">
        <v>-190.1946943765478</v>
      </c>
      <c r="HC71" s="3">
        <v>138988.03700491649</v>
      </c>
      <c r="HD71" s="3">
        <v>439.4631160167628</v>
      </c>
      <c r="HE71" s="3">
        <v>139427.5001209332</v>
      </c>
      <c r="HF71" s="3">
        <v>93.717994818110895</v>
      </c>
      <c r="HG71" s="3">
        <v>11452.163205707941</v>
      </c>
      <c r="HH71" s="3">
        <v>1016.163886039187</v>
      </c>
      <c r="HI71" s="3">
        <v>12468.327091747131</v>
      </c>
      <c r="HJ71" s="3">
        <v>-5.1839333155760392E-2</v>
      </c>
      <c r="HK71" s="3">
        <v>104.9260670522094</v>
      </c>
      <c r="HL71" s="3">
        <v>0.26812237091297669</v>
      </c>
      <c r="HM71" s="3">
        <v>105.1941894231224</v>
      </c>
      <c r="HN71" s="3">
        <v>-703.02282919916854</v>
      </c>
      <c r="HO71" s="3">
        <v>24090.67682438235</v>
      </c>
      <c r="HP71" s="3">
        <v>-1137.3273909631789</v>
      </c>
      <c r="HQ71" s="3">
        <v>22953.349433419171</v>
      </c>
      <c r="HR71" s="3">
        <v>-252.5528752193068</v>
      </c>
      <c r="HS71" s="3">
        <v>10437.44713756392</v>
      </c>
      <c r="HT71" s="3">
        <v>-817.10737134460942</v>
      </c>
      <c r="HU71" s="3">
        <v>9620.3397662193074</v>
      </c>
      <c r="HV71" s="3">
        <v>-6921.4363933519826</v>
      </c>
      <c r="HW71" s="3">
        <v>31093.341388728</v>
      </c>
      <c r="HX71" s="3">
        <v>269.18014659678011</v>
      </c>
      <c r="HY71" s="3">
        <v>31362.52153532478</v>
      </c>
      <c r="HZ71" s="3">
        <v>-5486.7174026197226</v>
      </c>
      <c r="IA71" s="3">
        <v>26185.18563352594</v>
      </c>
      <c r="IB71" s="3">
        <v>-296.71893493341491</v>
      </c>
      <c r="IC71" s="3">
        <v>25888.466698592529</v>
      </c>
      <c r="ID71" s="3">
        <v>-1434.718990732262</v>
      </c>
      <c r="IE71" s="3">
        <v>4908.1557552020604</v>
      </c>
      <c r="IF71" s="3">
        <v>565.89908153020133</v>
      </c>
      <c r="IG71" s="3">
        <v>5474.0548367322617</v>
      </c>
    </row>
    <row r="72" spans="1:241" x14ac:dyDescent="0.25">
      <c r="A72" s="5" t="s">
        <v>306</v>
      </c>
      <c r="B72" s="3">
        <v>1828059.956453786</v>
      </c>
      <c r="C72" s="3">
        <v>645816.01711425791</v>
      </c>
      <c r="D72" s="3">
        <v>1182243.9393395281</v>
      </c>
      <c r="E72" s="3">
        <v>1038824.255198668</v>
      </c>
      <c r="F72" s="3">
        <v>241088.97350215531</v>
      </c>
      <c r="G72" s="3">
        <v>797735.28169651213</v>
      </c>
      <c r="H72" s="3">
        <v>789235.70125511801</v>
      </c>
      <c r="I72" s="3">
        <v>404727.04361210263</v>
      </c>
      <c r="J72" s="3">
        <v>384508.6576430155</v>
      </c>
      <c r="K72" s="3">
        <v>10489406.670188339</v>
      </c>
      <c r="L72" s="3">
        <v>4089235.900027317</v>
      </c>
      <c r="M72" s="3">
        <v>6400170.7701610206</v>
      </c>
      <c r="N72" s="3">
        <v>6465688.9652615879</v>
      </c>
      <c r="O72" s="3">
        <v>2279709.9963039458</v>
      </c>
      <c r="P72" s="3">
        <v>4185978.968957643</v>
      </c>
      <c r="Q72" s="3">
        <v>4023717.7049267492</v>
      </c>
      <c r="R72" s="3">
        <v>1809525.903723371</v>
      </c>
      <c r="S72" s="3">
        <v>2214191.801203378</v>
      </c>
      <c r="T72" s="3">
        <v>65048.597025030409</v>
      </c>
      <c r="U72" s="3">
        <v>11586.16958787512</v>
      </c>
      <c r="V72" s="3">
        <v>4016.2784549700041</v>
      </c>
      <c r="W72" s="3">
        <v>1322.2156549404001</v>
      </c>
      <c r="X72" s="3">
        <v>215.36315423959971</v>
      </c>
      <c r="Y72" s="3">
        <v>182.39472798</v>
      </c>
      <c r="Z72" s="3">
        <v>57.539626550000037</v>
      </c>
      <c r="AA72" s="3">
        <v>380.63060447000009</v>
      </c>
      <c r="AB72" s="3">
        <v>486.28754170079969</v>
      </c>
      <c r="AC72" s="3">
        <v>1199.222004509305</v>
      </c>
      <c r="AD72" s="3">
        <v>0.1</v>
      </c>
      <c r="AE72" s="3">
        <v>31.457329250000001</v>
      </c>
      <c r="AF72" s="3">
        <v>1167.764675259305</v>
      </c>
      <c r="AG72" s="3">
        <v>1151.1422317903</v>
      </c>
      <c r="AH72" s="3">
        <v>263.65921515999992</v>
      </c>
      <c r="AI72" s="3">
        <v>444.80591623029909</v>
      </c>
      <c r="AJ72" s="3">
        <v>221.29003560000029</v>
      </c>
      <c r="AK72" s="3">
        <v>221.3870648000003</v>
      </c>
      <c r="AL72" s="3">
        <v>343.69856372999988</v>
      </c>
      <c r="AM72" s="3">
        <v>561.43315123838261</v>
      </c>
      <c r="AN72" s="3">
        <v>66.060750360750362</v>
      </c>
      <c r="AO72" s="3">
        <v>117146.89173059999</v>
      </c>
      <c r="AP72" s="3">
        <v>138643.19780077331</v>
      </c>
      <c r="AQ72" s="3">
        <v>11202.86258263528</v>
      </c>
      <c r="AR72" s="3">
        <v>104.9376462765</v>
      </c>
      <c r="AS72" s="3">
        <v>27157.956029159999</v>
      </c>
      <c r="AT72" s="3">
        <v>12780.333352</v>
      </c>
      <c r="AU72" s="3">
        <v>28960.984701675599</v>
      </c>
      <c r="AV72" s="3">
        <v>24274.759740675599</v>
      </c>
      <c r="AW72" s="3">
        <v>4686.2249610000008</v>
      </c>
      <c r="AX72" s="3">
        <v>-459063.59600352118</v>
      </c>
      <c r="AY72" s="3">
        <v>2139338.957789653</v>
      </c>
      <c r="AZ72" s="3">
        <v>147784.59466765361</v>
      </c>
      <c r="BA72" s="3">
        <v>2287123.552457307</v>
      </c>
      <c r="BB72" s="3">
        <v>-151956.50918155609</v>
      </c>
      <c r="BC72" s="3">
        <v>738515.78277867509</v>
      </c>
      <c r="BD72" s="3">
        <v>59256.743517138879</v>
      </c>
      <c r="BE72" s="3">
        <v>797772.52629581396</v>
      </c>
      <c r="BF72" s="3">
        <v>-307107.08682196541</v>
      </c>
      <c r="BG72" s="3">
        <v>1400823.175010978</v>
      </c>
      <c r="BH72" s="3">
        <v>88527.851150515256</v>
      </c>
      <c r="BI72" s="3">
        <v>1489351.026161493</v>
      </c>
      <c r="BJ72" s="3">
        <v>-373217.07816184958</v>
      </c>
      <c r="BK72" s="3">
        <v>1323470.0681016501</v>
      </c>
      <c r="BL72" s="3">
        <v>88571.265258867294</v>
      </c>
      <c r="BM72" s="3">
        <v>1412041.3333605169</v>
      </c>
      <c r="BN72" s="3">
        <v>-55380.540602119603</v>
      </c>
      <c r="BO72" s="3">
        <v>277361.96219517471</v>
      </c>
      <c r="BP72" s="3">
        <v>19107.55190910021</v>
      </c>
      <c r="BQ72" s="3">
        <v>296469.51410427492</v>
      </c>
      <c r="BR72" s="3">
        <v>-317836.53755973012</v>
      </c>
      <c r="BS72" s="3">
        <v>1046108.105906475</v>
      </c>
      <c r="BT72" s="3">
        <v>69463.713349767262</v>
      </c>
      <c r="BU72" s="3">
        <v>1115571.8192562419</v>
      </c>
      <c r="BV72" s="3">
        <v>-85846.517841671652</v>
      </c>
      <c r="BW72" s="3">
        <v>815868.88968800311</v>
      </c>
      <c r="BX72" s="3">
        <v>59213.329408786492</v>
      </c>
      <c r="BY72" s="3">
        <v>875082.2190967896</v>
      </c>
      <c r="BZ72" s="3">
        <v>-96575.96857943642</v>
      </c>
      <c r="CA72" s="3">
        <v>461153.82058350038</v>
      </c>
      <c r="CB72" s="3">
        <v>40149.191608038564</v>
      </c>
      <c r="CC72" s="3">
        <v>501303.01219153899</v>
      </c>
      <c r="CD72" s="3">
        <v>10729.45073776485</v>
      </c>
      <c r="CE72" s="3">
        <v>354715.06910450268</v>
      </c>
      <c r="CF72" s="3">
        <v>19064.13780074794</v>
      </c>
      <c r="CG72" s="3">
        <v>373779.20690525073</v>
      </c>
      <c r="CH72" s="3">
        <v>-1600582.976255001</v>
      </c>
      <c r="CI72" s="3">
        <v>11359610.978023389</v>
      </c>
      <c r="CJ72" s="3">
        <v>730378.66841994412</v>
      </c>
      <c r="CK72" s="3">
        <v>12089989.646443341</v>
      </c>
      <c r="CL72" s="3">
        <v>-1118497.79658629</v>
      </c>
      <c r="CM72" s="3">
        <v>4934241.4112227717</v>
      </c>
      <c r="CN72" s="3">
        <v>273492.28539083619</v>
      </c>
      <c r="CO72" s="3">
        <v>5207733.6966136079</v>
      </c>
      <c r="CP72" s="3">
        <v>-482085.17966870993</v>
      </c>
      <c r="CQ72" s="3">
        <v>6425369.5668006223</v>
      </c>
      <c r="CR72" s="3">
        <v>456886.38302910788</v>
      </c>
      <c r="CS72" s="3">
        <v>6882255.9498297302</v>
      </c>
      <c r="CT72" s="3">
        <v>-1338355.517924598</v>
      </c>
      <c r="CU72" s="3">
        <v>7325039.5098966844</v>
      </c>
      <c r="CV72" s="3">
        <v>479004.97328950191</v>
      </c>
      <c r="CW72" s="3">
        <v>7804044.4831861854</v>
      </c>
      <c r="CX72" s="3">
        <v>-419551.5031877014</v>
      </c>
      <c r="CY72" s="3">
        <v>2559137.9941978632</v>
      </c>
      <c r="CZ72" s="3">
        <v>140123.5052937842</v>
      </c>
      <c r="DA72" s="3">
        <v>2699261.4994916469</v>
      </c>
      <c r="DB72" s="3">
        <v>-918804.01473689685</v>
      </c>
      <c r="DC72" s="3">
        <v>4765901.5156988222</v>
      </c>
      <c r="DD72" s="3">
        <v>338881.46799571719</v>
      </c>
      <c r="DE72" s="3">
        <v>5104782.9836945394</v>
      </c>
      <c r="DF72" s="3">
        <v>-262227.4583304025</v>
      </c>
      <c r="DG72" s="3">
        <v>4034571.4681267082</v>
      </c>
      <c r="DH72" s="3">
        <v>251373.6951304437</v>
      </c>
      <c r="DI72" s="3">
        <v>4285945.1632571518</v>
      </c>
      <c r="DJ72" s="3">
        <v>-698946.29339858936</v>
      </c>
      <c r="DK72" s="3">
        <v>2375103.4170249081</v>
      </c>
      <c r="DL72" s="3">
        <v>133368.78009705251</v>
      </c>
      <c r="DM72" s="3">
        <v>2508472.197121961</v>
      </c>
      <c r="DN72" s="3">
        <v>436718.83506818721</v>
      </c>
      <c r="DO72" s="3">
        <v>1659468.0511018001</v>
      </c>
      <c r="DP72" s="3">
        <v>118004.9150333907</v>
      </c>
      <c r="DQ72" s="3">
        <v>1777472.966135191</v>
      </c>
      <c r="DR72" s="3">
        <v>-6336.8710411689426</v>
      </c>
      <c r="DS72" s="3">
        <v>69273.191888584537</v>
      </c>
      <c r="DT72" s="3">
        <v>2112.2761776148109</v>
      </c>
      <c r="DU72" s="3">
        <v>71385.468066199348</v>
      </c>
      <c r="DV72" s="3">
        <v>-593.99695646790076</v>
      </c>
      <c r="DW72" s="3">
        <v>11909.88984511228</v>
      </c>
      <c r="DX72" s="3">
        <v>270.27669923074433</v>
      </c>
      <c r="DY72" s="3">
        <v>12180.166544343019</v>
      </c>
      <c r="DZ72" s="3">
        <v>-493.67732790671693</v>
      </c>
      <c r="EA72" s="3">
        <v>4377.8644585462171</v>
      </c>
      <c r="EB72" s="3">
        <v>132.09132433050399</v>
      </c>
      <c r="EC72" s="3">
        <v>4509.9557828767211</v>
      </c>
      <c r="ED72" s="3">
        <v>-0.96626147565791243</v>
      </c>
      <c r="EE72" s="3">
        <v>1379.176653316556</v>
      </c>
      <c r="EF72" s="3">
        <v>-55.994736900498538</v>
      </c>
      <c r="EG72" s="3">
        <v>1323.181916416057</v>
      </c>
      <c r="EH72" s="3">
        <v>-62.902700010341093</v>
      </c>
      <c r="EI72" s="3">
        <v>291.07394983509818</v>
      </c>
      <c r="EJ72" s="3">
        <v>-12.808095585157449</v>
      </c>
      <c r="EK72" s="3">
        <v>278.26585424994079</v>
      </c>
      <c r="EL72" s="3">
        <v>-1.59181644775985</v>
      </c>
      <c r="EM72" s="3">
        <v>174.50336145794131</v>
      </c>
      <c r="EN72" s="3">
        <v>9.4831829698185288</v>
      </c>
      <c r="EO72" s="3">
        <v>183.9865444277599</v>
      </c>
      <c r="EP72" s="3">
        <v>-17.95834558254753</v>
      </c>
      <c r="EQ72" s="3">
        <v>76.723038093867444</v>
      </c>
      <c r="ER72" s="3">
        <v>-1.2250659613198711</v>
      </c>
      <c r="ES72" s="3">
        <v>75.497972132547574</v>
      </c>
      <c r="ET72" s="3">
        <v>86.954271084586892</v>
      </c>
      <c r="EU72" s="3">
        <v>305.23636602383311</v>
      </c>
      <c r="EV72" s="3">
        <v>-11.560032638419839</v>
      </c>
      <c r="EW72" s="3">
        <v>293.67633338541322</v>
      </c>
      <c r="EX72" s="3">
        <v>-12.998774152538051</v>
      </c>
      <c r="EY72" s="3">
        <v>530.50287943238243</v>
      </c>
      <c r="EZ72" s="3">
        <v>-31.216563579044699</v>
      </c>
      <c r="FA72" s="3">
        <v>499.28631585333773</v>
      </c>
      <c r="FB72" s="3">
        <v>-227.38324325838499</v>
      </c>
      <c r="FC72" s="3">
        <v>1452.6614126622469</v>
      </c>
      <c r="FD72" s="3">
        <v>-26.0561648945577</v>
      </c>
      <c r="FE72" s="3">
        <v>1426.6052477676899</v>
      </c>
      <c r="FF72" s="3">
        <v>9.102346637387436</v>
      </c>
      <c r="FG72" s="3">
        <v>82.510667672941082</v>
      </c>
      <c r="FH72" s="3">
        <v>-91.513014310328515</v>
      </c>
      <c r="FI72" s="3">
        <v>-9.0023466373874328</v>
      </c>
      <c r="FJ72" s="3">
        <v>-32.501133429213461</v>
      </c>
      <c r="FK72" s="3">
        <v>55.609404185168067</v>
      </c>
      <c r="FL72" s="3">
        <v>8.34905849404538</v>
      </c>
      <c r="FM72" s="3">
        <v>63.958462679213447</v>
      </c>
      <c r="FN72" s="3">
        <v>-204.4056809444196</v>
      </c>
      <c r="FO72" s="3">
        <v>1314.997312162109</v>
      </c>
      <c r="FP72" s="3">
        <v>57.17304404161564</v>
      </c>
      <c r="FQ72" s="3">
        <v>1372.1703562037239</v>
      </c>
      <c r="FR72" s="3">
        <v>-285.87269395154692</v>
      </c>
      <c r="FS72" s="3">
        <v>1354.113050202707</v>
      </c>
      <c r="FT72" s="3">
        <v>82.901875539140065</v>
      </c>
      <c r="FU72" s="3">
        <v>1437.014925741847</v>
      </c>
      <c r="FV72" s="3">
        <v>-32.54498801409725</v>
      </c>
      <c r="FW72" s="3">
        <v>231.690902952351</v>
      </c>
      <c r="FX72" s="3">
        <v>64.513300221746107</v>
      </c>
      <c r="FY72" s="3">
        <v>296.20420317409707</v>
      </c>
      <c r="FZ72" s="3">
        <v>-78.926589286477991</v>
      </c>
      <c r="GA72" s="3">
        <v>522.0545342694636</v>
      </c>
      <c r="GB72" s="3">
        <v>1.677971247313508</v>
      </c>
      <c r="GC72" s="3">
        <v>523.73250551677711</v>
      </c>
      <c r="GD72" s="3">
        <v>-98.738425461354382</v>
      </c>
      <c r="GE72" s="3">
        <v>296.50730689503382</v>
      </c>
      <c r="GF72" s="3">
        <v>23.521154166320908</v>
      </c>
      <c r="GG72" s="3">
        <v>320.02846106135468</v>
      </c>
      <c r="GH72" s="3">
        <v>-75.662691189617391</v>
      </c>
      <c r="GI72" s="3">
        <v>303.86030608585821</v>
      </c>
      <c r="GJ72" s="3">
        <v>-6.8105500962404903</v>
      </c>
      <c r="GK72" s="3">
        <v>297.04975598961772</v>
      </c>
      <c r="GL72" s="3">
        <v>20.544870778873239</v>
      </c>
      <c r="GM72" s="3">
        <v>191.9133423647076</v>
      </c>
      <c r="GN72" s="3">
        <v>131.240350586419</v>
      </c>
      <c r="GO72" s="3">
        <v>323.15369295112657</v>
      </c>
      <c r="GP72" s="3">
        <v>-26.146924666539562</v>
      </c>
      <c r="GQ72" s="3">
        <v>581.8592587682574</v>
      </c>
      <c r="GR72" s="3">
        <v>5.7208171366647784</v>
      </c>
      <c r="GS72" s="3">
        <v>587.58007590492218</v>
      </c>
      <c r="GT72" s="3">
        <v>2.9943266753961968</v>
      </c>
      <c r="GU72" s="3">
        <v>63.973458365535052</v>
      </c>
      <c r="GV72" s="3">
        <v>-0.90703468018088529</v>
      </c>
      <c r="GW72" s="3">
        <v>63.066423685354167</v>
      </c>
      <c r="GX72" s="3">
        <v>-618.58753544273532</v>
      </c>
      <c r="GY72" s="3">
        <v>119815.5059278843</v>
      </c>
      <c r="GZ72" s="3">
        <v>-2050.0266618416058</v>
      </c>
      <c r="HA72" s="3">
        <v>117765.4792660427</v>
      </c>
      <c r="HB72" s="3">
        <v>-441.34516582456649</v>
      </c>
      <c r="HC72" s="3">
        <v>141134.71789577059</v>
      </c>
      <c r="HD72" s="3">
        <v>-2050.1749291727028</v>
      </c>
      <c r="HE72" s="3">
        <v>139084.54296659789</v>
      </c>
      <c r="HF72" s="3">
        <v>-295.52674919666032</v>
      </c>
      <c r="HG72" s="3">
        <v>11767.68735346539</v>
      </c>
      <c r="HH72" s="3">
        <v>-269.29802163344539</v>
      </c>
      <c r="HI72" s="3">
        <v>11498.389331831941</v>
      </c>
      <c r="HJ72" s="3">
        <v>-5.1577122887247397E-2</v>
      </c>
      <c r="HK72" s="3">
        <v>105.1009962056265</v>
      </c>
      <c r="HL72" s="3">
        <v>-0.1117728062392729</v>
      </c>
      <c r="HM72" s="3">
        <v>104.9892233993873</v>
      </c>
      <c r="HN72" s="3">
        <v>478.3898781959474</v>
      </c>
      <c r="HO72" s="3">
        <v>24975.438125222059</v>
      </c>
      <c r="HP72" s="3">
        <v>1704.128025741993</v>
      </c>
      <c r="HQ72" s="3">
        <v>26679.566150964049</v>
      </c>
      <c r="HR72" s="3">
        <v>1212.653048640057</v>
      </c>
      <c r="HS72" s="3">
        <v>10815.40638776402</v>
      </c>
      <c r="HT72" s="3">
        <v>752.27391559591888</v>
      </c>
      <c r="HU72" s="3">
        <v>11567.680303359941</v>
      </c>
      <c r="HV72" s="3">
        <v>-2248.8375497266211</v>
      </c>
      <c r="HW72" s="3">
        <v>31658.594523477219</v>
      </c>
      <c r="HX72" s="3">
        <v>-448.77227207500249</v>
      </c>
      <c r="HY72" s="3">
        <v>31209.82225140222</v>
      </c>
      <c r="HZ72" s="3">
        <v>-1671.7043600083309</v>
      </c>
      <c r="IA72" s="3">
        <v>26547.351309813432</v>
      </c>
      <c r="IB72" s="3">
        <v>-600.88720912950157</v>
      </c>
      <c r="IC72" s="3">
        <v>25946.46410068393</v>
      </c>
      <c r="ID72" s="3">
        <v>-577.13318971829119</v>
      </c>
      <c r="IE72" s="3">
        <v>5111.2432136637926</v>
      </c>
      <c r="IF72" s="3">
        <v>152.11493705449899</v>
      </c>
      <c r="IG72" s="3">
        <v>5263.3581507182917</v>
      </c>
    </row>
    <row r="73" spans="1:241" x14ac:dyDescent="0.25">
      <c r="A73" s="5" t="s">
        <v>307</v>
      </c>
      <c r="B73" s="3">
        <v>2001650.830050383</v>
      </c>
      <c r="C73" s="3">
        <v>578903.67423658422</v>
      </c>
      <c r="D73" s="3">
        <v>1422747.155813799</v>
      </c>
      <c r="E73" s="3">
        <v>1223608.679029179</v>
      </c>
      <c r="F73" s="3">
        <v>181441.18902903519</v>
      </c>
      <c r="G73" s="3">
        <v>1042167.490000144</v>
      </c>
      <c r="H73" s="3">
        <v>778042.15102120419</v>
      </c>
      <c r="I73" s="3">
        <v>397462.48520754912</v>
      </c>
      <c r="J73" s="3">
        <v>380579.66581365513</v>
      </c>
      <c r="K73" s="3">
        <v>11916389.92622748</v>
      </c>
      <c r="L73" s="3">
        <v>5382033.5634132046</v>
      </c>
      <c r="M73" s="3">
        <v>6534356.3628142755</v>
      </c>
      <c r="N73" s="3">
        <v>6238440.0821272787</v>
      </c>
      <c r="O73" s="3">
        <v>1563873.5641785089</v>
      </c>
      <c r="P73" s="3">
        <v>4674566.517948769</v>
      </c>
      <c r="Q73" s="3">
        <v>5677949.8441002024</v>
      </c>
      <c r="R73" s="3">
        <v>3818159.999234695</v>
      </c>
      <c r="S73" s="3">
        <v>1859789.844865507</v>
      </c>
      <c r="T73" s="3">
        <v>68180.068230555727</v>
      </c>
      <c r="U73" s="3">
        <v>11743.20303610605</v>
      </c>
      <c r="V73" s="3">
        <v>4569.2550400119944</v>
      </c>
      <c r="W73" s="3">
        <v>1699.1053497895971</v>
      </c>
      <c r="X73" s="3">
        <v>353.00673832959831</v>
      </c>
      <c r="Y73" s="3">
        <v>152.3962642299999</v>
      </c>
      <c r="Z73" s="3">
        <v>54.730798519999951</v>
      </c>
      <c r="AA73" s="3">
        <v>676.94836690000045</v>
      </c>
      <c r="AB73" s="3">
        <v>462.02318180999868</v>
      </c>
      <c r="AC73" s="3">
        <v>1476.9924344195981</v>
      </c>
      <c r="AD73" s="3">
        <v>158.67271041000001</v>
      </c>
      <c r="AE73" s="3">
        <v>50.15741205000004</v>
      </c>
      <c r="AF73" s="3">
        <v>1268.1623119595979</v>
      </c>
      <c r="AG73" s="3">
        <v>1257.4635361627979</v>
      </c>
      <c r="AH73" s="3">
        <v>228.33241213000019</v>
      </c>
      <c r="AI73" s="3">
        <v>474.05860061279918</v>
      </c>
      <c r="AJ73" s="3">
        <v>316.9050142899992</v>
      </c>
      <c r="AK73" s="3">
        <v>238.1675091299999</v>
      </c>
      <c r="AL73" s="3">
        <v>135.6937196399999</v>
      </c>
      <c r="AM73" s="3">
        <v>580.59175184936328</v>
      </c>
      <c r="AN73" s="3">
        <v>70.569393939393947</v>
      </c>
      <c r="AO73" s="3">
        <v>120812.09386525329</v>
      </c>
      <c r="AP73" s="3">
        <v>142688.47190206329</v>
      </c>
      <c r="AQ73" s="3">
        <v>12344.521514571779</v>
      </c>
      <c r="AR73" s="3">
        <v>105.3413382014667</v>
      </c>
      <c r="AS73" s="3">
        <v>24055.0982281</v>
      </c>
      <c r="AT73" s="3">
        <v>10056.655793</v>
      </c>
      <c r="AU73" s="3">
        <v>32035.31987369301</v>
      </c>
      <c r="AV73" s="3">
        <v>27066.755713693001</v>
      </c>
      <c r="AW73" s="3">
        <v>4968.5641599999999</v>
      </c>
      <c r="AX73" s="3">
        <v>-188287.50250827381</v>
      </c>
      <c r="AY73" s="3">
        <v>2183489.59211508</v>
      </c>
      <c r="AZ73" s="3">
        <v>6448.7404435770586</v>
      </c>
      <c r="BA73" s="3">
        <v>2189938.332558657</v>
      </c>
      <c r="BB73" s="3">
        <v>-168127.89432605231</v>
      </c>
      <c r="BC73" s="3">
        <v>761144.89071372198</v>
      </c>
      <c r="BD73" s="3">
        <v>-14113.32215108548</v>
      </c>
      <c r="BE73" s="3">
        <v>747031.5685626365</v>
      </c>
      <c r="BF73" s="3">
        <v>-20159.608182221498</v>
      </c>
      <c r="BG73" s="3">
        <v>1422344.701401358</v>
      </c>
      <c r="BH73" s="3">
        <v>20562.06259466242</v>
      </c>
      <c r="BI73" s="3">
        <v>1442906.76399602</v>
      </c>
      <c r="BJ73" s="3">
        <v>-96901.888686066159</v>
      </c>
      <c r="BK73" s="3">
        <v>1352082.1267993799</v>
      </c>
      <c r="BL73" s="3">
        <v>-31571.559084135111</v>
      </c>
      <c r="BM73" s="3">
        <v>1320510.5677152451</v>
      </c>
      <c r="BN73" s="3">
        <v>-64291.096625992068</v>
      </c>
      <c r="BO73" s="3">
        <v>282829.61317886668</v>
      </c>
      <c r="BP73" s="3">
        <v>-37097.327523839507</v>
      </c>
      <c r="BQ73" s="3">
        <v>245732.2856550272</v>
      </c>
      <c r="BR73" s="3">
        <v>-32610.79206007412</v>
      </c>
      <c r="BS73" s="3">
        <v>1069252.513620513</v>
      </c>
      <c r="BT73" s="3">
        <v>5525.7684397045523</v>
      </c>
      <c r="BU73" s="3">
        <v>1074778.282060218</v>
      </c>
      <c r="BV73" s="3">
        <v>-91385.613822207612</v>
      </c>
      <c r="BW73" s="3">
        <v>831407.46531569969</v>
      </c>
      <c r="BX73" s="3">
        <v>38020.29952771205</v>
      </c>
      <c r="BY73" s="3">
        <v>869427.76484341174</v>
      </c>
      <c r="BZ73" s="3">
        <v>-103836.7977000602</v>
      </c>
      <c r="CA73" s="3">
        <v>478315.27753485518</v>
      </c>
      <c r="CB73" s="3">
        <v>22984.005372754011</v>
      </c>
      <c r="CC73" s="3">
        <v>501299.28290760919</v>
      </c>
      <c r="CD73" s="3">
        <v>12451.183877852551</v>
      </c>
      <c r="CE73" s="3">
        <v>353092.18778084457</v>
      </c>
      <c r="CF73" s="3">
        <v>15036.294154957979</v>
      </c>
      <c r="CG73" s="3">
        <v>368128.48193580261</v>
      </c>
      <c r="CH73" s="3">
        <v>192409.91137021201</v>
      </c>
      <c r="CI73" s="3">
        <v>11730557.888673941</v>
      </c>
      <c r="CJ73" s="3">
        <v>-6577.8738166745752</v>
      </c>
      <c r="CK73" s="3">
        <v>11723980.01485727</v>
      </c>
      <c r="CL73" s="3">
        <v>295671.4745896642</v>
      </c>
      <c r="CM73" s="3">
        <v>5185022.9926010463</v>
      </c>
      <c r="CN73" s="3">
        <v>-98660.903777506202</v>
      </c>
      <c r="CO73" s="3">
        <v>5086362.0888235401</v>
      </c>
      <c r="CP73" s="3">
        <v>-103261.563219452</v>
      </c>
      <c r="CQ73" s="3">
        <v>6545534.8960728962</v>
      </c>
      <c r="CR73" s="3">
        <v>92083.029960831627</v>
      </c>
      <c r="CS73" s="3">
        <v>6637617.9260337278</v>
      </c>
      <c r="CT73" s="3">
        <v>-1110329.9466675371</v>
      </c>
      <c r="CU73" s="3">
        <v>7576044.2795084314</v>
      </c>
      <c r="CV73" s="3">
        <v>-227274.25071361571</v>
      </c>
      <c r="CW73" s="3">
        <v>7348770.0287948158</v>
      </c>
      <c r="CX73" s="3">
        <v>-868361.25818295684</v>
      </c>
      <c r="CY73" s="3">
        <v>2688648.016576183</v>
      </c>
      <c r="CZ73" s="3">
        <v>-256413.19421471661</v>
      </c>
      <c r="DA73" s="3">
        <v>2432234.822361466</v>
      </c>
      <c r="DB73" s="3">
        <v>-241968.6884845802</v>
      </c>
      <c r="DC73" s="3">
        <v>4887396.2629322503</v>
      </c>
      <c r="DD73" s="3">
        <v>29138.943501099009</v>
      </c>
      <c r="DE73" s="3">
        <v>4916535.2064333493</v>
      </c>
      <c r="DF73" s="3">
        <v>1302739.85803775</v>
      </c>
      <c r="DG73" s="3">
        <v>4154513.6091655102</v>
      </c>
      <c r="DH73" s="3">
        <v>220696.3768969411</v>
      </c>
      <c r="DI73" s="3">
        <v>4375209.9860624513</v>
      </c>
      <c r="DJ73" s="3">
        <v>1164032.732772622</v>
      </c>
      <c r="DK73" s="3">
        <v>2496374.9760248638</v>
      </c>
      <c r="DL73" s="3">
        <v>157752.29043720989</v>
      </c>
      <c r="DM73" s="3">
        <v>2654127.2664620741</v>
      </c>
      <c r="DN73" s="3">
        <v>138707.12526512871</v>
      </c>
      <c r="DO73" s="3">
        <v>1658138.6331406459</v>
      </c>
      <c r="DP73" s="3">
        <v>62944.086459731683</v>
      </c>
      <c r="DQ73" s="3">
        <v>1721082.7196003781</v>
      </c>
      <c r="DR73" s="3">
        <v>-2284.224167971719</v>
      </c>
      <c r="DS73" s="3">
        <v>70849.559948995957</v>
      </c>
      <c r="DT73" s="3">
        <v>-385.26755046851758</v>
      </c>
      <c r="DU73" s="3">
        <v>70464.292398527439</v>
      </c>
      <c r="DV73" s="3">
        <v>-215.43803674306949</v>
      </c>
      <c r="DW73" s="3">
        <v>11996.723593264551</v>
      </c>
      <c r="DX73" s="3">
        <v>-38.082520415433457</v>
      </c>
      <c r="DY73" s="3">
        <v>11958.641072849119</v>
      </c>
      <c r="DZ73" s="3">
        <v>256.12212044707047</v>
      </c>
      <c r="EA73" s="3">
        <v>4455.7280692776767</v>
      </c>
      <c r="EB73" s="3">
        <v>-142.59514971275351</v>
      </c>
      <c r="EC73" s="3">
        <v>4313.1329195649232</v>
      </c>
      <c r="ED73" s="3">
        <v>179.75879506214449</v>
      </c>
      <c r="EE73" s="3">
        <v>1447.1994916528461</v>
      </c>
      <c r="EF73" s="3">
        <v>72.147063074606649</v>
      </c>
      <c r="EG73" s="3">
        <v>1519.3465547274529</v>
      </c>
      <c r="EH73" s="3">
        <v>19.796936238997841</v>
      </c>
      <c r="EI73" s="3">
        <v>306.98653518529687</v>
      </c>
      <c r="EJ73" s="3">
        <v>26.2232669053036</v>
      </c>
      <c r="EK73" s="3">
        <v>333.20980209060048</v>
      </c>
      <c r="EL73" s="3">
        <v>-14.525928446718961</v>
      </c>
      <c r="EM73" s="3">
        <v>192.1703247712949</v>
      </c>
      <c r="EN73" s="3">
        <v>-25.24813209457605</v>
      </c>
      <c r="EO73" s="3">
        <v>166.92219267671891</v>
      </c>
      <c r="EP73" s="3">
        <v>48.972632254926999</v>
      </c>
      <c r="EQ73" s="3">
        <v>69.060024316647272</v>
      </c>
      <c r="ER73" s="3">
        <v>-63.301858051574321</v>
      </c>
      <c r="ES73" s="3">
        <v>5.7581662650729513</v>
      </c>
      <c r="ET73" s="3">
        <v>147.8403912366006</v>
      </c>
      <c r="EU73" s="3">
        <v>352.61852922136632</v>
      </c>
      <c r="EV73" s="3">
        <v>176.4894464420336</v>
      </c>
      <c r="EW73" s="3">
        <v>529.10797566339988</v>
      </c>
      <c r="EX73" s="3">
        <v>-28.53800703506354</v>
      </c>
      <c r="EY73" s="3">
        <v>526.69368084420944</v>
      </c>
      <c r="EZ73" s="3">
        <v>-36.132491999147192</v>
      </c>
      <c r="FA73" s="3">
        <v>490.56118884506219</v>
      </c>
      <c r="FB73" s="3">
        <v>135.38408895955959</v>
      </c>
      <c r="FC73" s="3">
        <v>1463.2676920885519</v>
      </c>
      <c r="FD73" s="3">
        <v>-121.65934662851301</v>
      </c>
      <c r="FE73" s="3">
        <v>1341.6083454600389</v>
      </c>
      <c r="FF73" s="3">
        <v>9.4076279740574194</v>
      </c>
      <c r="FG73" s="3">
        <v>85.463851660794234</v>
      </c>
      <c r="FH73" s="3">
        <v>63.801230775148383</v>
      </c>
      <c r="FI73" s="3">
        <v>149.26508243594259</v>
      </c>
      <c r="FJ73" s="3">
        <v>19.383058858790282</v>
      </c>
      <c r="FK73" s="3">
        <v>55.274241273151027</v>
      </c>
      <c r="FL73" s="3">
        <v>-24.499888081941261</v>
      </c>
      <c r="FM73" s="3">
        <v>30.774353191209759</v>
      </c>
      <c r="FN73" s="3">
        <v>106.0333106285392</v>
      </c>
      <c r="FO73" s="3">
        <v>1323.252545067601</v>
      </c>
      <c r="FP73" s="3">
        <v>-161.1235437365419</v>
      </c>
      <c r="FQ73" s="3">
        <v>1162.129001331059</v>
      </c>
      <c r="FR73" s="3">
        <v>-85.892811366369486</v>
      </c>
      <c r="FS73" s="3">
        <v>1360.6069412359379</v>
      </c>
      <c r="FT73" s="3">
        <v>-17.250593706770591</v>
      </c>
      <c r="FU73" s="3">
        <v>1343.356347529168</v>
      </c>
      <c r="FV73" s="3">
        <v>8.9638648582940288</v>
      </c>
      <c r="FW73" s="3">
        <v>219.30323959969621</v>
      </c>
      <c r="FX73" s="3">
        <v>6.530767200996479E-2</v>
      </c>
      <c r="FY73" s="3">
        <v>219.36854727170621</v>
      </c>
      <c r="FZ73" s="3">
        <v>-79.090775956617009</v>
      </c>
      <c r="GA73" s="3">
        <v>547.31176212898367</v>
      </c>
      <c r="GB73" s="3">
        <v>5.8376144404325032</v>
      </c>
      <c r="GC73" s="3">
        <v>553.14937656941618</v>
      </c>
      <c r="GD73" s="3">
        <v>34.530017759370509</v>
      </c>
      <c r="GE73" s="3">
        <v>304.33496515065718</v>
      </c>
      <c r="GF73" s="3">
        <v>-21.95996862002858</v>
      </c>
      <c r="GG73" s="3">
        <v>282.37499653062872</v>
      </c>
      <c r="GH73" s="3">
        <v>-50.295918027417287</v>
      </c>
      <c r="GI73" s="3">
        <v>289.65697435660121</v>
      </c>
      <c r="GJ73" s="3">
        <v>-1.193547199184025</v>
      </c>
      <c r="GK73" s="3">
        <v>288.46342715741719</v>
      </c>
      <c r="GL73" s="3">
        <v>26.872047791735302</v>
      </c>
      <c r="GM73" s="3">
        <v>184.65394430034081</v>
      </c>
      <c r="GN73" s="3">
        <v>-75.832272452076211</v>
      </c>
      <c r="GO73" s="3">
        <v>108.8216718482646</v>
      </c>
      <c r="GP73" s="3">
        <v>-8.9136213179192705</v>
      </c>
      <c r="GQ73" s="3">
        <v>590.67017597900656</v>
      </c>
      <c r="GR73" s="3">
        <v>-1.1648028117240301</v>
      </c>
      <c r="GS73" s="3">
        <v>589.50537316728253</v>
      </c>
      <c r="GT73" s="3">
        <v>-5.4276593640104052</v>
      </c>
      <c r="GU73" s="3">
        <v>72.807063641860069</v>
      </c>
      <c r="GV73" s="3">
        <v>3.189989661544288</v>
      </c>
      <c r="GW73" s="3">
        <v>75.997053303404357</v>
      </c>
      <c r="GX73" s="3">
        <v>-762.07646906820185</v>
      </c>
      <c r="GY73" s="3">
        <v>121960.9173893313</v>
      </c>
      <c r="GZ73" s="3">
        <v>-386.74705500979331</v>
      </c>
      <c r="HA73" s="3">
        <v>121574.1703343215</v>
      </c>
      <c r="HB73" s="3">
        <v>-659.53328952325853</v>
      </c>
      <c r="HC73" s="3">
        <v>143471.93895251921</v>
      </c>
      <c r="HD73" s="3">
        <v>-123.9337609326176</v>
      </c>
      <c r="HE73" s="3">
        <v>143348.00519158659</v>
      </c>
      <c r="HF73" s="3">
        <v>73.49782337776773</v>
      </c>
      <c r="HG73" s="3">
        <v>11738.652725431721</v>
      </c>
      <c r="HH73" s="3">
        <v>532.37096576228396</v>
      </c>
      <c r="HI73" s="3">
        <v>12271.02369119401</v>
      </c>
      <c r="HJ73" s="3">
        <v>0.28803259727328112</v>
      </c>
      <c r="HK73" s="3">
        <v>105.33604062455829</v>
      </c>
      <c r="HL73" s="3">
        <v>-0.28273502036495302</v>
      </c>
      <c r="HM73" s="3">
        <v>105.0533056041934</v>
      </c>
      <c r="HN73" s="3">
        <v>-925.07012884987125</v>
      </c>
      <c r="HO73" s="3">
        <v>25792.37685701497</v>
      </c>
      <c r="HP73" s="3">
        <v>-812.20850006509863</v>
      </c>
      <c r="HQ73" s="3">
        <v>24980.168356949871</v>
      </c>
      <c r="HR73" s="3">
        <v>-838.17845637572577</v>
      </c>
      <c r="HS73" s="3">
        <v>11169.4480720884</v>
      </c>
      <c r="HT73" s="3">
        <v>-274.61382271267212</v>
      </c>
      <c r="HU73" s="3">
        <v>10894.83424937573</v>
      </c>
      <c r="HV73" s="3">
        <v>178.50820849150051</v>
      </c>
      <c r="HW73" s="3">
        <v>31808.779061577901</v>
      </c>
      <c r="HX73" s="3">
        <v>48.032603623603791</v>
      </c>
      <c r="HY73" s="3">
        <v>31856.811665201509</v>
      </c>
      <c r="HZ73" s="3">
        <v>141.92644686379029</v>
      </c>
      <c r="IA73" s="3">
        <v>26674.81203645025</v>
      </c>
      <c r="IB73" s="3">
        <v>250.0172303789586</v>
      </c>
      <c r="IC73" s="3">
        <v>26924.829266829209</v>
      </c>
      <c r="ID73" s="3">
        <v>36.581761627709326</v>
      </c>
      <c r="IE73" s="3">
        <v>5133.9670251276484</v>
      </c>
      <c r="IF73" s="3">
        <v>-201.9846267553576</v>
      </c>
      <c r="IG73" s="3">
        <v>4931.9823983722908</v>
      </c>
    </row>
    <row r="74" spans="1:241" x14ac:dyDescent="0.25">
      <c r="A74" s="5" t="s">
        <v>308</v>
      </c>
      <c r="B74" s="3">
        <v>3202695.3928253101</v>
      </c>
      <c r="C74" s="3">
        <v>1039366.41808629</v>
      </c>
      <c r="D74" s="3">
        <v>2163328.9747390202</v>
      </c>
      <c r="E74" s="3">
        <v>2254259.2736813701</v>
      </c>
      <c r="F74" s="3">
        <v>488329.46109196602</v>
      </c>
      <c r="G74" s="3">
        <v>1765929.812589403</v>
      </c>
      <c r="H74" s="3">
        <v>948436.11914394074</v>
      </c>
      <c r="I74" s="3">
        <v>551036.95699432399</v>
      </c>
      <c r="J74" s="3">
        <v>397399.16214961669</v>
      </c>
      <c r="K74" s="3">
        <v>15197921.07217611</v>
      </c>
      <c r="L74" s="3">
        <v>6046591.6994391298</v>
      </c>
      <c r="M74" s="3">
        <v>9151329.3727369793</v>
      </c>
      <c r="N74" s="3">
        <v>11249540.936993711</v>
      </c>
      <c r="O74" s="3">
        <v>3651182.8058306868</v>
      </c>
      <c r="P74" s="3">
        <v>7598358.1311630197</v>
      </c>
      <c r="Q74" s="3">
        <v>3948380.1351824021</v>
      </c>
      <c r="R74" s="3">
        <v>2395408.893608443</v>
      </c>
      <c r="S74" s="3">
        <v>1552971.2415739601</v>
      </c>
      <c r="T74" s="3">
        <v>77745.385766773557</v>
      </c>
      <c r="U74" s="3">
        <v>13098.574297198291</v>
      </c>
      <c r="V74" s="3">
        <v>6724.0863058888081</v>
      </c>
      <c r="W74" s="3">
        <v>1929.2375262579101</v>
      </c>
      <c r="X74" s="3">
        <v>547.36531985840088</v>
      </c>
      <c r="Y74" s="3">
        <v>310.62490799999978</v>
      </c>
      <c r="Z74" s="3">
        <v>44.646817999899952</v>
      </c>
      <c r="AA74" s="3">
        <v>142.53785802000019</v>
      </c>
      <c r="AB74" s="3">
        <v>884.06262237960868</v>
      </c>
      <c r="AC74" s="3">
        <v>2097.1561779306971</v>
      </c>
      <c r="AD74" s="3">
        <v>0.1</v>
      </c>
      <c r="AE74" s="3">
        <v>109.3085104699999</v>
      </c>
      <c r="AF74" s="3">
        <v>1991.234543210697</v>
      </c>
      <c r="AG74" s="3">
        <v>2464.0133013717018</v>
      </c>
      <c r="AH74" s="3">
        <v>325.25656957999911</v>
      </c>
      <c r="AI74" s="3">
        <v>1038.5289818617</v>
      </c>
      <c r="AJ74" s="3">
        <v>538.237904880001</v>
      </c>
      <c r="AK74" s="3">
        <v>561.98984505000226</v>
      </c>
      <c r="AL74" s="3">
        <v>233.67930032850029</v>
      </c>
      <c r="AM74" s="3">
        <v>593.54082362538372</v>
      </c>
      <c r="AN74" s="3">
        <v>77.212395068699422</v>
      </c>
      <c r="AO74" s="3">
        <v>126612.2930906167</v>
      </c>
      <c r="AP74" s="3">
        <v>148258.6741218867</v>
      </c>
      <c r="AQ74" s="3">
        <v>12381.16083415353</v>
      </c>
      <c r="AR74" s="3">
        <v>105.3413657597</v>
      </c>
      <c r="AS74" s="3">
        <v>26265.230062179999</v>
      </c>
      <c r="AT74" s="3">
        <v>10722.470284000001</v>
      </c>
      <c r="AU74" s="3">
        <v>40236.9030642828</v>
      </c>
      <c r="AV74" s="3">
        <v>32974.808386282813</v>
      </c>
      <c r="AW74" s="3">
        <v>7262.0946779999986</v>
      </c>
      <c r="AX74" s="3">
        <v>1053408.6405963751</v>
      </c>
      <c r="AY74" s="3">
        <v>2222063.4260204262</v>
      </c>
      <c r="AZ74" s="3">
        <v>-72776.673791490961</v>
      </c>
      <c r="BA74" s="3">
        <v>2149286.7522289348</v>
      </c>
      <c r="BB74" s="3">
        <v>264510.51383880718</v>
      </c>
      <c r="BC74" s="3">
        <v>776686.2899425606</v>
      </c>
      <c r="BD74" s="3">
        <v>-1830.3856950778279</v>
      </c>
      <c r="BE74" s="3">
        <v>774855.90424748277</v>
      </c>
      <c r="BF74" s="3">
        <v>788898.12675756786</v>
      </c>
      <c r="BG74" s="3">
        <v>1445377.136077865</v>
      </c>
      <c r="BH74" s="3">
        <v>-70946.288096412551</v>
      </c>
      <c r="BI74" s="3">
        <v>1374430.847981452</v>
      </c>
      <c r="BJ74" s="3">
        <v>894532.17805078602</v>
      </c>
      <c r="BK74" s="3">
        <v>1383310.7657020229</v>
      </c>
      <c r="BL74" s="3">
        <v>-23583.670071439348</v>
      </c>
      <c r="BM74" s="3">
        <v>1359727.0956305841</v>
      </c>
      <c r="BN74" s="3">
        <v>188904.72860103071</v>
      </c>
      <c r="BO74" s="3">
        <v>292081.01877821132</v>
      </c>
      <c r="BP74" s="3">
        <v>7343.7137127240421</v>
      </c>
      <c r="BQ74" s="3">
        <v>299424.7324909353</v>
      </c>
      <c r="BR74" s="3">
        <v>705627.44944975537</v>
      </c>
      <c r="BS74" s="3">
        <v>1091229.746923812</v>
      </c>
      <c r="BT74" s="3">
        <v>-30927.38378416351</v>
      </c>
      <c r="BU74" s="3">
        <v>1060302.363139648</v>
      </c>
      <c r="BV74" s="3">
        <v>158876.4625455889</v>
      </c>
      <c r="BW74" s="3">
        <v>838752.66031840304</v>
      </c>
      <c r="BX74" s="3">
        <v>-49193.003720051143</v>
      </c>
      <c r="BY74" s="3">
        <v>789559.6565983519</v>
      </c>
      <c r="BZ74" s="3">
        <v>75605.785237776465</v>
      </c>
      <c r="CA74" s="3">
        <v>484605.27116434928</v>
      </c>
      <c r="CB74" s="3">
        <v>-9174.099407801812</v>
      </c>
      <c r="CC74" s="3">
        <v>475431.17175654753</v>
      </c>
      <c r="CD74" s="3">
        <v>83270.677307812453</v>
      </c>
      <c r="CE74" s="3">
        <v>354147.3891540537</v>
      </c>
      <c r="CF74" s="3">
        <v>-40018.904312249389</v>
      </c>
      <c r="CG74" s="3">
        <v>314128.48484180431</v>
      </c>
      <c r="CH74" s="3">
        <v>3462156.858726467</v>
      </c>
      <c r="CI74" s="3">
        <v>12114757.473648921</v>
      </c>
      <c r="CJ74" s="3">
        <v>-378993.26019928051</v>
      </c>
      <c r="CK74" s="3">
        <v>11735764.21344964</v>
      </c>
      <c r="CL74" s="3">
        <v>647535.23008159571</v>
      </c>
      <c r="CM74" s="3">
        <v>5441167.4059296809</v>
      </c>
      <c r="CN74" s="3">
        <v>-42110.936572146602</v>
      </c>
      <c r="CO74" s="3">
        <v>5399056.4693575343</v>
      </c>
      <c r="CP74" s="3">
        <v>2814621.6286448701</v>
      </c>
      <c r="CQ74" s="3">
        <v>6673590.0677192425</v>
      </c>
      <c r="CR74" s="3">
        <v>-336882.32362713391</v>
      </c>
      <c r="CS74" s="3">
        <v>6336707.7440921087</v>
      </c>
      <c r="CT74" s="3">
        <v>3471563.8055176772</v>
      </c>
      <c r="CU74" s="3">
        <v>7849064.572660788</v>
      </c>
      <c r="CV74" s="3">
        <v>-71087.441184758209</v>
      </c>
      <c r="CW74" s="3">
        <v>7777977.1314760298</v>
      </c>
      <c r="CX74" s="3">
        <v>732124.08120815956</v>
      </c>
      <c r="CY74" s="3">
        <v>2843843.4128626171</v>
      </c>
      <c r="CZ74" s="3">
        <v>75215.311759911012</v>
      </c>
      <c r="DA74" s="3">
        <v>2919058.7246225281</v>
      </c>
      <c r="DB74" s="3">
        <v>2739439.724309518</v>
      </c>
      <c r="DC74" s="3">
        <v>5005221.1597981723</v>
      </c>
      <c r="DD74" s="3">
        <v>-146302.75294466969</v>
      </c>
      <c r="DE74" s="3">
        <v>4858918.4068535026</v>
      </c>
      <c r="DF74" s="3">
        <v>-9406.9467912110504</v>
      </c>
      <c r="DG74" s="3">
        <v>4265692.9009881336</v>
      </c>
      <c r="DH74" s="3">
        <v>-307905.81901452038</v>
      </c>
      <c r="DI74" s="3">
        <v>3957787.0819736128</v>
      </c>
      <c r="DJ74" s="3">
        <v>-84588.851126563852</v>
      </c>
      <c r="DK74" s="3">
        <v>2597323.9930670639</v>
      </c>
      <c r="DL74" s="3">
        <v>-117326.2483320576</v>
      </c>
      <c r="DM74" s="3">
        <v>2479997.7447350058</v>
      </c>
      <c r="DN74" s="3">
        <v>75181.904335352476</v>
      </c>
      <c r="DO74" s="3">
        <v>1668368.9079210691</v>
      </c>
      <c r="DP74" s="3">
        <v>-190579.5706824623</v>
      </c>
      <c r="DQ74" s="3">
        <v>1477789.337238607</v>
      </c>
      <c r="DR74" s="3">
        <v>6856.3509927134137</v>
      </c>
      <c r="DS74" s="3">
        <v>72652.111689510173</v>
      </c>
      <c r="DT74" s="3">
        <v>-1763.0769154500299</v>
      </c>
      <c r="DU74" s="3">
        <v>70889.034774060143</v>
      </c>
      <c r="DV74" s="3">
        <v>1298.586461683615</v>
      </c>
      <c r="DW74" s="3">
        <v>12154.700588144669</v>
      </c>
      <c r="DX74" s="3">
        <v>-354.71275262999552</v>
      </c>
      <c r="DY74" s="3">
        <v>11799.987835514679</v>
      </c>
      <c r="DZ74" s="3">
        <v>1812.513536994283</v>
      </c>
      <c r="EA74" s="3">
        <v>4430.1492482419189</v>
      </c>
      <c r="EB74" s="3">
        <v>481.42352065260548</v>
      </c>
      <c r="EC74" s="3">
        <v>4911.5727688945244</v>
      </c>
      <c r="ED74" s="3">
        <v>170.71823500943731</v>
      </c>
      <c r="EE74" s="3">
        <v>1446.3169896704071</v>
      </c>
      <c r="EF74" s="3">
        <v>312.20230157806583</v>
      </c>
      <c r="EG74" s="3">
        <v>1758.519291248472</v>
      </c>
      <c r="EH74" s="3">
        <v>206.78518101381891</v>
      </c>
      <c r="EI74" s="3">
        <v>312.84126594007301</v>
      </c>
      <c r="EJ74" s="3">
        <v>27.73887290450909</v>
      </c>
      <c r="EK74" s="3">
        <v>340.58013884458211</v>
      </c>
      <c r="EL74" s="3">
        <v>79.644344554834504</v>
      </c>
      <c r="EM74" s="3">
        <v>215.9904629441925</v>
      </c>
      <c r="EN74" s="3">
        <v>14.990100500972771</v>
      </c>
      <c r="EO74" s="3">
        <v>230.9805634451653</v>
      </c>
      <c r="EP74" s="3">
        <v>7.0567776870405741</v>
      </c>
      <c r="EQ74" s="3">
        <v>88.338756026857624</v>
      </c>
      <c r="ER74" s="3">
        <v>-50.748715713998237</v>
      </c>
      <c r="ES74" s="3">
        <v>37.590040312859379</v>
      </c>
      <c r="ET74" s="3">
        <v>-206.77377101026809</v>
      </c>
      <c r="EU74" s="3">
        <v>356.07017248566092</v>
      </c>
      <c r="EV74" s="3">
        <v>-6.7585434553926689</v>
      </c>
      <c r="EW74" s="3">
        <v>349.31162903026831</v>
      </c>
      <c r="EX74" s="3">
        <v>102.4987200631993</v>
      </c>
      <c r="EY74" s="3">
        <v>474.00792167275569</v>
      </c>
      <c r="EZ74" s="3">
        <v>307.55598064365358</v>
      </c>
      <c r="FA74" s="3">
        <v>781.56390231640933</v>
      </c>
      <c r="FB74" s="3">
        <v>505.92107988468121</v>
      </c>
      <c r="FC74" s="3">
        <v>1462.628672500143</v>
      </c>
      <c r="FD74" s="3">
        <v>128.60642554587341</v>
      </c>
      <c r="FE74" s="3">
        <v>1591.235098046016</v>
      </c>
      <c r="FF74" s="3">
        <v>-49.232655360534849</v>
      </c>
      <c r="FG74" s="3">
        <v>105.44947272120361</v>
      </c>
      <c r="FH74" s="3">
        <v>-56.11681736066874</v>
      </c>
      <c r="FI74" s="3">
        <v>49.332655360534851</v>
      </c>
      <c r="FJ74" s="3">
        <v>60.709409737947659</v>
      </c>
      <c r="FK74" s="3">
        <v>62.758876640831431</v>
      </c>
      <c r="FL74" s="3">
        <v>-14.159775908779171</v>
      </c>
      <c r="FM74" s="3">
        <v>48.599100732052257</v>
      </c>
      <c r="FN74" s="3">
        <v>496.12079020244732</v>
      </c>
      <c r="FO74" s="3">
        <v>1295.1931976828459</v>
      </c>
      <c r="FP74" s="3">
        <v>199.92055532540331</v>
      </c>
      <c r="FQ74" s="3">
        <v>1495.113753008249</v>
      </c>
      <c r="FR74" s="3">
        <v>1109.004101089386</v>
      </c>
      <c r="FS74" s="3">
        <v>1364.072538849759</v>
      </c>
      <c r="FT74" s="3">
        <v>-9.06333856744277</v>
      </c>
      <c r="FU74" s="3">
        <v>1355.009200282316</v>
      </c>
      <c r="FV74" s="3">
        <v>148.21306051290011</v>
      </c>
      <c r="FW74" s="3">
        <v>200.02864222896801</v>
      </c>
      <c r="FX74" s="3">
        <v>-22.98513316186904</v>
      </c>
      <c r="FY74" s="3">
        <v>177.043509067099</v>
      </c>
      <c r="FZ74" s="3">
        <v>436.31262253617132</v>
      </c>
      <c r="GA74" s="3">
        <v>556.99743417722016</v>
      </c>
      <c r="GB74" s="3">
        <v>45.21892514830904</v>
      </c>
      <c r="GC74" s="3">
        <v>602.2163593255292</v>
      </c>
      <c r="GD74" s="3">
        <v>205.61230002460491</v>
      </c>
      <c r="GE74" s="3">
        <v>315.61766805334258</v>
      </c>
      <c r="GF74" s="3">
        <v>17.00793680205345</v>
      </c>
      <c r="GG74" s="3">
        <v>332.62560485539609</v>
      </c>
      <c r="GH74" s="3">
        <v>318.8661180157107</v>
      </c>
      <c r="GI74" s="3">
        <v>291.42879439022812</v>
      </c>
      <c r="GJ74" s="3">
        <v>-48.305067355936501</v>
      </c>
      <c r="GK74" s="3">
        <v>243.12372703429159</v>
      </c>
      <c r="GL74" s="3">
        <v>26.870121010778849</v>
      </c>
      <c r="GM74" s="3">
        <v>157.13104722161131</v>
      </c>
      <c r="GN74" s="3">
        <v>49.67813209611009</v>
      </c>
      <c r="GO74" s="3">
        <v>206.8091793177214</v>
      </c>
      <c r="GP74" s="3">
        <v>-5.107129661625299</v>
      </c>
      <c r="GQ74" s="3">
        <v>598.14751961531522</v>
      </c>
      <c r="GR74" s="3">
        <v>0.50043367169382691</v>
      </c>
      <c r="GS74" s="3">
        <v>598.64795328700905</v>
      </c>
      <c r="GT74" s="3">
        <v>-2.5061500403673862</v>
      </c>
      <c r="GU74" s="3">
        <v>81.402176091476889</v>
      </c>
      <c r="GV74" s="3">
        <v>-1.683630982410079</v>
      </c>
      <c r="GW74" s="3">
        <v>79.71854510906681</v>
      </c>
      <c r="GX74" s="3">
        <v>1347.2580547625009</v>
      </c>
      <c r="GY74" s="3">
        <v>123987.3255583366</v>
      </c>
      <c r="GZ74" s="3">
        <v>1277.709477517536</v>
      </c>
      <c r="HA74" s="3">
        <v>125265.03503585421</v>
      </c>
      <c r="HB74" s="3">
        <v>1249.617108128112</v>
      </c>
      <c r="HC74" s="3">
        <v>145578.11756117639</v>
      </c>
      <c r="HD74" s="3">
        <v>1430.939452582184</v>
      </c>
      <c r="HE74" s="3">
        <v>147009.05701375849</v>
      </c>
      <c r="HF74" s="3">
        <v>102.99226268465149</v>
      </c>
      <c r="HG74" s="3">
        <v>11243.93855401287</v>
      </c>
      <c r="HH74" s="3">
        <v>1034.2300174560171</v>
      </c>
      <c r="HI74" s="3">
        <v>12278.168571468879</v>
      </c>
      <c r="HJ74" s="3">
        <v>-0.2245508967186183</v>
      </c>
      <c r="HK74" s="3">
        <v>105.6669254560281</v>
      </c>
      <c r="HL74" s="3">
        <v>-0.101008799609474</v>
      </c>
      <c r="HM74" s="3">
        <v>105.56591665641859</v>
      </c>
      <c r="HN74" s="3">
        <v>874.96225482989416</v>
      </c>
      <c r="HO74" s="3">
        <v>27028.84659904402</v>
      </c>
      <c r="HP74" s="3">
        <v>-1638.578791693915</v>
      </c>
      <c r="HQ74" s="3">
        <v>25390.267807350108</v>
      </c>
      <c r="HR74" s="3">
        <v>-109.20435339882179</v>
      </c>
      <c r="HS74" s="3">
        <v>11744.35505791922</v>
      </c>
      <c r="HT74" s="3">
        <v>-912.68042052039527</v>
      </c>
      <c r="HU74" s="3">
        <v>10831.674637398821</v>
      </c>
      <c r="HV74" s="3">
        <v>9312.8453279308887</v>
      </c>
      <c r="HW74" s="3">
        <v>32587.548392944609</v>
      </c>
      <c r="HX74" s="3">
        <v>-1663.4906565926981</v>
      </c>
      <c r="HY74" s="3">
        <v>30924.057736351911</v>
      </c>
      <c r="HZ74" s="3">
        <v>7435.2315362874488</v>
      </c>
      <c r="IA74" s="3">
        <v>27467.06859516515</v>
      </c>
      <c r="IB74" s="3">
        <v>-1927.4917451697979</v>
      </c>
      <c r="IC74" s="3">
        <v>25539.576849995359</v>
      </c>
      <c r="ID74" s="3">
        <v>1877.613791643445</v>
      </c>
      <c r="IE74" s="3">
        <v>5120.4797977794497</v>
      </c>
      <c r="IF74" s="3">
        <v>264.00108857710529</v>
      </c>
      <c r="IG74" s="3">
        <v>5384.4808863565549</v>
      </c>
    </row>
    <row r="75" spans="1:241" x14ac:dyDescent="0.25">
      <c r="A75" s="5" t="s">
        <v>309</v>
      </c>
      <c r="B75" s="3">
        <v>1758828.1092734749</v>
      </c>
      <c r="C75" s="3">
        <v>797030.33538068389</v>
      </c>
      <c r="D75" s="3">
        <v>961797.77389279066</v>
      </c>
      <c r="E75" s="3">
        <v>929580.23586853757</v>
      </c>
      <c r="F75" s="3">
        <v>215399.04975309991</v>
      </c>
      <c r="G75" s="3">
        <v>714181.18611543754</v>
      </c>
      <c r="H75" s="3">
        <v>829247.87340493721</v>
      </c>
      <c r="I75" s="3">
        <v>581631.28562758397</v>
      </c>
      <c r="J75" s="3">
        <v>247616.58777735321</v>
      </c>
      <c r="K75" s="3">
        <v>9889196.3579932097</v>
      </c>
      <c r="L75" s="3">
        <v>5580071.4417929649</v>
      </c>
      <c r="M75" s="3">
        <v>4309124.9162002448</v>
      </c>
      <c r="N75" s="3">
        <v>6746745.0307410955</v>
      </c>
      <c r="O75" s="3">
        <v>3446507.9171268279</v>
      </c>
      <c r="P75" s="3">
        <v>3300237.1136142672</v>
      </c>
      <c r="Q75" s="3">
        <v>3142451.3272521119</v>
      </c>
      <c r="R75" s="3">
        <v>2133563.5246661371</v>
      </c>
      <c r="S75" s="3">
        <v>1008887.802585975</v>
      </c>
      <c r="T75" s="3">
        <v>76695.926614752534</v>
      </c>
      <c r="U75" s="3">
        <v>11726.63379540439</v>
      </c>
      <c r="V75" s="3">
        <v>2276.5480938912001</v>
      </c>
      <c r="W75" s="3">
        <v>823.4793717553996</v>
      </c>
      <c r="X75" s="3">
        <v>120.90289609509971</v>
      </c>
      <c r="Y75" s="3">
        <v>160.6187243103</v>
      </c>
      <c r="Z75" s="3">
        <v>23.85948744000002</v>
      </c>
      <c r="AA75" s="3">
        <v>360.41765228000003</v>
      </c>
      <c r="AB75" s="3">
        <v>157.68061162999999</v>
      </c>
      <c r="AC75" s="3">
        <v>878.77619568010016</v>
      </c>
      <c r="AD75" s="3">
        <v>170.82239999999999</v>
      </c>
      <c r="AE75" s="3">
        <v>13.630294510000001</v>
      </c>
      <c r="AF75" s="3">
        <v>694.32350117010014</v>
      </c>
      <c r="AG75" s="3">
        <v>527.0237607557001</v>
      </c>
      <c r="AH75" s="3">
        <v>44.631092809999998</v>
      </c>
      <c r="AI75" s="3">
        <v>319.64016327569999</v>
      </c>
      <c r="AJ75" s="3">
        <v>118.16504473000001</v>
      </c>
      <c r="AK75" s="3">
        <v>44.587459940000002</v>
      </c>
      <c r="AL75" s="3">
        <v>47.26876570000001</v>
      </c>
      <c r="AM75" s="3">
        <v>654.03190679331419</v>
      </c>
      <c r="AN75" s="3">
        <v>94.517455831608004</v>
      </c>
      <c r="AO75" s="3">
        <v>127921.83089699</v>
      </c>
      <c r="AP75" s="3">
        <v>149342.29191570659</v>
      </c>
      <c r="AQ75" s="3">
        <v>11008.398565512411</v>
      </c>
      <c r="AR75" s="3">
        <v>105.9189595708667</v>
      </c>
      <c r="AS75" s="3">
        <v>27502.19934752</v>
      </c>
      <c r="AT75" s="3">
        <v>12029.432573</v>
      </c>
      <c r="AU75" s="3">
        <v>25726.90106155421</v>
      </c>
      <c r="AV75" s="3">
        <v>22331.84525455421</v>
      </c>
      <c r="AW75" s="3">
        <v>3395.0558070000002</v>
      </c>
      <c r="AX75" s="3">
        <v>-430355.08591632091</v>
      </c>
      <c r="AY75" s="3">
        <v>2255252.8985538888</v>
      </c>
      <c r="AZ75" s="3">
        <v>-66069.703364093788</v>
      </c>
      <c r="BA75" s="3">
        <v>2189183.195189795</v>
      </c>
      <c r="BB75" s="3">
        <v>24621.790832286581</v>
      </c>
      <c r="BC75" s="3">
        <v>789148.92915925046</v>
      </c>
      <c r="BD75" s="3">
        <v>-16740.384610853162</v>
      </c>
      <c r="BE75" s="3">
        <v>772408.5445483973</v>
      </c>
      <c r="BF75" s="3">
        <v>-454976.87674860738</v>
      </c>
      <c r="BG75" s="3">
        <v>1466103.9693946389</v>
      </c>
      <c r="BH75" s="3">
        <v>-49329.31875324063</v>
      </c>
      <c r="BI75" s="3">
        <v>1416774.650641398</v>
      </c>
      <c r="BJ75" s="3">
        <v>-422320.82039114082</v>
      </c>
      <c r="BK75" s="3">
        <v>1413611.501089348</v>
      </c>
      <c r="BL75" s="3">
        <v>-61710.444829669323</v>
      </c>
      <c r="BM75" s="3">
        <v>1351901.056259678</v>
      </c>
      <c r="BN75" s="3">
        <v>-70266.809498001356</v>
      </c>
      <c r="BO75" s="3">
        <v>301617.04145787098</v>
      </c>
      <c r="BP75" s="3">
        <v>-15951.18220676971</v>
      </c>
      <c r="BQ75" s="3">
        <v>285665.85925110133</v>
      </c>
      <c r="BR75" s="3">
        <v>-352054.01089313929</v>
      </c>
      <c r="BS75" s="3">
        <v>1111994.459631477</v>
      </c>
      <c r="BT75" s="3">
        <v>-45759.262622899609</v>
      </c>
      <c r="BU75" s="3">
        <v>1066235.1970085769</v>
      </c>
      <c r="BV75" s="3">
        <v>-8034.2655251799697</v>
      </c>
      <c r="BW75" s="3">
        <v>841641.39746454172</v>
      </c>
      <c r="BX75" s="3">
        <v>-4359.258534424589</v>
      </c>
      <c r="BY75" s="3">
        <v>837282.13893011713</v>
      </c>
      <c r="BZ75" s="3">
        <v>94888.600330287882</v>
      </c>
      <c r="CA75" s="3">
        <v>487531.88770137943</v>
      </c>
      <c r="CB75" s="3">
        <v>-789.20240408327663</v>
      </c>
      <c r="CC75" s="3">
        <v>486742.68529729609</v>
      </c>
      <c r="CD75" s="3">
        <v>-102922.865855468</v>
      </c>
      <c r="CE75" s="3">
        <v>354109.50976316229</v>
      </c>
      <c r="CF75" s="3">
        <v>-3570.0561303411382</v>
      </c>
      <c r="CG75" s="3">
        <v>350539.45363282121</v>
      </c>
      <c r="CH75" s="3">
        <v>-2103017.9221575488</v>
      </c>
      <c r="CI75" s="3">
        <v>12481690.25255839</v>
      </c>
      <c r="CJ75" s="3">
        <v>-489475.97240762599</v>
      </c>
      <c r="CK75" s="3">
        <v>11992214.28015076</v>
      </c>
      <c r="CL75" s="3">
        <v>93710.919656328319</v>
      </c>
      <c r="CM75" s="3">
        <v>5693307.2909783702</v>
      </c>
      <c r="CN75" s="3">
        <v>-206946.7688417332</v>
      </c>
      <c r="CO75" s="3">
        <v>5486360.522136637</v>
      </c>
      <c r="CP75" s="3">
        <v>-2196728.8418138758</v>
      </c>
      <c r="CQ75" s="3">
        <v>6788382.9615800148</v>
      </c>
      <c r="CR75" s="3">
        <v>-282529.20356589369</v>
      </c>
      <c r="CS75" s="3">
        <v>6505853.7580141211</v>
      </c>
      <c r="CT75" s="3">
        <v>-1039912.76638579</v>
      </c>
      <c r="CU75" s="3">
        <v>8111883.1052574012</v>
      </c>
      <c r="CV75" s="3">
        <v>-325225.30813051568</v>
      </c>
      <c r="CW75" s="3">
        <v>7786657.7971268864</v>
      </c>
      <c r="CX75" s="3">
        <v>523544.64692566212</v>
      </c>
      <c r="CY75" s="3">
        <v>2997034.1909462209</v>
      </c>
      <c r="CZ75" s="3">
        <v>-74070.920745055191</v>
      </c>
      <c r="DA75" s="3">
        <v>2922963.2702011662</v>
      </c>
      <c r="DB75" s="3">
        <v>-1563457.4133114531</v>
      </c>
      <c r="DC75" s="3">
        <v>5114848.9143111818</v>
      </c>
      <c r="DD75" s="3">
        <v>-251154.38738546151</v>
      </c>
      <c r="DE75" s="3">
        <v>4863694.5269257203</v>
      </c>
      <c r="DF75" s="3">
        <v>-1063105.1557717591</v>
      </c>
      <c r="DG75" s="3">
        <v>4369807.1473009838</v>
      </c>
      <c r="DH75" s="3">
        <v>-164250.66427711211</v>
      </c>
      <c r="DI75" s="3">
        <v>4205556.4830238717</v>
      </c>
      <c r="DJ75" s="3">
        <v>-429833.72726933408</v>
      </c>
      <c r="DK75" s="3">
        <v>2696273.1000321498</v>
      </c>
      <c r="DL75" s="3">
        <v>-132875.8480966785</v>
      </c>
      <c r="DM75" s="3">
        <v>2563397.2519354708</v>
      </c>
      <c r="DN75" s="3">
        <v>-633271.42850242497</v>
      </c>
      <c r="DO75" s="3">
        <v>1673534.047268834</v>
      </c>
      <c r="DP75" s="3">
        <v>-31374.816180433609</v>
      </c>
      <c r="DQ75" s="3">
        <v>1642159.2310883999</v>
      </c>
      <c r="DR75" s="3">
        <v>2569.596884556157</v>
      </c>
      <c r="DS75" s="3">
        <v>74375.378464453242</v>
      </c>
      <c r="DT75" s="3">
        <v>-249.04873425686671</v>
      </c>
      <c r="DU75" s="3">
        <v>74126.329730196376</v>
      </c>
      <c r="DV75" s="3">
        <v>-392.99676069693828</v>
      </c>
      <c r="DW75" s="3">
        <v>12301.731712709599</v>
      </c>
      <c r="DX75" s="3">
        <v>-182.10115660826699</v>
      </c>
      <c r="DY75" s="3">
        <v>12119.630556101331</v>
      </c>
      <c r="DZ75" s="3">
        <v>-1496.160761694621</v>
      </c>
      <c r="EA75" s="3">
        <v>4405.0954850626358</v>
      </c>
      <c r="EB75" s="3">
        <v>-632.38662947681451</v>
      </c>
      <c r="EC75" s="3">
        <v>3772.7088555858209</v>
      </c>
      <c r="ED75" s="3">
        <v>-355.00879187654232</v>
      </c>
      <c r="EE75" s="3">
        <v>1445.0151797079641</v>
      </c>
      <c r="EF75" s="3">
        <v>-266.52701607602239</v>
      </c>
      <c r="EG75" s="3">
        <v>1178.4881636319419</v>
      </c>
      <c r="EH75" s="3">
        <v>-156.2428944280698</v>
      </c>
      <c r="EI75" s="3">
        <v>317.53257690855992</v>
      </c>
      <c r="EJ75" s="3">
        <v>-40.386786385390387</v>
      </c>
      <c r="EK75" s="3">
        <v>277.14579052316952</v>
      </c>
      <c r="EL75" s="3">
        <v>-62.468753020521632</v>
      </c>
      <c r="EM75" s="3">
        <v>241.5080275133262</v>
      </c>
      <c r="EN75" s="3">
        <v>-18.420550182504542</v>
      </c>
      <c r="EO75" s="3">
        <v>223.0874773308216</v>
      </c>
      <c r="EP75" s="3">
        <v>-30.073372266561609</v>
      </c>
      <c r="EQ75" s="3">
        <v>111.2495606592344</v>
      </c>
      <c r="ER75" s="3">
        <v>-57.316700952672733</v>
      </c>
      <c r="ES75" s="3">
        <v>53.932859706561644</v>
      </c>
      <c r="ET75" s="3">
        <v>-52.886440543932537</v>
      </c>
      <c r="EU75" s="3">
        <v>348.71236629353729</v>
      </c>
      <c r="EV75" s="3">
        <v>64.591726530395249</v>
      </c>
      <c r="EW75" s="3">
        <v>413.30409282393259</v>
      </c>
      <c r="EX75" s="3">
        <v>-59.768340104763439</v>
      </c>
      <c r="EY75" s="3">
        <v>426.98486125543678</v>
      </c>
      <c r="EZ75" s="3">
        <v>-209.53590952067341</v>
      </c>
      <c r="FA75" s="3">
        <v>217.4489517347634</v>
      </c>
      <c r="FB75" s="3">
        <v>-339.96730724638269</v>
      </c>
      <c r="FC75" s="3">
        <v>1461.8353528301309</v>
      </c>
      <c r="FD75" s="3">
        <v>-243.09184990364841</v>
      </c>
      <c r="FE75" s="3">
        <v>1218.743502926483</v>
      </c>
      <c r="FF75" s="3">
        <v>54.401567222480907</v>
      </c>
      <c r="FG75" s="3">
        <v>119.5530238894807</v>
      </c>
      <c r="FH75" s="3">
        <v>-3.1321911119615748</v>
      </c>
      <c r="FI75" s="3">
        <v>116.4208327775191</v>
      </c>
      <c r="FJ75" s="3">
        <v>-47.803921936260608</v>
      </c>
      <c r="FK75" s="3">
        <v>72.317603176728511</v>
      </c>
      <c r="FL75" s="3">
        <v>-10.883386730467899</v>
      </c>
      <c r="FM75" s="3">
        <v>61.434216446260614</v>
      </c>
      <c r="FN75" s="3">
        <v>-347.14241171335829</v>
      </c>
      <c r="FO75" s="3">
        <v>1270.7950497977799</v>
      </c>
      <c r="FP75" s="3">
        <v>-229.32913691432191</v>
      </c>
      <c r="FQ75" s="3">
        <v>1041.465912883458</v>
      </c>
      <c r="FR75" s="3">
        <v>-713.69060802023921</v>
      </c>
      <c r="FS75" s="3">
        <v>1365.9374371477711</v>
      </c>
      <c r="FT75" s="3">
        <v>-125.2230683718317</v>
      </c>
      <c r="FU75" s="3">
        <v>1240.714368775939</v>
      </c>
      <c r="FV75" s="3">
        <v>-115.6609800104156</v>
      </c>
      <c r="FW75" s="3">
        <v>180.91339915708869</v>
      </c>
      <c r="FX75" s="3">
        <v>-20.621326336673121</v>
      </c>
      <c r="FY75" s="3">
        <v>160.2920728204156</v>
      </c>
      <c r="FZ75" s="3">
        <v>-260.14264799757058</v>
      </c>
      <c r="GA75" s="3">
        <v>561.77326084285744</v>
      </c>
      <c r="GB75" s="3">
        <v>18.009550430413238</v>
      </c>
      <c r="GC75" s="3">
        <v>579.78281127327068</v>
      </c>
      <c r="GD75" s="3">
        <v>-136.76313045077231</v>
      </c>
      <c r="GE75" s="3">
        <v>329.69517569017091</v>
      </c>
      <c r="GF75" s="3">
        <v>-74.767000509398542</v>
      </c>
      <c r="GG75" s="3">
        <v>254.9281751807724</v>
      </c>
      <c r="GH75" s="3">
        <v>-201.1238495614808</v>
      </c>
      <c r="GI75" s="3">
        <v>293.55560145765429</v>
      </c>
      <c r="GJ75" s="3">
        <v>-47.844291956173493</v>
      </c>
      <c r="GK75" s="3">
        <v>245.7113095014808</v>
      </c>
      <c r="GL75" s="3">
        <v>-87.49405455145795</v>
      </c>
      <c r="GM75" s="3">
        <v>132.30751537676969</v>
      </c>
      <c r="GN75" s="3">
        <v>2.4553048746882098</v>
      </c>
      <c r="GO75" s="3">
        <v>134.76282025145801</v>
      </c>
      <c r="GP75" s="3">
        <v>42.091841861497663</v>
      </c>
      <c r="GQ75" s="3">
        <v>605.39843159940278</v>
      </c>
      <c r="GR75" s="3">
        <v>6.5416333324137668</v>
      </c>
      <c r="GS75" s="3">
        <v>611.94006493181655</v>
      </c>
      <c r="GT75" s="3">
        <v>4.8565848518836701</v>
      </c>
      <c r="GU75" s="3">
        <v>89.502321665893447</v>
      </c>
      <c r="GV75" s="3">
        <v>0.1585493138308891</v>
      </c>
      <c r="GW75" s="3">
        <v>89.660870979724336</v>
      </c>
      <c r="GX75" s="3">
        <v>507.98418268699339</v>
      </c>
      <c r="GY75" s="3">
        <v>125968.82863933151</v>
      </c>
      <c r="GZ75" s="3">
        <v>1445.018074971478</v>
      </c>
      <c r="HA75" s="3">
        <v>127413.846714303</v>
      </c>
      <c r="HB75" s="3">
        <v>268.61606789348002</v>
      </c>
      <c r="HC75" s="3">
        <v>147626.09392142831</v>
      </c>
      <c r="HD75" s="3">
        <v>1447.581926384853</v>
      </c>
      <c r="HE75" s="3">
        <v>149073.67584781311</v>
      </c>
      <c r="HF75" s="3">
        <v>388.17840742392781</v>
      </c>
      <c r="HG75" s="3">
        <v>10753.051359390451</v>
      </c>
      <c r="HH75" s="3">
        <v>-132.83120130196221</v>
      </c>
      <c r="HI75" s="3">
        <v>10620.22015808849</v>
      </c>
      <c r="HJ75" s="3">
        <v>-6.084262422967944E-2</v>
      </c>
      <c r="HK75" s="3">
        <v>106.0131973544123</v>
      </c>
      <c r="HL75" s="3">
        <v>-3.3395159315944063E-2</v>
      </c>
      <c r="HM75" s="3">
        <v>105.9798021950963</v>
      </c>
      <c r="HN75" s="3">
        <v>-561.79321123932687</v>
      </c>
      <c r="HO75" s="3">
        <v>28178.411859039461</v>
      </c>
      <c r="HP75" s="3">
        <v>-114.419300280133</v>
      </c>
      <c r="HQ75" s="3">
        <v>28063.992558759332</v>
      </c>
      <c r="HR75" s="3">
        <v>-339.10591424289919</v>
      </c>
      <c r="HS75" s="3">
        <v>12254.540196581829</v>
      </c>
      <c r="HT75" s="3">
        <v>113.99829066106579</v>
      </c>
      <c r="HU75" s="3">
        <v>12368.5384872429</v>
      </c>
      <c r="HV75" s="3">
        <v>-6878.987873292278</v>
      </c>
      <c r="HW75" s="3">
        <v>33398.976373506594</v>
      </c>
      <c r="HX75" s="3">
        <v>-793.08743866010991</v>
      </c>
      <c r="HY75" s="3">
        <v>32605.88893484648</v>
      </c>
      <c r="HZ75" s="3">
        <v>-5717.7593498296401</v>
      </c>
      <c r="IA75" s="3">
        <v>28305.274643118541</v>
      </c>
      <c r="IB75" s="3">
        <v>-255.67003873469</v>
      </c>
      <c r="IC75" s="3">
        <v>28049.604604383851</v>
      </c>
      <c r="ID75" s="3">
        <v>-1161.228523462639</v>
      </c>
      <c r="IE75" s="3">
        <v>5093.7017303880584</v>
      </c>
      <c r="IF75" s="3">
        <v>-537.41739992541807</v>
      </c>
      <c r="IG75" s="3">
        <v>4556.2843304626394</v>
      </c>
    </row>
    <row r="76" spans="1:241" x14ac:dyDescent="0.25">
      <c r="A76" s="5" t="s">
        <v>310</v>
      </c>
      <c r="B76" s="3">
        <v>1962759.314260172</v>
      </c>
      <c r="C76" s="3">
        <v>726584.09492198983</v>
      </c>
      <c r="D76" s="3">
        <v>1236175.2193381819</v>
      </c>
      <c r="E76" s="3">
        <v>1159924.4958524921</v>
      </c>
      <c r="F76" s="3">
        <v>295155.39034544001</v>
      </c>
      <c r="G76" s="3">
        <v>864769.10550705204</v>
      </c>
      <c r="H76" s="3">
        <v>802834.81840768014</v>
      </c>
      <c r="I76" s="3">
        <v>431428.70457654982</v>
      </c>
      <c r="J76" s="3">
        <v>371406.11383113038</v>
      </c>
      <c r="K76" s="3">
        <v>11899781.387200359</v>
      </c>
      <c r="L76" s="3">
        <v>5187376.8076457232</v>
      </c>
      <c r="M76" s="3">
        <v>6712404.5795546323</v>
      </c>
      <c r="N76" s="3">
        <v>7621564.4626322081</v>
      </c>
      <c r="O76" s="3">
        <v>3055384.2967143231</v>
      </c>
      <c r="P76" s="3">
        <v>4566180.1659178846</v>
      </c>
      <c r="Q76" s="3">
        <v>4278216.9245681474</v>
      </c>
      <c r="R76" s="3">
        <v>2131992.5109314001</v>
      </c>
      <c r="S76" s="3">
        <v>2146224.4136367491</v>
      </c>
      <c r="T76" s="3">
        <v>70556.102745190845</v>
      </c>
      <c r="U76" s="3">
        <v>12105.1133142867</v>
      </c>
      <c r="V76" s="3">
        <v>4192.1516170596014</v>
      </c>
      <c r="W76" s="3">
        <v>1509.085087471198</v>
      </c>
      <c r="X76" s="3">
        <v>269.22133847109927</v>
      </c>
      <c r="Y76" s="3">
        <v>268.37612941049991</v>
      </c>
      <c r="Z76" s="3">
        <v>125.96053198999959</v>
      </c>
      <c r="AA76" s="3">
        <v>495.39858095999978</v>
      </c>
      <c r="AB76" s="3">
        <v>350.12850663959949</v>
      </c>
      <c r="AC76" s="3">
        <v>1391.033379680503</v>
      </c>
      <c r="AD76" s="3">
        <v>232.57623472</v>
      </c>
      <c r="AE76" s="3">
        <v>35.94604044999997</v>
      </c>
      <c r="AF76" s="3">
        <v>1122.5111045105029</v>
      </c>
      <c r="AG76" s="3">
        <v>1188.3573729678999</v>
      </c>
      <c r="AH76" s="3">
        <v>136.0960378499999</v>
      </c>
      <c r="AI76" s="3">
        <v>506.60029492790079</v>
      </c>
      <c r="AJ76" s="3">
        <v>237.4720129799999</v>
      </c>
      <c r="AK76" s="3">
        <v>308.18902720999978</v>
      </c>
      <c r="AL76" s="3">
        <v>103.67577693999991</v>
      </c>
      <c r="AM76" s="3">
        <v>582.8619766980546</v>
      </c>
      <c r="AN76" s="3">
        <v>108.81474747474751</v>
      </c>
      <c r="AO76" s="3">
        <v>126923.05185680671</v>
      </c>
      <c r="AP76" s="3">
        <v>148836.5037260933</v>
      </c>
      <c r="AQ76" s="3">
        <v>9013.3034975123046</v>
      </c>
      <c r="AR76" s="3">
        <v>106.3620792672</v>
      </c>
      <c r="AS76" s="3">
        <v>31922.221374299999</v>
      </c>
      <c r="AT76" s="3">
        <v>15194.866265000001</v>
      </c>
      <c r="AU76" s="3">
        <v>32001.697524920601</v>
      </c>
      <c r="AV76" s="3">
        <v>27185.490266920599</v>
      </c>
      <c r="AW76" s="3">
        <v>4816.2072579999985</v>
      </c>
      <c r="AX76" s="3">
        <v>-410460.67911207181</v>
      </c>
      <c r="AY76" s="3">
        <v>2288012.0256865439</v>
      </c>
      <c r="AZ76" s="3">
        <v>85207.967685699463</v>
      </c>
      <c r="BA76" s="3">
        <v>2373219.9933722438</v>
      </c>
      <c r="BB76" s="3">
        <v>-108040.22402069739</v>
      </c>
      <c r="BC76" s="3">
        <v>801051.65822412982</v>
      </c>
      <c r="BD76" s="3">
        <v>33572.660718557418</v>
      </c>
      <c r="BE76" s="3">
        <v>834624.31894268724</v>
      </c>
      <c r="BF76" s="3">
        <v>-302420.45509137458</v>
      </c>
      <c r="BG76" s="3">
        <v>1486960.367462415</v>
      </c>
      <c r="BH76" s="3">
        <v>51635.306967142496</v>
      </c>
      <c r="BI76" s="3">
        <v>1538595.6744295571</v>
      </c>
      <c r="BJ76" s="3">
        <v>-331106.63285398431</v>
      </c>
      <c r="BK76" s="3">
        <v>1444296.3927756781</v>
      </c>
      <c r="BL76" s="3">
        <v>46734.735930799041</v>
      </c>
      <c r="BM76" s="3">
        <v>1491031.1287064769</v>
      </c>
      <c r="BN76" s="3">
        <v>-28909.256641277581</v>
      </c>
      <c r="BO76" s="3">
        <v>311730.27461754723</v>
      </c>
      <c r="BP76" s="3">
        <v>12334.37236917036</v>
      </c>
      <c r="BQ76" s="3">
        <v>324064.64698671759</v>
      </c>
      <c r="BR76" s="3">
        <v>-302197.37621270679</v>
      </c>
      <c r="BS76" s="3">
        <v>1132566.11815813</v>
      </c>
      <c r="BT76" s="3">
        <v>34400.363561628619</v>
      </c>
      <c r="BU76" s="3">
        <v>1166966.4817197591</v>
      </c>
      <c r="BV76" s="3">
        <v>-79354.046258087619</v>
      </c>
      <c r="BW76" s="3">
        <v>843715.63291086722</v>
      </c>
      <c r="BX76" s="3">
        <v>38473.231754900538</v>
      </c>
      <c r="BY76" s="3">
        <v>882188.86466576776</v>
      </c>
      <c r="BZ76" s="3">
        <v>-79130.967379419701</v>
      </c>
      <c r="CA76" s="3">
        <v>489321.38360658259</v>
      </c>
      <c r="CB76" s="3">
        <v>21238.288349386828</v>
      </c>
      <c r="CC76" s="3">
        <v>510559.67195596948</v>
      </c>
      <c r="CD76" s="3">
        <v>-223.0788786678479</v>
      </c>
      <c r="CE76" s="3">
        <v>354394.24930428452</v>
      </c>
      <c r="CF76" s="3">
        <v>17234.943405513772</v>
      </c>
      <c r="CG76" s="3">
        <v>371629.19270979823</v>
      </c>
      <c r="CH76" s="3">
        <v>-1397173.42860518</v>
      </c>
      <c r="CI76" s="3">
        <v>12849087.791591071</v>
      </c>
      <c r="CJ76" s="3">
        <v>447867.02421446517</v>
      </c>
      <c r="CK76" s="3">
        <v>13296954.815805539</v>
      </c>
      <c r="CL76" s="3">
        <v>-908835.95670702052</v>
      </c>
      <c r="CM76" s="3">
        <v>5945566.6579483142</v>
      </c>
      <c r="CN76" s="3">
        <v>150646.1064044293</v>
      </c>
      <c r="CO76" s="3">
        <v>6096212.7643527444</v>
      </c>
      <c r="CP76" s="3">
        <v>-488337.47189815878</v>
      </c>
      <c r="CQ76" s="3">
        <v>6903521.1336427554</v>
      </c>
      <c r="CR76" s="3">
        <v>297220.91781003593</v>
      </c>
      <c r="CS76" s="3">
        <v>7200742.0514527913</v>
      </c>
      <c r="CT76" s="3">
        <v>-1067520.1295750029</v>
      </c>
      <c r="CU76" s="3">
        <v>8376674.7435572213</v>
      </c>
      <c r="CV76" s="3">
        <v>312409.84864999069</v>
      </c>
      <c r="CW76" s="3">
        <v>8689084.592207212</v>
      </c>
      <c r="CX76" s="3">
        <v>-199598.16497576321</v>
      </c>
      <c r="CY76" s="3">
        <v>3153323.1204604488</v>
      </c>
      <c r="CZ76" s="3">
        <v>101659.3412296372</v>
      </c>
      <c r="DA76" s="3">
        <v>3254982.4616900859</v>
      </c>
      <c r="DB76" s="3">
        <v>-867921.96459924022</v>
      </c>
      <c r="DC76" s="3">
        <v>5223351.6230967715</v>
      </c>
      <c r="DD76" s="3">
        <v>210750.50742035269</v>
      </c>
      <c r="DE76" s="3">
        <v>5434102.1305171251</v>
      </c>
      <c r="DF76" s="3">
        <v>-329653.29903017619</v>
      </c>
      <c r="DG76" s="3">
        <v>4472413.0480338465</v>
      </c>
      <c r="DH76" s="3">
        <v>135457.17556447629</v>
      </c>
      <c r="DI76" s="3">
        <v>4607870.2235983238</v>
      </c>
      <c r="DJ76" s="3">
        <v>-709237.79173125804</v>
      </c>
      <c r="DK76" s="3">
        <v>2792243.537487865</v>
      </c>
      <c r="DL76" s="3">
        <v>48986.765174792607</v>
      </c>
      <c r="DM76" s="3">
        <v>2841230.302662658</v>
      </c>
      <c r="DN76" s="3">
        <v>379584.4927010822</v>
      </c>
      <c r="DO76" s="3">
        <v>1680169.510545983</v>
      </c>
      <c r="DP76" s="3">
        <v>86470.410389683675</v>
      </c>
      <c r="DQ76" s="3">
        <v>1766639.920935666</v>
      </c>
      <c r="DR76" s="3">
        <v>-6803.2668894592216</v>
      </c>
      <c r="DS76" s="3">
        <v>76122.855827654465</v>
      </c>
      <c r="DT76" s="3">
        <v>1236.513806995601</v>
      </c>
      <c r="DU76" s="3">
        <v>77359.369634650066</v>
      </c>
      <c r="DV76" s="3">
        <v>-654.68272647504136</v>
      </c>
      <c r="DW76" s="3">
        <v>12455.265225758731</v>
      </c>
      <c r="DX76" s="3">
        <v>304.53081500301602</v>
      </c>
      <c r="DY76" s="3">
        <v>12759.796040761739</v>
      </c>
      <c r="DZ76" s="3">
        <v>-479.62936886746502</v>
      </c>
      <c r="EA76" s="3">
        <v>4372.8414768378343</v>
      </c>
      <c r="EB76" s="3">
        <v>298.93950908923131</v>
      </c>
      <c r="EC76" s="3">
        <v>4671.7809859270656</v>
      </c>
      <c r="ED76" s="3">
        <v>-8.5426470113054691</v>
      </c>
      <c r="EE76" s="3">
        <v>1435.8448382489901</v>
      </c>
      <c r="EF76" s="3">
        <v>81.782896233513611</v>
      </c>
      <c r="EG76" s="3">
        <v>1517.6277344825039</v>
      </c>
      <c r="EH76" s="3">
        <v>-76.588449294947793</v>
      </c>
      <c r="EI76" s="3">
        <v>321.05705989192472</v>
      </c>
      <c r="EJ76" s="3">
        <v>24.75272787412246</v>
      </c>
      <c r="EK76" s="3">
        <v>345.80978776604712</v>
      </c>
      <c r="EL76" s="3">
        <v>5.3802880934052517</v>
      </c>
      <c r="EM76" s="3">
        <v>267.34656396640997</v>
      </c>
      <c r="EN76" s="3">
        <v>-4.3507226493154008</v>
      </c>
      <c r="EO76" s="3">
        <v>262.99584131709457</v>
      </c>
      <c r="EP76" s="3">
        <v>-44.303942942850533</v>
      </c>
      <c r="EQ76" s="3">
        <v>137.4129281141638</v>
      </c>
      <c r="ER76" s="3">
        <v>32.851546818686302</v>
      </c>
      <c r="ES76" s="3">
        <v>170.26447493285011</v>
      </c>
      <c r="ET76" s="3">
        <v>130.03629449962469</v>
      </c>
      <c r="EU76" s="3">
        <v>336.51113047703018</v>
      </c>
      <c r="EV76" s="3">
        <v>28.851155983344881</v>
      </c>
      <c r="EW76" s="3">
        <v>365.36228646037512</v>
      </c>
      <c r="EX76" s="3">
        <v>-27.059137005197289</v>
      </c>
      <c r="EY76" s="3">
        <v>374.65362684391988</v>
      </c>
      <c r="EZ76" s="3">
        <v>2.5340168008768842</v>
      </c>
      <c r="FA76" s="3">
        <v>377.18764364479682</v>
      </c>
      <c r="FB76" s="3">
        <v>-255.04231859492299</v>
      </c>
      <c r="FC76" s="3">
        <v>1462.6423120397051</v>
      </c>
      <c r="FD76" s="3">
        <v>183.43338623572089</v>
      </c>
      <c r="FE76" s="3">
        <v>1646.075698275426</v>
      </c>
      <c r="FF76" s="3">
        <v>4.6245583499190754</v>
      </c>
      <c r="FG76" s="3">
        <v>134.513296702828</v>
      </c>
      <c r="FH76" s="3">
        <v>93.438379667252917</v>
      </c>
      <c r="FI76" s="3">
        <v>227.95167637008089</v>
      </c>
      <c r="FJ76" s="3">
        <v>-40.519629486110269</v>
      </c>
      <c r="FK76" s="3">
        <v>82.873139908166053</v>
      </c>
      <c r="FL76" s="3">
        <v>-6.4074699720558206</v>
      </c>
      <c r="FM76" s="3">
        <v>76.465669936110231</v>
      </c>
      <c r="FN76" s="3">
        <v>-219.80179337213821</v>
      </c>
      <c r="FO76" s="3">
        <v>1246.1218264293809</v>
      </c>
      <c r="FP76" s="3">
        <v>96.191071453259838</v>
      </c>
      <c r="FQ76" s="3">
        <v>1342.312897882641</v>
      </c>
      <c r="FR76" s="3">
        <v>-267.32046330284658</v>
      </c>
      <c r="FS76" s="3">
        <v>1367.685884756914</v>
      </c>
      <c r="FT76" s="3">
        <v>87.991951513833101</v>
      </c>
      <c r="FU76" s="3">
        <v>1455.6778362707471</v>
      </c>
      <c r="FV76" s="3">
        <v>-27.601133488813389</v>
      </c>
      <c r="FW76" s="3">
        <v>161.5967632055044</v>
      </c>
      <c r="FX76" s="3">
        <v>2.100408133308918</v>
      </c>
      <c r="FY76" s="3">
        <v>163.69717133881329</v>
      </c>
      <c r="FZ76" s="3">
        <v>-88.041723368371066</v>
      </c>
      <c r="GA76" s="3">
        <v>565.02977521216985</v>
      </c>
      <c r="GB76" s="3">
        <v>29.61224308410203</v>
      </c>
      <c r="GC76" s="3">
        <v>594.64201829627189</v>
      </c>
      <c r="GD76" s="3">
        <v>-118.7008892525248</v>
      </c>
      <c r="GE76" s="3">
        <v>343.90796856241019</v>
      </c>
      <c r="GF76" s="3">
        <v>12.264933670114489</v>
      </c>
      <c r="GG76" s="3">
        <v>356.17290223252468</v>
      </c>
      <c r="GH76" s="3">
        <v>-32.976717193137517</v>
      </c>
      <c r="GI76" s="3">
        <v>297.15137777682969</v>
      </c>
      <c r="GJ76" s="3">
        <v>44.014366626307663</v>
      </c>
      <c r="GK76" s="3">
        <v>341.16574440313741</v>
      </c>
      <c r="GL76" s="3">
        <v>51.276060041610762</v>
      </c>
      <c r="GM76" s="3">
        <v>106.6684417922251</v>
      </c>
      <c r="GN76" s="3">
        <v>-54.268724893835937</v>
      </c>
      <c r="GO76" s="3">
        <v>52.399716898389123</v>
      </c>
      <c r="GP76" s="3">
        <v>-26.744661383481269</v>
      </c>
      <c r="GQ76" s="3">
        <v>612.56179037932611</v>
      </c>
      <c r="GR76" s="3">
        <v>-2.9551522977902782</v>
      </c>
      <c r="GS76" s="3">
        <v>609.60663808153583</v>
      </c>
      <c r="GT76" s="3">
        <v>6.0639056878156943</v>
      </c>
      <c r="GU76" s="3">
        <v>97.549342802361139</v>
      </c>
      <c r="GV76" s="3">
        <v>5.2014989845706623</v>
      </c>
      <c r="GW76" s="3">
        <v>102.7508417869318</v>
      </c>
      <c r="GX76" s="3">
        <v>-947.57403177178662</v>
      </c>
      <c r="GY76" s="3">
        <v>127953.08886219939</v>
      </c>
      <c r="GZ76" s="3">
        <v>-82.462973620931734</v>
      </c>
      <c r="HA76" s="3">
        <v>127870.62588857851</v>
      </c>
      <c r="HB76" s="3">
        <v>-757.18337608899378</v>
      </c>
      <c r="HC76" s="3">
        <v>149665.498395364</v>
      </c>
      <c r="HD76" s="3">
        <v>-71.811293181643123</v>
      </c>
      <c r="HE76" s="3">
        <v>149593.6871021823</v>
      </c>
      <c r="HF76" s="3">
        <v>-804.33692670732216</v>
      </c>
      <c r="HG76" s="3">
        <v>10226.497239590821</v>
      </c>
      <c r="HH76" s="3">
        <v>-408.85681537118938</v>
      </c>
      <c r="HI76" s="3">
        <v>9817.6404242196259</v>
      </c>
      <c r="HJ76" s="3">
        <v>-7.7464743968499424E-3</v>
      </c>
      <c r="HK76" s="3">
        <v>106.3715523026198</v>
      </c>
      <c r="HL76" s="3">
        <v>-1.726561022920237E-3</v>
      </c>
      <c r="HM76" s="3">
        <v>106.3698257415969</v>
      </c>
      <c r="HN76" s="3">
        <v>1079.449256777357</v>
      </c>
      <c r="HO76" s="3">
        <v>29365.58871679362</v>
      </c>
      <c r="HP76" s="3">
        <v>1477.1834007290199</v>
      </c>
      <c r="HQ76" s="3">
        <v>30842.77211752264</v>
      </c>
      <c r="HR76" s="3">
        <v>1516.882328087057</v>
      </c>
      <c r="HS76" s="3">
        <v>12782.80210618996</v>
      </c>
      <c r="HT76" s="3">
        <v>895.18183072298416</v>
      </c>
      <c r="HU76" s="3">
        <v>13677.98393691294</v>
      </c>
      <c r="HV76" s="3">
        <v>-3122.5764062061421</v>
      </c>
      <c r="HW76" s="3">
        <v>34263.693420984258</v>
      </c>
      <c r="HX76" s="3">
        <v>860.58051014247758</v>
      </c>
      <c r="HY76" s="3">
        <v>35124.273931126743</v>
      </c>
      <c r="HZ76" s="3">
        <v>-2404.3901313300112</v>
      </c>
      <c r="IA76" s="3">
        <v>29198.507119648941</v>
      </c>
      <c r="IB76" s="3">
        <v>391.37327860167352</v>
      </c>
      <c r="IC76" s="3">
        <v>29589.880398250611</v>
      </c>
      <c r="ID76" s="3">
        <v>-718.18627487613355</v>
      </c>
      <c r="IE76" s="3">
        <v>5065.1863013353304</v>
      </c>
      <c r="IF76" s="3">
        <v>469.20723154080218</v>
      </c>
      <c r="IG76" s="3">
        <v>5534.3935328761327</v>
      </c>
    </row>
    <row r="77" spans="1:241" x14ac:dyDescent="0.25">
      <c r="A77" s="5" t="s">
        <v>311</v>
      </c>
      <c r="B77" s="3">
        <v>2131576.4820049419</v>
      </c>
      <c r="C77" s="3">
        <v>674143.53325485345</v>
      </c>
      <c r="D77" s="3">
        <v>1457432.948750088</v>
      </c>
      <c r="E77" s="3">
        <v>1320578.1398670529</v>
      </c>
      <c r="F77" s="3">
        <v>244252.67488981981</v>
      </c>
      <c r="G77" s="3">
        <v>1076325.464977233</v>
      </c>
      <c r="H77" s="3">
        <v>810998.34213788924</v>
      </c>
      <c r="I77" s="3">
        <v>429890.8583650337</v>
      </c>
      <c r="J77" s="3">
        <v>381107.48377285548</v>
      </c>
      <c r="K77" s="3">
        <v>13216521.87998073</v>
      </c>
      <c r="L77" s="3">
        <v>6471071.9859919176</v>
      </c>
      <c r="M77" s="3">
        <v>6745449.8939888095</v>
      </c>
      <c r="N77" s="3">
        <v>7065844.716257859</v>
      </c>
      <c r="O77" s="3">
        <v>2198756.2645425661</v>
      </c>
      <c r="P77" s="3">
        <v>4867088.4517152933</v>
      </c>
      <c r="Q77" s="3">
        <v>6150677.163722869</v>
      </c>
      <c r="R77" s="3">
        <v>4272315.7214493528</v>
      </c>
      <c r="S77" s="3">
        <v>1878361.442273516</v>
      </c>
      <c r="T77" s="3">
        <v>74103.109276279138</v>
      </c>
      <c r="U77" s="3">
        <v>12246.567314047559</v>
      </c>
      <c r="V77" s="3">
        <v>4541.3484176247021</v>
      </c>
      <c r="W77" s="3">
        <v>1661.0356008091021</v>
      </c>
      <c r="X77" s="3">
        <v>347.12899296900167</v>
      </c>
      <c r="Y77" s="3">
        <v>275.58595937050012</v>
      </c>
      <c r="Z77" s="3">
        <v>285.65505470999972</v>
      </c>
      <c r="AA77" s="3">
        <v>425.71639147000008</v>
      </c>
      <c r="AB77" s="3">
        <v>326.94920228960058</v>
      </c>
      <c r="AC77" s="3">
        <v>1432.7987831598</v>
      </c>
      <c r="AD77" s="3">
        <v>58.029629990000053</v>
      </c>
      <c r="AE77" s="3">
        <v>150.0135231600002</v>
      </c>
      <c r="AF77" s="3">
        <v>1224.755630009799</v>
      </c>
      <c r="AG77" s="3">
        <v>1301.347924605999</v>
      </c>
      <c r="AH77" s="3">
        <v>177.0287761200004</v>
      </c>
      <c r="AI77" s="3">
        <v>404.31964561599972</v>
      </c>
      <c r="AJ77" s="3">
        <v>461.59918015999898</v>
      </c>
      <c r="AK77" s="3">
        <v>258.4003227099999</v>
      </c>
      <c r="AL77" s="3">
        <v>146.16610904980001</v>
      </c>
      <c r="AM77" s="3">
        <v>605.09289971630153</v>
      </c>
      <c r="AN77" s="3">
        <v>91.943528452224129</v>
      </c>
      <c r="AO77" s="3">
        <v>127132.89331730999</v>
      </c>
      <c r="AP77" s="3">
        <v>148950.8306960667</v>
      </c>
      <c r="AQ77" s="3">
        <v>9800.6644422932441</v>
      </c>
      <c r="AR77" s="3">
        <v>107.26541482053329</v>
      </c>
      <c r="AS77" s="3">
        <v>28807.002987060001</v>
      </c>
      <c r="AT77" s="3">
        <v>11695.837072</v>
      </c>
      <c r="AU77" s="3">
        <v>36189.067646373587</v>
      </c>
      <c r="AV77" s="3">
        <v>31421.427655373602</v>
      </c>
      <c r="AW77" s="3">
        <v>4767.639991</v>
      </c>
      <c r="AX77" s="3">
        <v>-182475.2922034736</v>
      </c>
      <c r="AY77" s="3">
        <v>2323092.210558618</v>
      </c>
      <c r="AZ77" s="3">
        <v>-9040.4363502031192</v>
      </c>
      <c r="BA77" s="3">
        <v>2314051.7742084148</v>
      </c>
      <c r="BB77" s="3">
        <v>-121836.9096374324</v>
      </c>
      <c r="BC77" s="3">
        <v>813046.75015755417</v>
      </c>
      <c r="BD77" s="3">
        <v>-17066.30726526841</v>
      </c>
      <c r="BE77" s="3">
        <v>795980.44289228576</v>
      </c>
      <c r="BF77" s="3">
        <v>-60638.382566040978</v>
      </c>
      <c r="BG77" s="3">
        <v>1510045.460401064</v>
      </c>
      <c r="BH77" s="3">
        <v>8025.8709150657523</v>
      </c>
      <c r="BI77" s="3">
        <v>1518071.33131613</v>
      </c>
      <c r="BJ77" s="3">
        <v>-167310.24236580089</v>
      </c>
      <c r="BK77" s="3">
        <v>1477175.7587693681</v>
      </c>
      <c r="BL77" s="3">
        <v>10712.623463485619</v>
      </c>
      <c r="BM77" s="3">
        <v>1487888.382232853</v>
      </c>
      <c r="BN77" s="3">
        <v>-81288.416911275664</v>
      </c>
      <c r="BO77" s="3">
        <v>322678.84657641698</v>
      </c>
      <c r="BP77" s="3">
        <v>2862.2452246784228</v>
      </c>
      <c r="BQ77" s="3">
        <v>325541.0918010954</v>
      </c>
      <c r="BR77" s="3">
        <v>-86021.825454525184</v>
      </c>
      <c r="BS77" s="3">
        <v>1154496.91219295</v>
      </c>
      <c r="BT77" s="3">
        <v>7850.3782388076652</v>
      </c>
      <c r="BU77" s="3">
        <v>1162347.2904317579</v>
      </c>
      <c r="BV77" s="3">
        <v>-15165.04983767255</v>
      </c>
      <c r="BW77" s="3">
        <v>845916.4517892506</v>
      </c>
      <c r="BX77" s="3">
        <v>-19753.059813688858</v>
      </c>
      <c r="BY77" s="3">
        <v>826163.39197556174</v>
      </c>
      <c r="BZ77" s="3">
        <v>-40548.492726156677</v>
      </c>
      <c r="CA77" s="3">
        <v>490367.90358113719</v>
      </c>
      <c r="CB77" s="3">
        <v>-19928.552489946829</v>
      </c>
      <c r="CC77" s="3">
        <v>470439.35109119042</v>
      </c>
      <c r="CD77" s="3">
        <v>25383.442888484151</v>
      </c>
      <c r="CE77" s="3">
        <v>355548.54820811329</v>
      </c>
      <c r="CF77" s="3">
        <v>175.49267625802901</v>
      </c>
      <c r="CG77" s="3">
        <v>355724.04088437132</v>
      </c>
      <c r="CH77" s="3">
        <v>-67106.137898252695</v>
      </c>
      <c r="CI77" s="3">
        <v>13233864.505504999</v>
      </c>
      <c r="CJ77" s="3">
        <v>49763.51237398386</v>
      </c>
      <c r="CK77" s="3">
        <v>13283628.017878979</v>
      </c>
      <c r="CL77" s="3">
        <v>241967.93736484481</v>
      </c>
      <c r="CM77" s="3">
        <v>6203787.3746008053</v>
      </c>
      <c r="CN77" s="3">
        <v>25316.674026268531</v>
      </c>
      <c r="CO77" s="3">
        <v>6229104.0486270739</v>
      </c>
      <c r="CP77" s="3">
        <v>-309074.07526309747</v>
      </c>
      <c r="CQ77" s="3">
        <v>7030077.1309041902</v>
      </c>
      <c r="CR77" s="3">
        <v>24446.838347717188</v>
      </c>
      <c r="CS77" s="3">
        <v>7054523.9692519074</v>
      </c>
      <c r="CT77" s="3">
        <v>-1577811.0017740231</v>
      </c>
      <c r="CU77" s="3">
        <v>8652225.29397358</v>
      </c>
      <c r="CV77" s="3">
        <v>-8569.5759416986257</v>
      </c>
      <c r="CW77" s="3">
        <v>8643655.7180318814</v>
      </c>
      <c r="CX77" s="3">
        <v>-1088076.3515627179</v>
      </c>
      <c r="CY77" s="3">
        <v>3313424.6977643669</v>
      </c>
      <c r="CZ77" s="3">
        <v>-26592.08165908372</v>
      </c>
      <c r="DA77" s="3">
        <v>3286832.6161052841</v>
      </c>
      <c r="DB77" s="3">
        <v>-489734.65021130431</v>
      </c>
      <c r="DC77" s="3">
        <v>5338800.5962092131</v>
      </c>
      <c r="DD77" s="3">
        <v>18022.505717384629</v>
      </c>
      <c r="DE77" s="3">
        <v>5356823.1019265978</v>
      </c>
      <c r="DF77" s="3">
        <v>1510704.8638757709</v>
      </c>
      <c r="DG77" s="3">
        <v>4581639.2115314156</v>
      </c>
      <c r="DH77" s="3">
        <v>58333.088315682493</v>
      </c>
      <c r="DI77" s="3">
        <v>4639972.2998470981</v>
      </c>
      <c r="DJ77" s="3">
        <v>1330044.2889275639</v>
      </c>
      <c r="DK77" s="3">
        <v>2890362.676836438</v>
      </c>
      <c r="DL77" s="3">
        <v>51908.755685351323</v>
      </c>
      <c r="DM77" s="3">
        <v>2942271.4325217889</v>
      </c>
      <c r="DN77" s="3">
        <v>180660.5749482075</v>
      </c>
      <c r="DO77" s="3">
        <v>1691276.534694978</v>
      </c>
      <c r="DP77" s="3">
        <v>6424.3326303311624</v>
      </c>
      <c r="DQ77" s="3">
        <v>1697700.867325309</v>
      </c>
      <c r="DR77" s="3">
        <v>-3621.3280085824749</v>
      </c>
      <c r="DS77" s="3">
        <v>77922.58626380685</v>
      </c>
      <c r="DT77" s="3">
        <v>-198.14897894523159</v>
      </c>
      <c r="DU77" s="3">
        <v>77724.437284861619</v>
      </c>
      <c r="DV77" s="3">
        <v>-373.57568316792629</v>
      </c>
      <c r="DW77" s="3">
        <v>12623.04647541303</v>
      </c>
      <c r="DX77" s="3">
        <v>-2.9034781975442461</v>
      </c>
      <c r="DY77" s="3">
        <v>12620.14299721548</v>
      </c>
      <c r="DZ77" s="3">
        <v>220.23667800014351</v>
      </c>
      <c r="EA77" s="3">
        <v>4342.0447388915281</v>
      </c>
      <c r="EB77" s="3">
        <v>-20.93299926697</v>
      </c>
      <c r="EC77" s="3">
        <v>4321.1117396245581</v>
      </c>
      <c r="ED77" s="3">
        <v>275.39948915661682</v>
      </c>
      <c r="EE77" s="3">
        <v>1421.386684760032</v>
      </c>
      <c r="EF77" s="3">
        <v>-35.750573107546188</v>
      </c>
      <c r="EG77" s="3">
        <v>1385.6361116524849</v>
      </c>
      <c r="EH77" s="3">
        <v>33.648580921939171</v>
      </c>
      <c r="EI77" s="3">
        <v>324.03765156905422</v>
      </c>
      <c r="EJ77" s="3">
        <v>-10.557239521991679</v>
      </c>
      <c r="EK77" s="3">
        <v>313.48041204706249</v>
      </c>
      <c r="EL77" s="3">
        <v>-31.422777988322281</v>
      </c>
      <c r="EM77" s="3">
        <v>293.70879185607112</v>
      </c>
      <c r="EN77" s="3">
        <v>13.29994550275126</v>
      </c>
      <c r="EO77" s="3">
        <v>307.00873735882237</v>
      </c>
      <c r="EP77" s="3">
        <v>76.323365366034778</v>
      </c>
      <c r="EQ77" s="3">
        <v>168.29613090045029</v>
      </c>
      <c r="ER77" s="3">
        <v>41.035558443514653</v>
      </c>
      <c r="ES77" s="3">
        <v>209.33168934396491</v>
      </c>
      <c r="ET77" s="3">
        <v>201.05724572055891</v>
      </c>
      <c r="EU77" s="3">
        <v>318.51182963499872</v>
      </c>
      <c r="EV77" s="3">
        <v>-93.85268388555744</v>
      </c>
      <c r="EW77" s="3">
        <v>224.65914574944119</v>
      </c>
      <c r="EX77" s="3">
        <v>-6.1882824704106056</v>
      </c>
      <c r="EY77" s="3">
        <v>318.40944681676098</v>
      </c>
      <c r="EZ77" s="3">
        <v>14.72803794325017</v>
      </c>
      <c r="FA77" s="3">
        <v>333.1374847600112</v>
      </c>
      <c r="FB77" s="3">
        <v>-10.763503821867101</v>
      </c>
      <c r="FC77" s="3">
        <v>1468.1466016617469</v>
      </c>
      <c r="FD77" s="3">
        <v>-24.584314680080521</v>
      </c>
      <c r="FE77" s="3">
        <v>1443.5622869816671</v>
      </c>
      <c r="FF77" s="3">
        <v>-32.576316527689677</v>
      </c>
      <c r="FG77" s="3">
        <v>150.41236301132781</v>
      </c>
      <c r="FH77" s="3">
        <v>-59.806416493638046</v>
      </c>
      <c r="FI77" s="3">
        <v>90.605946517689731</v>
      </c>
      <c r="FJ77" s="3">
        <v>33.324228950798783</v>
      </c>
      <c r="FK77" s="3">
        <v>94.769171384661703</v>
      </c>
      <c r="FL77" s="3">
        <v>21.920122824539689</v>
      </c>
      <c r="FM77" s="3">
        <v>116.68929420920141</v>
      </c>
      <c r="FN77" s="3">
        <v>-12.33286365840503</v>
      </c>
      <c r="FO77" s="3">
        <v>1223.841363712138</v>
      </c>
      <c r="FP77" s="3">
        <v>13.247129956067059</v>
      </c>
      <c r="FQ77" s="3">
        <v>1237.088493668205</v>
      </c>
      <c r="FR77" s="3">
        <v>-79.222158469584272</v>
      </c>
      <c r="FS77" s="3">
        <v>1372.3315068017939</v>
      </c>
      <c r="FT77" s="3">
        <v>8.2385762737890218</v>
      </c>
      <c r="FU77" s="3">
        <v>1380.5700830755829</v>
      </c>
      <c r="FV77" s="3">
        <v>16.930227950724941</v>
      </c>
      <c r="FW77" s="3">
        <v>143.0411647474611</v>
      </c>
      <c r="FX77" s="3">
        <v>17.057383421814421</v>
      </c>
      <c r="FY77" s="3">
        <v>160.09854816927549</v>
      </c>
      <c r="FZ77" s="3">
        <v>-106.8904990071515</v>
      </c>
      <c r="GA77" s="3">
        <v>565.94354333522324</v>
      </c>
      <c r="GB77" s="3">
        <v>-54.73339871207213</v>
      </c>
      <c r="GC77" s="3">
        <v>511.21014462315111</v>
      </c>
      <c r="GD77" s="3">
        <v>69.302617510939882</v>
      </c>
      <c r="GE77" s="3">
        <v>359.75979524908109</v>
      </c>
      <c r="GF77" s="3">
        <v>32.536767399977983</v>
      </c>
      <c r="GG77" s="3">
        <v>392.29656264905913</v>
      </c>
      <c r="GH77" s="3">
        <v>-58.564504924098088</v>
      </c>
      <c r="GI77" s="3">
        <v>303.58700347002912</v>
      </c>
      <c r="GJ77" s="3">
        <v>13.377824164068899</v>
      </c>
      <c r="GK77" s="3">
        <v>316.96482763409801</v>
      </c>
      <c r="GL77" s="3">
        <v>34.822851134978009</v>
      </c>
      <c r="GM77" s="3">
        <v>80.179945667955508</v>
      </c>
      <c r="GN77" s="3">
        <v>31.1633122468665</v>
      </c>
      <c r="GO77" s="3">
        <v>111.343257914822</v>
      </c>
      <c r="GP77" s="3">
        <v>-12.510502181094809</v>
      </c>
      <c r="GQ77" s="3">
        <v>619.52238080606344</v>
      </c>
      <c r="GR77" s="3">
        <v>-1.9189789086671001</v>
      </c>
      <c r="GS77" s="3">
        <v>617.60340189739634</v>
      </c>
      <c r="GT77" s="3">
        <v>-9.3363289326609262</v>
      </c>
      <c r="GU77" s="3">
        <v>105.5544688045628</v>
      </c>
      <c r="GV77" s="3">
        <v>-4.2746114196777967</v>
      </c>
      <c r="GW77" s="3">
        <v>101.27985738488501</v>
      </c>
      <c r="GX77" s="3">
        <v>-1600.2687721269619</v>
      </c>
      <c r="GY77" s="3">
        <v>129885.1365903168</v>
      </c>
      <c r="GZ77" s="3">
        <v>-1151.9745008797761</v>
      </c>
      <c r="HA77" s="3">
        <v>128733.162089437</v>
      </c>
      <c r="HB77" s="3">
        <v>-1417.174178178693</v>
      </c>
      <c r="HC77" s="3">
        <v>151640.77693180231</v>
      </c>
      <c r="HD77" s="3">
        <v>-1272.772057556984</v>
      </c>
      <c r="HE77" s="3">
        <v>150368.00487424541</v>
      </c>
      <c r="HF77" s="3">
        <v>215.91029749824821</v>
      </c>
      <c r="HG77" s="3">
        <v>9659.2248388987391</v>
      </c>
      <c r="HH77" s="3">
        <v>-74.470694103743881</v>
      </c>
      <c r="HI77" s="3">
        <v>9584.7541447949952</v>
      </c>
      <c r="HJ77" s="3">
        <v>0.4009671917297849</v>
      </c>
      <c r="HK77" s="3">
        <v>106.742334699162</v>
      </c>
      <c r="HL77" s="3">
        <v>0.12211292964158819</v>
      </c>
      <c r="HM77" s="3">
        <v>106.8644476288035</v>
      </c>
      <c r="HN77" s="3">
        <v>-1373.9745852105191</v>
      </c>
      <c r="HO77" s="3">
        <v>30610.238361007589</v>
      </c>
      <c r="HP77" s="3">
        <v>-429.26078873707229</v>
      </c>
      <c r="HQ77" s="3">
        <v>30180.97757227052</v>
      </c>
      <c r="HR77" s="3">
        <v>-1207.258187558891</v>
      </c>
      <c r="HS77" s="3">
        <v>13335.600070026359</v>
      </c>
      <c r="HT77" s="3">
        <v>-432.50481046746432</v>
      </c>
      <c r="HU77" s="3">
        <v>12903.09525955889</v>
      </c>
      <c r="HV77" s="3">
        <v>515.51557744465526</v>
      </c>
      <c r="HW77" s="3">
        <v>35207.921836517009</v>
      </c>
      <c r="HX77" s="3">
        <v>465.6302324119315</v>
      </c>
      <c r="HY77" s="3">
        <v>35673.552068928941</v>
      </c>
      <c r="HZ77" s="3">
        <v>666.52852797103617</v>
      </c>
      <c r="IA77" s="3">
        <v>30164.52697477688</v>
      </c>
      <c r="IB77" s="3">
        <v>590.37215262568498</v>
      </c>
      <c r="IC77" s="3">
        <v>30754.899127402561</v>
      </c>
      <c r="ID77" s="3">
        <v>-151.0129505263827</v>
      </c>
      <c r="IE77" s="3">
        <v>5043.3948617401347</v>
      </c>
      <c r="IF77" s="3">
        <v>-124.7419202137517</v>
      </c>
      <c r="IG77" s="3">
        <v>4918.6529415263831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C108-57D5-4DC8-8C49-D7FC6E66F4DD}">
  <dimension ref="A1:AB161"/>
  <sheetViews>
    <sheetView topLeftCell="A57" zoomScale="80" zoomScaleNormal="80" workbookViewId="0">
      <selection activeCell="D61" sqref="D61:D80"/>
    </sheetView>
  </sheetViews>
  <sheetFormatPr baseColWidth="10" defaultRowHeight="15" x14ac:dyDescent="0.25"/>
  <sheetData>
    <row r="1" spans="1:28" ht="23.25" x14ac:dyDescent="0.35">
      <c r="A1" s="15" t="s">
        <v>320</v>
      </c>
      <c r="I1" s="17" t="s">
        <v>329</v>
      </c>
      <c r="J1" s="27" t="s">
        <v>397</v>
      </c>
    </row>
    <row r="2" spans="1:28" ht="23.25" x14ac:dyDescent="0.35">
      <c r="A2" t="s">
        <v>321</v>
      </c>
      <c r="B2" t="s">
        <v>321</v>
      </c>
      <c r="C2" t="s">
        <v>321</v>
      </c>
      <c r="D2" t="s">
        <v>321</v>
      </c>
      <c r="J2" s="27"/>
    </row>
    <row r="3" spans="1:28" x14ac:dyDescent="0.25">
      <c r="A3" s="14" t="s">
        <v>19</v>
      </c>
      <c r="B3" s="14" t="s">
        <v>45</v>
      </c>
      <c r="C3" s="14"/>
      <c r="D3" s="14"/>
    </row>
    <row r="4" spans="1:28" x14ac:dyDescent="0.25">
      <c r="A4" s="13">
        <f>HLOOKUP(A3,data!$B$2:$IG$4,3,FALSE)</f>
        <v>45467.426686676692</v>
      </c>
      <c r="B4" s="13">
        <f>HLOOKUP(B3,data!$B$2:$IG$4,3,FALSE)</f>
        <v>8228.2003507999998</v>
      </c>
      <c r="C4" s="13" t="e">
        <f>HLOOKUP(C3,data!$B$2:$IG$4,3,FALSE)</f>
        <v>#N/A</v>
      </c>
      <c r="D4" s="13" t="e">
        <f>HLOOKUP(D3,data!$B$2:$IG$4,3,FALSE)</f>
        <v>#N/A</v>
      </c>
    </row>
    <row r="5" spans="1:28" x14ac:dyDescent="0.25">
      <c r="K5" s="20"/>
      <c r="L5" s="16" t="s">
        <v>337</v>
      </c>
    </row>
    <row r="6" spans="1:28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1" t="s">
        <v>326</v>
      </c>
      <c r="T6" s="11" t="s">
        <v>336</v>
      </c>
    </row>
    <row r="7" spans="1:28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t="s">
        <v>385</v>
      </c>
      <c r="L7" t="s">
        <v>316</v>
      </c>
      <c r="M7" t="s">
        <v>386</v>
      </c>
      <c r="N7" t="s">
        <v>385</v>
      </c>
      <c r="O7" t="s">
        <v>316</v>
      </c>
      <c r="P7" t="s">
        <v>386</v>
      </c>
      <c r="Q7" t="s">
        <v>385</v>
      </c>
      <c r="R7" t="s">
        <v>316</v>
      </c>
      <c r="S7" t="s">
        <v>386</v>
      </c>
      <c r="T7" t="s">
        <v>327</v>
      </c>
      <c r="U7" t="s">
        <v>316</v>
      </c>
      <c r="V7" t="s">
        <v>328</v>
      </c>
      <c r="W7" t="s">
        <v>327</v>
      </c>
      <c r="X7" t="s">
        <v>316</v>
      </c>
      <c r="Y7" t="s">
        <v>328</v>
      </c>
      <c r="Z7" t="s">
        <v>327</v>
      </c>
      <c r="AA7" t="s">
        <v>316</v>
      </c>
      <c r="AB7" t="s">
        <v>328</v>
      </c>
    </row>
    <row r="8" spans="1:28" x14ac:dyDescent="0.25">
      <c r="A8" s="6"/>
      <c r="B8" s="33" t="s">
        <v>398</v>
      </c>
      <c r="C8" s="33"/>
      <c r="D8" s="33"/>
      <c r="E8" s="33"/>
      <c r="F8" s="33"/>
      <c r="G8" s="33"/>
      <c r="H8" s="33"/>
      <c r="I8" s="33"/>
      <c r="J8" s="33"/>
      <c r="K8" s="34" t="str">
        <f>B8</f>
        <v>response of pib_n to reductax shocks</v>
      </c>
      <c r="L8" s="34"/>
      <c r="M8" s="34"/>
      <c r="N8" s="34">
        <f>E8</f>
        <v>0</v>
      </c>
      <c r="O8" s="34"/>
      <c r="P8" s="34"/>
      <c r="Q8" s="34"/>
      <c r="R8" s="34"/>
      <c r="S8" s="34"/>
      <c r="T8" s="32" t="str">
        <f>K8</f>
        <v>response of pib_n to reductax shocks</v>
      </c>
      <c r="U8" s="32"/>
      <c r="V8" s="32"/>
      <c r="W8" s="32">
        <f>N8</f>
        <v>0</v>
      </c>
      <c r="X8" s="32"/>
      <c r="Y8" s="32"/>
      <c r="Z8" s="32"/>
      <c r="AA8" s="32"/>
      <c r="AB8" s="32"/>
    </row>
    <row r="9" spans="1:28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8" t="s">
        <v>313</v>
      </c>
      <c r="L9" s="8" t="s">
        <v>314</v>
      </c>
      <c r="M9" s="8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18" t="s">
        <v>313</v>
      </c>
      <c r="U9" s="18" t="s">
        <v>314</v>
      </c>
      <c r="V9" s="18" t="s">
        <v>315</v>
      </c>
      <c r="W9" s="18" t="s">
        <v>313</v>
      </c>
      <c r="X9" s="18" t="s">
        <v>314</v>
      </c>
      <c r="Y9" s="18" t="s">
        <v>315</v>
      </c>
      <c r="Z9" s="18" t="s">
        <v>313</v>
      </c>
      <c r="AA9" s="18" t="s">
        <v>314</v>
      </c>
      <c r="AB9" s="18" t="s">
        <v>315</v>
      </c>
    </row>
    <row r="10" spans="1:28" x14ac:dyDescent="0.25">
      <c r="A10" s="6">
        <v>1</v>
      </c>
      <c r="B10" s="9">
        <f>SUM(K$10:K10)</f>
        <v>2.3237510571782307E-3</v>
      </c>
      <c r="C10" s="9">
        <f>SUM(L$10:L10)</f>
        <v>1.0414564425355124E-2</v>
      </c>
      <c r="D10" s="9">
        <f>SUM(M$10:M10)</f>
        <v>2.3860097567461734E-2</v>
      </c>
      <c r="E10" s="9">
        <f>SUM(N$10:N10)</f>
        <v>0</v>
      </c>
      <c r="F10" s="9">
        <f>SUM(O$10:O10)</f>
        <v>0</v>
      </c>
      <c r="G10" s="9">
        <f>SUM(P$10:P10)</f>
        <v>0</v>
      </c>
      <c r="H10" s="9">
        <f>SUM(Q$10:Q10)</f>
        <v>0</v>
      </c>
      <c r="I10" s="9">
        <f>SUM(R$10:R10)</f>
        <v>0</v>
      </c>
      <c r="J10" s="9">
        <f>SUM(S$10:S10)</f>
        <v>0</v>
      </c>
      <c r="K10" s="10">
        <v>2.3237510571782307E-3</v>
      </c>
      <c r="L10" s="10">
        <v>1.0414564425355124E-2</v>
      </c>
      <c r="M10" s="10">
        <v>2.3860097567461734E-2</v>
      </c>
      <c r="N10" s="10"/>
      <c r="O10" s="10"/>
      <c r="P10" s="10"/>
      <c r="Q10" s="10"/>
      <c r="R10" s="10"/>
      <c r="S10" s="10"/>
      <c r="T10" s="19">
        <f>$A$4*B10</f>
        <v>105.65498083033866</v>
      </c>
      <c r="U10" s="19">
        <f t="shared" ref="U10:AB29" si="0">$A$4*C10</f>
        <v>473.52344448350527</v>
      </c>
      <c r="V10" s="19">
        <f t="shared" si="0"/>
        <v>1084.8572368855193</v>
      </c>
      <c r="W10" s="19">
        <f t="shared" si="0"/>
        <v>0</v>
      </c>
      <c r="X10" s="19">
        <f t="shared" si="0"/>
        <v>0</v>
      </c>
      <c r="Y10" s="19">
        <f t="shared" si="0"/>
        <v>0</v>
      </c>
      <c r="Z10" s="19">
        <f t="shared" si="0"/>
        <v>0</v>
      </c>
      <c r="AA10" s="19">
        <f t="shared" si="0"/>
        <v>0</v>
      </c>
      <c r="AB10" s="19">
        <f t="shared" si="0"/>
        <v>0</v>
      </c>
    </row>
    <row r="11" spans="1:28" x14ac:dyDescent="0.25">
      <c r="A11" s="6">
        <v>2</v>
      </c>
      <c r="B11" s="9">
        <f>SUM(K$10:K11)</f>
        <v>2.1662794844281501E-3</v>
      </c>
      <c r="C11" s="9">
        <f>SUM(L$10:L11)</f>
        <v>1.5513815103595391E-2</v>
      </c>
      <c r="D11" s="9">
        <f>SUM(M$10:M11)</f>
        <v>3.6821254800598793E-2</v>
      </c>
      <c r="E11" s="9">
        <f>SUM(N$10:N11)</f>
        <v>0</v>
      </c>
      <c r="F11" s="9">
        <f>SUM(O$10:O11)</f>
        <v>0</v>
      </c>
      <c r="G11" s="9">
        <f>SUM(P$10:P11)</f>
        <v>0</v>
      </c>
      <c r="H11" s="9">
        <f>SUM(Q$10:Q11)</f>
        <v>0</v>
      </c>
      <c r="I11" s="9">
        <f>SUM(R$10:R11)</f>
        <v>0</v>
      </c>
      <c r="J11" s="9">
        <f>SUM(S$10:S11)</f>
        <v>0</v>
      </c>
      <c r="K11" s="10">
        <v>-1.5747157275008064E-4</v>
      </c>
      <c r="L11" s="10">
        <v>5.0992506782402674E-3</v>
      </c>
      <c r="M11" s="10">
        <v>1.2961157233137063E-2</v>
      </c>
      <c r="N11" s="10"/>
      <c r="O11" s="10"/>
      <c r="P11" s="10"/>
      <c r="Q11" s="10"/>
      <c r="R11" s="10"/>
      <c r="S11" s="10"/>
      <c r="T11" s="19">
        <f t="shared" ref="T11:T29" si="1">$A$4*B11</f>
        <v>98.495153641088692</v>
      </c>
      <c r="U11" s="19">
        <f t="shared" si="0"/>
        <v>705.37325085338102</v>
      </c>
      <c r="V11" s="19">
        <f t="shared" si="0"/>
        <v>1674.1677031576678</v>
      </c>
      <c r="W11" s="19">
        <f t="shared" si="0"/>
        <v>0</v>
      </c>
      <c r="X11" s="19">
        <f t="shared" si="0"/>
        <v>0</v>
      </c>
      <c r="Y11" s="19">
        <f t="shared" si="0"/>
        <v>0</v>
      </c>
      <c r="Z11" s="19">
        <f t="shared" si="0"/>
        <v>0</v>
      </c>
      <c r="AA11" s="19">
        <f t="shared" si="0"/>
        <v>0</v>
      </c>
      <c r="AB11" s="19">
        <f t="shared" si="0"/>
        <v>0</v>
      </c>
    </row>
    <row r="12" spans="1:28" x14ac:dyDescent="0.25">
      <c r="A12" s="6">
        <v>3</v>
      </c>
      <c r="B12" s="9">
        <f>SUM(K$10:K12)</f>
        <v>6.0858846565172396E-4</v>
      </c>
      <c r="C12" s="9">
        <f>SUM(L$10:L12)</f>
        <v>1.8203871379778951E-2</v>
      </c>
      <c r="D12" s="9">
        <f>SUM(M$10:M12)</f>
        <v>4.4690459279414563E-2</v>
      </c>
      <c r="E12" s="9">
        <f>SUM(N$10:N12)</f>
        <v>0</v>
      </c>
      <c r="F12" s="9">
        <f>SUM(O$10:O12)</f>
        <v>0</v>
      </c>
      <c r="G12" s="9">
        <f>SUM(P$10:P12)</f>
        <v>0</v>
      </c>
      <c r="H12" s="9">
        <f>SUM(Q$10:Q12)</f>
        <v>0</v>
      </c>
      <c r="I12" s="9">
        <f>SUM(R$10:R12)</f>
        <v>0</v>
      </c>
      <c r="J12" s="9">
        <f>SUM(S$10:S12)</f>
        <v>0</v>
      </c>
      <c r="K12" s="10">
        <v>-1.5576910187764261E-3</v>
      </c>
      <c r="L12" s="10">
        <v>2.6900562761835592E-3</v>
      </c>
      <c r="M12" s="10">
        <v>7.869204478815766E-3</v>
      </c>
      <c r="N12" s="10"/>
      <c r="O12" s="10"/>
      <c r="P12" s="10"/>
      <c r="Q12" s="10"/>
      <c r="R12" s="10"/>
      <c r="S12" s="10"/>
      <c r="T12" s="19">
        <f t="shared" si="1"/>
        <v>27.670951444376815</v>
      </c>
      <c r="U12" s="19">
        <f t="shared" si="0"/>
        <v>827.6831873737915</v>
      </c>
      <c r="V12" s="19">
        <f t="shared" si="0"/>
        <v>2031.9601808806917</v>
      </c>
      <c r="W12" s="19">
        <f t="shared" si="0"/>
        <v>0</v>
      </c>
      <c r="X12" s="19">
        <f t="shared" si="0"/>
        <v>0</v>
      </c>
      <c r="Y12" s="19">
        <f t="shared" si="0"/>
        <v>0</v>
      </c>
      <c r="Z12" s="19">
        <f t="shared" si="0"/>
        <v>0</v>
      </c>
      <c r="AA12" s="19">
        <f t="shared" si="0"/>
        <v>0</v>
      </c>
      <c r="AB12" s="19">
        <f t="shared" si="0"/>
        <v>0</v>
      </c>
    </row>
    <row r="13" spans="1:28" x14ac:dyDescent="0.25">
      <c r="A13" s="6">
        <v>4</v>
      </c>
      <c r="B13" s="9">
        <f>SUM(K$10:K13)</f>
        <v>-1.8127181602266037E-3</v>
      </c>
      <c r="C13" s="9">
        <f>SUM(L$10:L13)</f>
        <v>1.9660172388918342E-2</v>
      </c>
      <c r="D13" s="9">
        <f>SUM(M$10:M13)</f>
        <v>5.0332850644307536E-2</v>
      </c>
      <c r="E13" s="9">
        <f>SUM(N$10:N13)</f>
        <v>0</v>
      </c>
      <c r="F13" s="9">
        <f>SUM(O$10:O13)</f>
        <v>0</v>
      </c>
      <c r="G13" s="9">
        <f>SUM(P$10:P13)</f>
        <v>0</v>
      </c>
      <c r="H13" s="9">
        <f>SUM(Q$10:Q13)</f>
        <v>0</v>
      </c>
      <c r="I13" s="9">
        <f>SUM(R$10:R13)</f>
        <v>0</v>
      </c>
      <c r="J13" s="9">
        <f>SUM(S$10:S13)</f>
        <v>0</v>
      </c>
      <c r="K13" s="10">
        <v>-2.4213066258783277E-3</v>
      </c>
      <c r="L13" s="10">
        <v>1.4563010091393897E-3</v>
      </c>
      <c r="M13" s="10">
        <v>5.6423913648929701E-3</v>
      </c>
      <c r="N13" s="10"/>
      <c r="O13" s="10"/>
      <c r="P13" s="10"/>
      <c r="Q13" s="10"/>
      <c r="R13" s="10"/>
      <c r="S13" s="10"/>
      <c r="T13" s="19">
        <f t="shared" si="1"/>
        <v>-82.419630053710563</v>
      </c>
      <c r="U13" s="19">
        <f t="shared" si="0"/>
        <v>893.8974467405701</v>
      </c>
      <c r="V13" s="19">
        <f t="shared" si="0"/>
        <v>2288.5051966015008</v>
      </c>
      <c r="W13" s="19">
        <f t="shared" si="0"/>
        <v>0</v>
      </c>
      <c r="X13" s="19">
        <f t="shared" si="0"/>
        <v>0</v>
      </c>
      <c r="Y13" s="19">
        <f t="shared" si="0"/>
        <v>0</v>
      </c>
      <c r="Z13" s="19">
        <f t="shared" si="0"/>
        <v>0</v>
      </c>
      <c r="AA13" s="19">
        <f t="shared" si="0"/>
        <v>0</v>
      </c>
      <c r="AB13" s="19">
        <f t="shared" si="0"/>
        <v>0</v>
      </c>
    </row>
    <row r="14" spans="1:28" x14ac:dyDescent="0.25">
      <c r="A14" s="6">
        <v>5</v>
      </c>
      <c r="B14" s="9">
        <f>SUM(K$10:K14)</f>
        <v>-4.6950161251624826E-3</v>
      </c>
      <c r="C14" s="9">
        <f>SUM(L$10:L14)</f>
        <v>2.0311784834962536E-2</v>
      </c>
      <c r="D14" s="9">
        <f>SUM(M$10:M14)</f>
        <v>5.4485614461542167E-2</v>
      </c>
      <c r="E14" s="9">
        <f>SUM(N$10:N14)</f>
        <v>0</v>
      </c>
      <c r="F14" s="9">
        <f>SUM(O$10:O14)</f>
        <v>0</v>
      </c>
      <c r="G14" s="9">
        <f>SUM(P$10:P14)</f>
        <v>0</v>
      </c>
      <c r="H14" s="9">
        <f>SUM(Q$10:Q14)</f>
        <v>0</v>
      </c>
      <c r="I14" s="9">
        <f>SUM(R$10:R14)</f>
        <v>0</v>
      </c>
      <c r="J14" s="9">
        <f>SUM(S$10:S14)</f>
        <v>0</v>
      </c>
      <c r="K14" s="10">
        <v>-2.8822979649358793E-3</v>
      </c>
      <c r="L14" s="10">
        <v>6.5161244604419483E-4</v>
      </c>
      <c r="M14" s="10">
        <v>4.1527638172346344E-3</v>
      </c>
      <c r="N14" s="10"/>
      <c r="O14" s="10"/>
      <c r="P14" s="10"/>
      <c r="Q14" s="10"/>
      <c r="R14" s="10"/>
      <c r="S14" s="10"/>
      <c r="T14" s="19">
        <f t="shared" si="1"/>
        <v>-213.47030146359006</v>
      </c>
      <c r="U14" s="19">
        <f t="shared" si="0"/>
        <v>923.52458785921056</v>
      </c>
      <c r="V14" s="19">
        <f t="shared" si="0"/>
        <v>2477.3206810086999</v>
      </c>
      <c r="W14" s="19">
        <f t="shared" si="0"/>
        <v>0</v>
      </c>
      <c r="X14" s="19">
        <f t="shared" si="0"/>
        <v>0</v>
      </c>
      <c r="Y14" s="19">
        <f t="shared" si="0"/>
        <v>0</v>
      </c>
      <c r="Z14" s="19">
        <f t="shared" si="0"/>
        <v>0</v>
      </c>
      <c r="AA14" s="19">
        <f t="shared" si="0"/>
        <v>0</v>
      </c>
      <c r="AB14" s="19">
        <f t="shared" si="0"/>
        <v>0</v>
      </c>
    </row>
    <row r="15" spans="1:28" x14ac:dyDescent="0.25">
      <c r="A15" s="6">
        <v>6</v>
      </c>
      <c r="B15" s="9">
        <f>SUM(K$10:K15)</f>
        <v>-7.595622035356079E-3</v>
      </c>
      <c r="C15" s="9">
        <f>SUM(L$10:L15)</f>
        <v>2.049452198093734E-2</v>
      </c>
      <c r="D15" s="9">
        <f>SUM(M$10:M15)</f>
        <v>5.7579854854566681E-2</v>
      </c>
      <c r="E15" s="9">
        <f>SUM(N$10:N15)</f>
        <v>0</v>
      </c>
      <c r="F15" s="9">
        <f>SUM(O$10:O15)</f>
        <v>0</v>
      </c>
      <c r="G15" s="9">
        <f>SUM(P$10:P15)</f>
        <v>0</v>
      </c>
      <c r="H15" s="9">
        <f>SUM(Q$10:Q15)</f>
        <v>0</v>
      </c>
      <c r="I15" s="9">
        <f>SUM(R$10:R15)</f>
        <v>0</v>
      </c>
      <c r="J15" s="9">
        <f>SUM(S$10:S15)</f>
        <v>0</v>
      </c>
      <c r="K15" s="10">
        <v>-2.9006059101935968E-3</v>
      </c>
      <c r="L15" s="10">
        <v>1.8273714597480297E-4</v>
      </c>
      <c r="M15" s="10">
        <v>3.0942403930245138E-3</v>
      </c>
      <c r="N15" s="10"/>
      <c r="O15" s="10"/>
      <c r="P15" s="10"/>
      <c r="Q15" s="10"/>
      <c r="R15" s="10"/>
      <c r="S15" s="10"/>
      <c r="T15" s="19">
        <f t="shared" si="1"/>
        <v>-345.35338803225852</v>
      </c>
      <c r="U15" s="19">
        <f t="shared" si="0"/>
        <v>931.83317564675247</v>
      </c>
      <c r="V15" s="19">
        <f t="shared" si="0"/>
        <v>2618.0078292294957</v>
      </c>
      <c r="W15" s="19">
        <f t="shared" si="0"/>
        <v>0</v>
      </c>
      <c r="X15" s="19">
        <f t="shared" si="0"/>
        <v>0</v>
      </c>
      <c r="Y15" s="19">
        <f t="shared" si="0"/>
        <v>0</v>
      </c>
      <c r="Z15" s="19">
        <f t="shared" si="0"/>
        <v>0</v>
      </c>
      <c r="AA15" s="19">
        <f t="shared" si="0"/>
        <v>0</v>
      </c>
      <c r="AB15" s="19">
        <f t="shared" si="0"/>
        <v>0</v>
      </c>
    </row>
    <row r="16" spans="1:28" x14ac:dyDescent="0.25">
      <c r="A16" s="6">
        <v>7</v>
      </c>
      <c r="B16" s="9">
        <f>SUM(K$10:K16)</f>
        <v>-1.0318987808483965E-2</v>
      </c>
      <c r="C16" s="9">
        <f>SUM(L$10:L16)</f>
        <v>2.0465978655329974E-2</v>
      </c>
      <c r="D16" s="9">
        <f>SUM(M$10:M16)</f>
        <v>5.9945190073690265E-2</v>
      </c>
      <c r="E16" s="9">
        <f>SUM(N$10:N16)</f>
        <v>0</v>
      </c>
      <c r="F16" s="9">
        <f>SUM(O$10:O16)</f>
        <v>0</v>
      </c>
      <c r="G16" s="9">
        <f>SUM(P$10:P16)</f>
        <v>0</v>
      </c>
      <c r="H16" s="9">
        <f>SUM(Q$10:Q16)</f>
        <v>0</v>
      </c>
      <c r="I16" s="9">
        <f>SUM(R$10:R16)</f>
        <v>0</v>
      </c>
      <c r="J16" s="9">
        <f>SUM(S$10:S16)</f>
        <v>0</v>
      </c>
      <c r="K16" s="10">
        <v>-2.7233657731278865E-3</v>
      </c>
      <c r="L16" s="10">
        <v>-2.8543325607365412E-5</v>
      </c>
      <c r="M16" s="10">
        <v>2.3653352191235866E-3</v>
      </c>
      <c r="N16" s="10"/>
      <c r="O16" s="10"/>
      <c r="P16" s="10"/>
      <c r="Q16" s="10"/>
      <c r="R16" s="10"/>
      <c r="S16" s="10"/>
      <c r="T16" s="19">
        <f t="shared" si="1"/>
        <v>-469.1778216629553</v>
      </c>
      <c r="U16" s="19">
        <f t="shared" si="0"/>
        <v>930.53538408230565</v>
      </c>
      <c r="V16" s="19">
        <f t="shared" si="0"/>
        <v>2725.5535348944113</v>
      </c>
      <c r="W16" s="19">
        <f t="shared" si="0"/>
        <v>0</v>
      </c>
      <c r="X16" s="19">
        <f t="shared" si="0"/>
        <v>0</v>
      </c>
      <c r="Y16" s="19">
        <f t="shared" si="0"/>
        <v>0</v>
      </c>
      <c r="Z16" s="19">
        <f t="shared" si="0"/>
        <v>0</v>
      </c>
      <c r="AA16" s="19">
        <f t="shared" si="0"/>
        <v>0</v>
      </c>
      <c r="AB16" s="19">
        <f t="shared" si="0"/>
        <v>0</v>
      </c>
    </row>
    <row r="17" spans="1:28" x14ac:dyDescent="0.25">
      <c r="A17" s="6">
        <v>8</v>
      </c>
      <c r="B17" s="9">
        <f>SUM(K$10:K17)</f>
        <v>-1.2777575721237749E-2</v>
      </c>
      <c r="C17" s="9">
        <f>SUM(L$10:L17)</f>
        <v>2.0342583529531711E-2</v>
      </c>
      <c r="D17" s="9">
        <f>SUM(M$10:M17)</f>
        <v>6.1790285344036043E-2</v>
      </c>
      <c r="E17" s="9">
        <f>SUM(N$10:N17)</f>
        <v>0</v>
      </c>
      <c r="F17" s="9">
        <f>SUM(O$10:O17)</f>
        <v>0</v>
      </c>
      <c r="G17" s="9">
        <f>SUM(P$10:P17)</f>
        <v>0</v>
      </c>
      <c r="H17" s="9">
        <f>SUM(Q$10:Q17)</f>
        <v>0</v>
      </c>
      <c r="I17" s="9">
        <f>SUM(R$10:R17)</f>
        <v>0</v>
      </c>
      <c r="J17" s="9">
        <f>SUM(S$10:S17)</f>
        <v>0</v>
      </c>
      <c r="K17" s="10">
        <v>-2.4585879127537848E-3</v>
      </c>
      <c r="L17" s="10">
        <v>-1.2339512579826126E-4</v>
      </c>
      <c r="M17" s="10">
        <v>1.8450952703457809E-3</v>
      </c>
      <c r="N17" s="10"/>
      <c r="O17" s="10"/>
      <c r="P17" s="10"/>
      <c r="Q17" s="10"/>
      <c r="R17" s="10"/>
      <c r="S17" s="10"/>
      <c r="T17" s="19">
        <f t="shared" si="1"/>
        <v>-580.96348733883747</v>
      </c>
      <c r="U17" s="19">
        <f t="shared" si="0"/>
        <v>924.92492524657985</v>
      </c>
      <c r="V17" s="19">
        <f t="shared" si="0"/>
        <v>2809.445268828792</v>
      </c>
      <c r="W17" s="19">
        <f t="shared" si="0"/>
        <v>0</v>
      </c>
      <c r="X17" s="19">
        <f t="shared" si="0"/>
        <v>0</v>
      </c>
      <c r="Y17" s="19">
        <f t="shared" si="0"/>
        <v>0</v>
      </c>
      <c r="Z17" s="19">
        <f t="shared" si="0"/>
        <v>0</v>
      </c>
      <c r="AA17" s="19">
        <f t="shared" si="0"/>
        <v>0</v>
      </c>
      <c r="AB17" s="19">
        <f t="shared" si="0"/>
        <v>0</v>
      </c>
    </row>
    <row r="18" spans="1:28" x14ac:dyDescent="0.25">
      <c r="A18" s="6">
        <v>9</v>
      </c>
      <c r="B18" s="9">
        <f>SUM(K$10:K18)</f>
        <v>-1.4963445520641586E-2</v>
      </c>
      <c r="C18" s="9">
        <f>SUM(L$10:L18)</f>
        <v>2.0203224670429853E-2</v>
      </c>
      <c r="D18" s="9">
        <f>SUM(M$10:M18)</f>
        <v>6.3244662249473893E-2</v>
      </c>
      <c r="E18" s="9">
        <f>SUM(N$10:N18)</f>
        <v>0</v>
      </c>
      <c r="F18" s="9">
        <f>SUM(O$10:O18)</f>
        <v>0</v>
      </c>
      <c r="G18" s="9">
        <f>SUM(P$10:P18)</f>
        <v>0</v>
      </c>
      <c r="H18" s="9">
        <f>SUM(Q$10:Q18)</f>
        <v>0</v>
      </c>
      <c r="I18" s="9">
        <f>SUM(R$10:R18)</f>
        <v>0</v>
      </c>
      <c r="J18" s="9">
        <f>SUM(S$10:S18)</f>
        <v>0</v>
      </c>
      <c r="K18" s="10">
        <v>-2.185869799403837E-3</v>
      </c>
      <c r="L18" s="10">
        <v>-1.3935885910185846E-4</v>
      </c>
      <c r="M18" s="10">
        <v>1.4543769054378493E-3</v>
      </c>
      <c r="N18" s="10"/>
      <c r="O18" s="10"/>
      <c r="P18" s="10"/>
      <c r="Q18" s="10"/>
      <c r="R18" s="10"/>
      <c r="S18" s="10"/>
      <c r="T18" s="19">
        <f t="shared" si="1"/>
        <v>-680.34936218985206</v>
      </c>
      <c r="U18" s="19">
        <f t="shared" si="0"/>
        <v>918.58863653722722</v>
      </c>
      <c r="V18" s="19">
        <f t="shared" si="0"/>
        <v>2875.5720441515832</v>
      </c>
      <c r="W18" s="19">
        <f t="shared" si="0"/>
        <v>0</v>
      </c>
      <c r="X18" s="19">
        <f t="shared" si="0"/>
        <v>0</v>
      </c>
      <c r="Y18" s="19">
        <f t="shared" si="0"/>
        <v>0</v>
      </c>
      <c r="Z18" s="19">
        <f t="shared" si="0"/>
        <v>0</v>
      </c>
      <c r="AA18" s="19">
        <f t="shared" si="0"/>
        <v>0</v>
      </c>
      <c r="AB18" s="19">
        <f t="shared" si="0"/>
        <v>0</v>
      </c>
    </row>
    <row r="19" spans="1:28" x14ac:dyDescent="0.25">
      <c r="A19" s="6">
        <v>10</v>
      </c>
      <c r="B19" s="9">
        <f>SUM(K$10:K19)</f>
        <v>-1.6882902902889921E-2</v>
      </c>
      <c r="C19" s="9">
        <f>SUM(L$10:L19)</f>
        <v>2.0074071366149519E-2</v>
      </c>
      <c r="D19" s="9">
        <f>SUM(M$10:M19)</f>
        <v>6.4384313329037796E-2</v>
      </c>
      <c r="E19" s="9">
        <f>SUM(N$10:N19)</f>
        <v>0</v>
      </c>
      <c r="F19" s="9">
        <f>SUM(O$10:O19)</f>
        <v>0</v>
      </c>
      <c r="G19" s="9">
        <f>SUM(P$10:P19)</f>
        <v>0</v>
      </c>
      <c r="H19" s="9">
        <f>SUM(Q$10:Q19)</f>
        <v>0</v>
      </c>
      <c r="I19" s="9">
        <f>SUM(R$10:R19)</f>
        <v>0</v>
      </c>
      <c r="J19" s="9">
        <f>SUM(S$10:S19)</f>
        <v>0</v>
      </c>
      <c r="K19" s="10">
        <v>-1.9194573822483366E-3</v>
      </c>
      <c r="L19" s="10">
        <v>-1.2915330428033467E-4</v>
      </c>
      <c r="M19" s="10">
        <v>1.1396510795638956E-3</v>
      </c>
      <c r="N19" s="10"/>
      <c r="O19" s="10"/>
      <c r="P19" s="10"/>
      <c r="Q19" s="10"/>
      <c r="R19" s="10"/>
      <c r="S19" s="10"/>
      <c r="T19" s="19">
        <f t="shared" si="1"/>
        <v>-767.62214999542857</v>
      </c>
      <c r="U19" s="19">
        <f t="shared" si="0"/>
        <v>912.71636814351905</v>
      </c>
      <c r="V19" s="19">
        <f t="shared" si="0"/>
        <v>2927.3890460600469</v>
      </c>
      <c r="W19" s="19">
        <f t="shared" si="0"/>
        <v>0</v>
      </c>
      <c r="X19" s="19">
        <f t="shared" si="0"/>
        <v>0</v>
      </c>
      <c r="Y19" s="19">
        <f t="shared" si="0"/>
        <v>0</v>
      </c>
      <c r="Z19" s="19">
        <f t="shared" si="0"/>
        <v>0</v>
      </c>
      <c r="AA19" s="19">
        <f t="shared" si="0"/>
        <v>0</v>
      </c>
      <c r="AB19" s="19">
        <f t="shared" si="0"/>
        <v>0</v>
      </c>
    </row>
    <row r="20" spans="1:28" x14ac:dyDescent="0.25">
      <c r="A20" s="6">
        <v>11</v>
      </c>
      <c r="B20" s="9">
        <f>SUM(K$10:K20)</f>
        <v>-1.8569880003248187E-2</v>
      </c>
      <c r="C20" s="9">
        <f>SUM(L$10:L20)</f>
        <v>1.9963262651568302E-2</v>
      </c>
      <c r="D20" s="9">
        <f>SUM(M$10:M20)</f>
        <v>6.5289522273455539E-2</v>
      </c>
      <c r="E20" s="9">
        <f>SUM(N$10:N20)</f>
        <v>0</v>
      </c>
      <c r="F20" s="9">
        <f>SUM(O$10:O20)</f>
        <v>0</v>
      </c>
      <c r="G20" s="9">
        <f>SUM(P$10:P20)</f>
        <v>0</v>
      </c>
      <c r="H20" s="9">
        <f>SUM(Q$10:Q20)</f>
        <v>0</v>
      </c>
      <c r="I20" s="9">
        <f>SUM(R$10:R20)</f>
        <v>0</v>
      </c>
      <c r="J20" s="9">
        <f>SUM(S$10:S20)</f>
        <v>0</v>
      </c>
      <c r="K20" s="10">
        <v>-1.6869771003582663E-3</v>
      </c>
      <c r="L20" s="10">
        <v>-1.1080871458121901E-4</v>
      </c>
      <c r="M20" s="10">
        <v>9.0520894441774356E-4</v>
      </c>
      <c r="N20" s="10"/>
      <c r="O20" s="10"/>
      <c r="P20" s="10"/>
      <c r="Q20" s="10"/>
      <c r="R20" s="10"/>
      <c r="S20" s="10"/>
      <c r="T20" s="19">
        <f t="shared" si="1"/>
        <v>-844.32465762807044</v>
      </c>
      <c r="U20" s="19">
        <f t="shared" si="0"/>
        <v>907.6781810370527</v>
      </c>
      <c r="V20" s="19">
        <f t="shared" si="0"/>
        <v>2968.5465673764847</v>
      </c>
      <c r="W20" s="19">
        <f t="shared" si="0"/>
        <v>0</v>
      </c>
      <c r="X20" s="19">
        <f t="shared" si="0"/>
        <v>0</v>
      </c>
      <c r="Y20" s="19">
        <f t="shared" si="0"/>
        <v>0</v>
      </c>
      <c r="Z20" s="19">
        <f t="shared" si="0"/>
        <v>0</v>
      </c>
      <c r="AA20" s="19">
        <f t="shared" si="0"/>
        <v>0</v>
      </c>
      <c r="AB20" s="19">
        <f t="shared" si="0"/>
        <v>0</v>
      </c>
    </row>
    <row r="21" spans="1:28" x14ac:dyDescent="0.25">
      <c r="A21" s="6">
        <v>12</v>
      </c>
      <c r="B21" s="9">
        <f>SUM(K$10:K21)</f>
        <v>-2.0029159384774311E-2</v>
      </c>
      <c r="C21" s="9">
        <f>SUM(L$10:L21)</f>
        <v>1.9867962612598981E-2</v>
      </c>
      <c r="D21" s="9">
        <f>SUM(M$10:M21)</f>
        <v>6.6021755188861622E-2</v>
      </c>
      <c r="E21" s="9">
        <f>SUM(N$10:N21)</f>
        <v>0</v>
      </c>
      <c r="F21" s="9">
        <f>SUM(O$10:O21)</f>
        <v>0</v>
      </c>
      <c r="G21" s="9">
        <f>SUM(P$10:P21)</f>
        <v>0</v>
      </c>
      <c r="H21" s="9">
        <f>SUM(Q$10:Q21)</f>
        <v>0</v>
      </c>
      <c r="I21" s="9">
        <f>SUM(R$10:R21)</f>
        <v>0</v>
      </c>
      <c r="J21" s="9">
        <f>SUM(S$10:S21)</f>
        <v>0</v>
      </c>
      <c r="K21" s="10">
        <v>-1.4592793815261227E-3</v>
      </c>
      <c r="L21" s="10">
        <v>-9.5300038969321584E-5</v>
      </c>
      <c r="M21" s="10">
        <v>7.3223291540607709E-4</v>
      </c>
      <c r="N21" s="10"/>
      <c r="O21" s="10"/>
      <c r="P21" s="10"/>
      <c r="Q21" s="10"/>
      <c r="R21" s="10"/>
      <c r="S21" s="10"/>
      <c r="T21" s="19">
        <f t="shared" si="1"/>
        <v>-910.67433592298846</v>
      </c>
      <c r="U21" s="19">
        <f t="shared" si="0"/>
        <v>903.34513350197767</v>
      </c>
      <c r="V21" s="19">
        <f t="shared" si="0"/>
        <v>3001.8393137752823</v>
      </c>
      <c r="W21" s="19">
        <f t="shared" si="0"/>
        <v>0</v>
      </c>
      <c r="X21" s="19">
        <f t="shared" si="0"/>
        <v>0</v>
      </c>
      <c r="Y21" s="19">
        <f t="shared" si="0"/>
        <v>0</v>
      </c>
      <c r="Z21" s="19">
        <f t="shared" si="0"/>
        <v>0</v>
      </c>
      <c r="AA21" s="19">
        <f t="shared" si="0"/>
        <v>0</v>
      </c>
      <c r="AB21" s="19">
        <f t="shared" si="0"/>
        <v>0</v>
      </c>
    </row>
    <row r="22" spans="1:28" x14ac:dyDescent="0.25">
      <c r="A22" s="6">
        <v>13</v>
      </c>
      <c r="B22" s="9">
        <f>SUM(K$10:K22)</f>
        <v>-2.1302294419716091E-2</v>
      </c>
      <c r="C22" s="9">
        <f>SUM(L$10:L22)</f>
        <v>1.9789443931977884E-2</v>
      </c>
      <c r="D22" s="9">
        <f>SUM(M$10:M22)</f>
        <v>6.6610393937314674E-2</v>
      </c>
      <c r="E22" s="9">
        <f>SUM(N$10:N22)</f>
        <v>0</v>
      </c>
      <c r="F22" s="9">
        <f>SUM(O$10:O22)</f>
        <v>0</v>
      </c>
      <c r="G22" s="9">
        <f>SUM(P$10:P22)</f>
        <v>0</v>
      </c>
      <c r="H22" s="9">
        <f>SUM(Q$10:Q22)</f>
        <v>0</v>
      </c>
      <c r="I22" s="9">
        <f>SUM(R$10:R22)</f>
        <v>0</v>
      </c>
      <c r="J22" s="9">
        <f>SUM(S$10:S22)</f>
        <v>0</v>
      </c>
      <c r="K22" s="10">
        <v>-1.2731350349417816E-3</v>
      </c>
      <c r="L22" s="10">
        <v>-7.8518680621096995E-5</v>
      </c>
      <c r="M22" s="10">
        <v>5.8863874845305176E-4</v>
      </c>
      <c r="N22" s="10"/>
      <c r="O22" s="10"/>
      <c r="P22" s="10"/>
      <c r="Q22" s="10"/>
      <c r="R22" s="10"/>
      <c r="S22" s="10"/>
      <c r="T22" s="19">
        <f t="shared" si="1"/>
        <v>-968.56050978644339</v>
      </c>
      <c r="U22" s="19">
        <f t="shared" si="0"/>
        <v>899.77509114730333</v>
      </c>
      <c r="V22" s="19">
        <f t="shared" si="0"/>
        <v>3028.6032029155085</v>
      </c>
      <c r="W22" s="19">
        <f t="shared" si="0"/>
        <v>0</v>
      </c>
      <c r="X22" s="19">
        <f t="shared" si="0"/>
        <v>0</v>
      </c>
      <c r="Y22" s="19">
        <f t="shared" si="0"/>
        <v>0</v>
      </c>
      <c r="Z22" s="19">
        <f t="shared" si="0"/>
        <v>0</v>
      </c>
      <c r="AA22" s="19">
        <f t="shared" si="0"/>
        <v>0</v>
      </c>
      <c r="AB22" s="19">
        <f t="shared" si="0"/>
        <v>0</v>
      </c>
    </row>
    <row r="23" spans="1:28" x14ac:dyDescent="0.25">
      <c r="A23" s="6">
        <v>14</v>
      </c>
      <c r="B23" s="9">
        <f>SUM(K$10:K23)</f>
        <v>-2.2395842764159294E-2</v>
      </c>
      <c r="C23" s="9">
        <f>SUM(L$10:L23)</f>
        <v>1.9725927170475881E-2</v>
      </c>
      <c r="D23" s="9">
        <f>SUM(M$10:M23)</f>
        <v>6.7088965856552454E-2</v>
      </c>
      <c r="E23" s="9">
        <f>SUM(N$10:N23)</f>
        <v>0</v>
      </c>
      <c r="F23" s="9">
        <f>SUM(O$10:O23)</f>
        <v>0</v>
      </c>
      <c r="G23" s="9">
        <f>SUM(P$10:P23)</f>
        <v>0</v>
      </c>
      <c r="H23" s="9">
        <f>SUM(Q$10:Q23)</f>
        <v>0</v>
      </c>
      <c r="I23" s="9">
        <f>SUM(R$10:R23)</f>
        <v>0</v>
      </c>
      <c r="J23" s="9">
        <f>SUM(S$10:S23)</f>
        <v>0</v>
      </c>
      <c r="K23" s="10">
        <v>-1.093548344443202E-3</v>
      </c>
      <c r="L23" s="10">
        <v>-6.3516761502003768E-5</v>
      </c>
      <c r="M23" s="10">
        <v>4.7857191923778632E-4</v>
      </c>
      <c r="N23" s="10"/>
      <c r="O23" s="10"/>
      <c r="P23" s="10"/>
      <c r="Q23" s="10"/>
      <c r="R23" s="10"/>
      <c r="S23" s="10"/>
      <c r="T23" s="19">
        <f t="shared" si="1"/>
        <v>-1018.2813389657514</v>
      </c>
      <c r="U23" s="19">
        <f t="shared" si="0"/>
        <v>896.88714745033587</v>
      </c>
      <c r="V23" s="19">
        <f t="shared" si="0"/>
        <v>3050.3626365677546</v>
      </c>
      <c r="W23" s="19">
        <f t="shared" si="0"/>
        <v>0</v>
      </c>
      <c r="X23" s="19">
        <f t="shared" si="0"/>
        <v>0</v>
      </c>
      <c r="Y23" s="19">
        <f t="shared" si="0"/>
        <v>0</v>
      </c>
      <c r="Z23" s="19">
        <f t="shared" si="0"/>
        <v>0</v>
      </c>
      <c r="AA23" s="19">
        <f t="shared" si="0"/>
        <v>0</v>
      </c>
      <c r="AB23" s="19">
        <f t="shared" si="0"/>
        <v>0</v>
      </c>
    </row>
    <row r="24" spans="1:28" x14ac:dyDescent="0.25">
      <c r="A24" s="6">
        <v>15</v>
      </c>
      <c r="B24" s="9">
        <f>SUM(K$10:K24)</f>
        <v>-2.3340053312739084E-2</v>
      </c>
      <c r="C24" s="9">
        <f>SUM(L$10:L24)</f>
        <v>1.9673941482104714E-2</v>
      </c>
      <c r="D24" s="9">
        <f>SUM(M$10:M24)</f>
        <v>6.7479968600267462E-2</v>
      </c>
      <c r="E24" s="9">
        <f>SUM(N$10:N24)</f>
        <v>0</v>
      </c>
      <c r="F24" s="9">
        <f>SUM(O$10:O24)</f>
        <v>0</v>
      </c>
      <c r="G24" s="9">
        <f>SUM(P$10:P24)</f>
        <v>0</v>
      </c>
      <c r="H24" s="9">
        <f>SUM(Q$10:Q24)</f>
        <v>0</v>
      </c>
      <c r="I24" s="9">
        <f>SUM(R$10:R24)</f>
        <v>0</v>
      </c>
      <c r="J24" s="9">
        <f>SUM(S$10:S24)</f>
        <v>0</v>
      </c>
      <c r="K24" s="10">
        <v>-9.4421054857979055E-4</v>
      </c>
      <c r="L24" s="10">
        <v>-5.1985688371165121E-5</v>
      </c>
      <c r="M24" s="10">
        <v>3.9100274371501166E-4</v>
      </c>
      <c r="N24" s="10"/>
      <c r="O24" s="10"/>
      <c r="P24" s="10"/>
      <c r="Q24" s="10"/>
      <c r="R24" s="10"/>
      <c r="S24" s="10"/>
      <c r="T24" s="19">
        <f t="shared" si="1"/>
        <v>-1061.2121628600898</v>
      </c>
      <c r="U24" s="19">
        <f t="shared" si="0"/>
        <v>894.5234919755635</v>
      </c>
      <c r="V24" s="19">
        <f t="shared" si="0"/>
        <v>3068.1405251519059</v>
      </c>
      <c r="W24" s="19">
        <f t="shared" si="0"/>
        <v>0</v>
      </c>
      <c r="X24" s="19">
        <f t="shared" si="0"/>
        <v>0</v>
      </c>
      <c r="Y24" s="19">
        <f t="shared" si="0"/>
        <v>0</v>
      </c>
      <c r="Z24" s="19">
        <f t="shared" si="0"/>
        <v>0</v>
      </c>
      <c r="AA24" s="19">
        <f t="shared" si="0"/>
        <v>0</v>
      </c>
      <c r="AB24" s="19">
        <f t="shared" si="0"/>
        <v>0</v>
      </c>
    </row>
    <row r="25" spans="1:28" x14ac:dyDescent="0.25">
      <c r="A25" s="6">
        <v>16</v>
      </c>
      <c r="B25" s="9">
        <f>SUM(K$10:K25)</f>
        <v>-2.4156038196512006E-2</v>
      </c>
      <c r="C25" s="9">
        <f>SUM(L$10:L25)</f>
        <v>1.9630749965542437E-2</v>
      </c>
      <c r="D25" s="9">
        <f>SUM(M$10:M25)</f>
        <v>6.7796602652617985E-2</v>
      </c>
      <c r="E25" s="9">
        <f>SUM(N$10:N25)</f>
        <v>0</v>
      </c>
      <c r="F25" s="9">
        <f>SUM(O$10:O25)</f>
        <v>0</v>
      </c>
      <c r="G25" s="9">
        <f>SUM(P$10:P25)</f>
        <v>0</v>
      </c>
      <c r="H25" s="9">
        <f>SUM(Q$10:Q25)</f>
        <v>0</v>
      </c>
      <c r="I25" s="9">
        <f>SUM(R$10:R25)</f>
        <v>0</v>
      </c>
      <c r="J25" s="9">
        <f>SUM(S$10:S25)</f>
        <v>0</v>
      </c>
      <c r="K25" s="10">
        <v>-8.1598488377292242E-4</v>
      </c>
      <c r="L25" s="10">
        <v>-4.319151656227556E-5</v>
      </c>
      <c r="M25" s="10">
        <v>3.1663405235051953E-4</v>
      </c>
      <c r="N25" s="10"/>
      <c r="O25" s="10"/>
      <c r="P25" s="10"/>
      <c r="Q25" s="10"/>
      <c r="R25" s="10"/>
      <c r="S25" s="10"/>
      <c r="T25" s="19">
        <f t="shared" si="1"/>
        <v>-1098.3128957404715</v>
      </c>
      <c r="U25" s="19">
        <f t="shared" si="0"/>
        <v>892.55968486278175</v>
      </c>
      <c r="V25" s="19">
        <f t="shared" si="0"/>
        <v>3082.5370607136588</v>
      </c>
      <c r="W25" s="19">
        <f t="shared" si="0"/>
        <v>0</v>
      </c>
      <c r="X25" s="19">
        <f t="shared" si="0"/>
        <v>0</v>
      </c>
      <c r="Y25" s="19">
        <f t="shared" si="0"/>
        <v>0</v>
      </c>
      <c r="Z25" s="19">
        <f t="shared" si="0"/>
        <v>0</v>
      </c>
      <c r="AA25" s="19">
        <f t="shared" si="0"/>
        <v>0</v>
      </c>
      <c r="AB25" s="19">
        <f t="shared" si="0"/>
        <v>0</v>
      </c>
    </row>
    <row r="26" spans="1:28" x14ac:dyDescent="0.25">
      <c r="A26" s="6">
        <v>17</v>
      </c>
      <c r="B26" s="9">
        <f>SUM(K$10:K26)</f>
        <v>-2.4865736570973913E-2</v>
      </c>
      <c r="C26" s="9">
        <f>SUM(L$10:L26)</f>
        <v>1.9597248266307151E-2</v>
      </c>
      <c r="D26" s="9">
        <f>SUM(M$10:M26)</f>
        <v>6.8057512370052892E-2</v>
      </c>
      <c r="E26" s="9">
        <f>SUM(N$10:N26)</f>
        <v>0</v>
      </c>
      <c r="F26" s="9">
        <f>SUM(O$10:O26)</f>
        <v>0</v>
      </c>
      <c r="G26" s="9">
        <f>SUM(P$10:P26)</f>
        <v>0</v>
      </c>
      <c r="H26" s="9">
        <f>SUM(Q$10:Q26)</f>
        <v>0</v>
      </c>
      <c r="I26" s="9">
        <f>SUM(R$10:R26)</f>
        <v>0</v>
      </c>
      <c r="J26" s="9">
        <f>SUM(S$10:S26)</f>
        <v>0</v>
      </c>
      <c r="K26" s="10">
        <v>-7.0969837446190715E-4</v>
      </c>
      <c r="L26" s="10">
        <v>-3.3501699235284694E-5</v>
      </c>
      <c r="M26" s="10">
        <v>2.6090971743490969E-4</v>
      </c>
      <c r="N26" s="10"/>
      <c r="O26" s="10"/>
      <c r="P26" s="10"/>
      <c r="Q26" s="10"/>
      <c r="R26" s="10"/>
      <c r="S26" s="10"/>
      <c r="T26" s="19">
        <f t="shared" si="1"/>
        <v>-1130.5810545509719</v>
      </c>
      <c r="U26" s="19">
        <f t="shared" si="0"/>
        <v>891.03644880892227</v>
      </c>
      <c r="V26" s="19">
        <f t="shared" si="0"/>
        <v>3094.3999541629719</v>
      </c>
      <c r="W26" s="19">
        <f t="shared" si="0"/>
        <v>0</v>
      </c>
      <c r="X26" s="19">
        <f t="shared" si="0"/>
        <v>0</v>
      </c>
      <c r="Y26" s="19">
        <f t="shared" si="0"/>
        <v>0</v>
      </c>
      <c r="Z26" s="19">
        <f t="shared" si="0"/>
        <v>0</v>
      </c>
      <c r="AA26" s="19">
        <f t="shared" si="0"/>
        <v>0</v>
      </c>
      <c r="AB26" s="19">
        <f t="shared" si="0"/>
        <v>0</v>
      </c>
    </row>
    <row r="27" spans="1:28" x14ac:dyDescent="0.25">
      <c r="A27" s="6">
        <v>18</v>
      </c>
      <c r="B27" s="9">
        <f>SUM(K$10:K27)</f>
        <v>-2.5463806909716013E-2</v>
      </c>
      <c r="C27" s="9">
        <f>SUM(L$10:L27)</f>
        <v>1.9571436019073376E-2</v>
      </c>
      <c r="D27" s="9">
        <f>SUM(M$10:M27)</f>
        <v>6.8273742031621745E-2</v>
      </c>
      <c r="E27" s="9">
        <f>SUM(N$10:N27)</f>
        <v>0</v>
      </c>
      <c r="F27" s="9">
        <f>SUM(O$10:O27)</f>
        <v>0</v>
      </c>
      <c r="G27" s="9">
        <f>SUM(P$10:P27)</f>
        <v>0</v>
      </c>
      <c r="H27" s="9">
        <f>SUM(Q$10:Q27)</f>
        <v>0</v>
      </c>
      <c r="I27" s="9">
        <f>SUM(R$10:R27)</f>
        <v>0</v>
      </c>
      <c r="J27" s="9">
        <f>SUM(S$10:S27)</f>
        <v>0</v>
      </c>
      <c r="K27" s="10">
        <v>-5.9807033874209842E-4</v>
      </c>
      <c r="L27" s="10">
        <v>-2.5812247233775867E-5</v>
      </c>
      <c r="M27" s="10">
        <v>2.1622966156884806E-4</v>
      </c>
      <c r="N27" s="10"/>
      <c r="O27" s="10"/>
      <c r="P27" s="10"/>
      <c r="Q27" s="10"/>
      <c r="R27" s="10"/>
      <c r="S27" s="10"/>
      <c r="T27" s="19">
        <f t="shared" si="1"/>
        <v>-1157.7737738312042</v>
      </c>
      <c r="U27" s="19">
        <f t="shared" si="0"/>
        <v>889.86283235020221</v>
      </c>
      <c r="V27" s="19">
        <f t="shared" si="0"/>
        <v>3104.2313604478386</v>
      </c>
      <c r="W27" s="19">
        <f t="shared" si="0"/>
        <v>0</v>
      </c>
      <c r="X27" s="19">
        <f t="shared" si="0"/>
        <v>0</v>
      </c>
      <c r="Y27" s="19">
        <f t="shared" si="0"/>
        <v>0</v>
      </c>
      <c r="Z27" s="19">
        <f t="shared" si="0"/>
        <v>0</v>
      </c>
      <c r="AA27" s="19">
        <f t="shared" si="0"/>
        <v>0</v>
      </c>
      <c r="AB27" s="19">
        <f t="shared" si="0"/>
        <v>0</v>
      </c>
    </row>
    <row r="28" spans="1:28" x14ac:dyDescent="0.25">
      <c r="A28" s="6">
        <v>19</v>
      </c>
      <c r="B28" s="9">
        <f>SUM(K$10:K28)</f>
        <v>-2.5983293706738238E-2</v>
      </c>
      <c r="C28" s="9">
        <f>SUM(L$10:L28)</f>
        <v>1.9551714517732955E-2</v>
      </c>
      <c r="D28" s="9">
        <f>SUM(M$10:M28)</f>
        <v>6.8450130358069877E-2</v>
      </c>
      <c r="E28" s="9">
        <f>SUM(N$10:N28)</f>
        <v>0</v>
      </c>
      <c r="F28" s="9">
        <f>SUM(O$10:O28)</f>
        <v>0</v>
      </c>
      <c r="G28" s="9">
        <f>SUM(P$10:P28)</f>
        <v>0</v>
      </c>
      <c r="H28" s="9">
        <f>SUM(Q$10:Q28)</f>
        <v>0</v>
      </c>
      <c r="I28" s="9">
        <f>SUM(R$10:R28)</f>
        <v>0</v>
      </c>
      <c r="J28" s="9">
        <f>SUM(S$10:S28)</f>
        <v>0</v>
      </c>
      <c r="K28" s="10">
        <v>-5.1948679702222642E-4</v>
      </c>
      <c r="L28" s="10">
        <v>-1.9721501340420766E-5</v>
      </c>
      <c r="M28" s="10">
        <v>1.7638832644812686E-4</v>
      </c>
      <c r="N28" s="10"/>
      <c r="O28" s="10"/>
      <c r="P28" s="10"/>
      <c r="Q28" s="10"/>
      <c r="R28" s="10"/>
      <c r="S28" s="10"/>
      <c r="T28" s="19">
        <f t="shared" si="1"/>
        <v>-1181.3935016895086</v>
      </c>
      <c r="U28" s="19">
        <f t="shared" si="0"/>
        <v>888.96614643385544</v>
      </c>
      <c r="V28" s="19">
        <f t="shared" si="0"/>
        <v>3112.2512837490049</v>
      </c>
      <c r="W28" s="19">
        <f t="shared" si="0"/>
        <v>0</v>
      </c>
      <c r="X28" s="19">
        <f t="shared" si="0"/>
        <v>0</v>
      </c>
      <c r="Y28" s="19">
        <f t="shared" si="0"/>
        <v>0</v>
      </c>
      <c r="Z28" s="19">
        <f t="shared" si="0"/>
        <v>0</v>
      </c>
      <c r="AA28" s="19">
        <f t="shared" si="0"/>
        <v>0</v>
      </c>
      <c r="AB28" s="19">
        <f t="shared" si="0"/>
        <v>0</v>
      </c>
    </row>
    <row r="29" spans="1:28" x14ac:dyDescent="0.25">
      <c r="A29" s="6">
        <v>20</v>
      </c>
      <c r="B29" s="9">
        <f>SUM(K$10:K29)</f>
        <v>-2.6438162844267699E-2</v>
      </c>
      <c r="C29" s="9">
        <f>SUM(L$10:L29)</f>
        <v>1.953707434905088E-2</v>
      </c>
      <c r="D29" s="9">
        <f>SUM(M$10:M29)</f>
        <v>6.8596232011997105E-2</v>
      </c>
      <c r="E29" s="9">
        <f>SUM(N$10:N29)</f>
        <v>0</v>
      </c>
      <c r="F29" s="9">
        <f>SUM(O$10:O29)</f>
        <v>0</v>
      </c>
      <c r="G29" s="9">
        <f>SUM(P$10:P29)</f>
        <v>0</v>
      </c>
      <c r="H29" s="9">
        <f>SUM(Q$10:Q29)</f>
        <v>0</v>
      </c>
      <c r="I29" s="9">
        <f>SUM(R$10:R29)</f>
        <v>0</v>
      </c>
      <c r="J29" s="9">
        <f>SUM(S$10:S29)</f>
        <v>0</v>
      </c>
      <c r="K29" s="10">
        <v>-4.5486913752945896E-4</v>
      </c>
      <c r="L29" s="10">
        <v>-1.4640168682074721E-5</v>
      </c>
      <c r="M29" s="10">
        <v>1.4610165392722096E-4</v>
      </c>
      <c r="N29" s="10"/>
      <c r="O29" s="10"/>
      <c r="P29" s="10"/>
      <c r="Q29" s="10"/>
      <c r="R29" s="10"/>
      <c r="S29" s="10"/>
      <c r="T29" s="19">
        <f t="shared" si="1"/>
        <v>-1202.0752308521612</v>
      </c>
      <c r="U29" s="19">
        <f t="shared" si="0"/>
        <v>888.30049563762259</v>
      </c>
      <c r="V29" s="19">
        <f t="shared" si="0"/>
        <v>3118.8941499877433</v>
      </c>
      <c r="W29" s="19">
        <f t="shared" si="0"/>
        <v>0</v>
      </c>
      <c r="X29" s="19">
        <f t="shared" si="0"/>
        <v>0</v>
      </c>
      <c r="Y29" s="19">
        <f t="shared" si="0"/>
        <v>0</v>
      </c>
      <c r="Z29" s="19">
        <f t="shared" si="0"/>
        <v>0</v>
      </c>
      <c r="AA29" s="19">
        <f t="shared" si="0"/>
        <v>0</v>
      </c>
      <c r="AB29" s="19">
        <f t="shared" si="0"/>
        <v>0</v>
      </c>
    </row>
    <row r="30" spans="1:2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8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11" t="s">
        <v>331</v>
      </c>
      <c r="L31" s="6"/>
      <c r="M31" s="6"/>
      <c r="N31" s="6"/>
      <c r="O31" s="6"/>
      <c r="P31" s="6"/>
      <c r="Q31" s="6"/>
      <c r="R31" s="6"/>
      <c r="S31" s="6"/>
      <c r="T31" s="11" t="s">
        <v>338</v>
      </c>
    </row>
    <row r="32" spans="1:28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t="s">
        <v>327</v>
      </c>
      <c r="U32" t="s">
        <v>316</v>
      </c>
      <c r="V32" t="s">
        <v>328</v>
      </c>
      <c r="W32" t="s">
        <v>327</v>
      </c>
      <c r="X32" t="s">
        <v>316</v>
      </c>
      <c r="Y32" t="s">
        <v>328</v>
      </c>
      <c r="Z32" t="s">
        <v>327</v>
      </c>
      <c r="AA32" t="s">
        <v>316</v>
      </c>
      <c r="AB32" t="s">
        <v>328</v>
      </c>
    </row>
    <row r="33" spans="1:28" x14ac:dyDescent="0.25">
      <c r="A33" s="6"/>
      <c r="B33" s="33" t="s">
        <v>399</v>
      </c>
      <c r="C33" s="33"/>
      <c r="D33" s="33"/>
      <c r="E33" s="33"/>
      <c r="F33" s="33"/>
      <c r="G33" s="33"/>
      <c r="H33" s="33"/>
      <c r="I33" s="33"/>
      <c r="J33" s="33"/>
      <c r="K33" s="34" t="str">
        <f>B33</f>
        <v>response of i_trib to reductax shocks</v>
      </c>
      <c r="L33" s="34"/>
      <c r="M33" s="34"/>
      <c r="N33" s="34">
        <f>E33</f>
        <v>0</v>
      </c>
      <c r="O33" s="34"/>
      <c r="P33" s="34"/>
      <c r="Q33" s="34">
        <f>H33</f>
        <v>0</v>
      </c>
      <c r="R33" s="34"/>
      <c r="S33" s="34"/>
      <c r="T33" s="32" t="str">
        <f>K33</f>
        <v>response of i_trib to reductax shocks</v>
      </c>
      <c r="U33" s="32"/>
      <c r="V33" s="32"/>
      <c r="W33" s="32">
        <f>N33</f>
        <v>0</v>
      </c>
      <c r="X33" s="32"/>
      <c r="Y33" s="32"/>
      <c r="Z33" s="32">
        <f>Q33</f>
        <v>0</v>
      </c>
      <c r="AA33" s="32"/>
      <c r="AB33" s="32"/>
    </row>
    <row r="34" spans="1:28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8" t="s">
        <v>313</v>
      </c>
      <c r="L34" s="8" t="s">
        <v>314</v>
      </c>
      <c r="M34" s="8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18" t="s">
        <v>313</v>
      </c>
      <c r="U34" s="18" t="s">
        <v>314</v>
      </c>
      <c r="V34" s="18" t="s">
        <v>315</v>
      </c>
      <c r="W34" s="18" t="s">
        <v>313</v>
      </c>
      <c r="X34" s="18" t="s">
        <v>314</v>
      </c>
      <c r="Y34" s="18" t="s">
        <v>315</v>
      </c>
      <c r="Z34" s="18" t="s">
        <v>313</v>
      </c>
      <c r="AA34" s="18" t="s">
        <v>314</v>
      </c>
      <c r="AB34" s="18" t="s">
        <v>315</v>
      </c>
    </row>
    <row r="35" spans="1:28" x14ac:dyDescent="0.25">
      <c r="A35" s="6">
        <v>1</v>
      </c>
      <c r="B35" s="9">
        <f>SUM(K$35:K35)</f>
        <v>-8.8734043751143091E-2</v>
      </c>
      <c r="C35" s="9">
        <f>SUM(L$35:L35)</f>
        <v>-4.9797073478321428E-2</v>
      </c>
      <c r="D35" s="9">
        <f>SUM(M$35:M35)</f>
        <v>-1.471520601767352E-2</v>
      </c>
      <c r="E35" s="9">
        <f>SUM(N$35:N35)</f>
        <v>0</v>
      </c>
      <c r="F35" s="9">
        <f>SUM(O$35:O35)</f>
        <v>0</v>
      </c>
      <c r="G35" s="9">
        <f>SUM(P$35:P35)</f>
        <v>0</v>
      </c>
      <c r="H35" s="9">
        <f>SUM(Q$35:Q35)</f>
        <v>0</v>
      </c>
      <c r="I35" s="9">
        <f>SUM(R$35:R35)</f>
        <v>0</v>
      </c>
      <c r="J35" s="9">
        <f>SUM(S$35:S35)</f>
        <v>0</v>
      </c>
      <c r="K35" s="10">
        <v>-8.8734043751143091E-2</v>
      </c>
      <c r="L35" s="10">
        <v>-4.9797073478321428E-2</v>
      </c>
      <c r="M35" s="10">
        <v>-1.471520601767352E-2</v>
      </c>
      <c r="N35" s="10"/>
      <c r="O35" s="10"/>
      <c r="P35" s="10"/>
      <c r="Q35" s="10"/>
      <c r="R35" s="10"/>
      <c r="S35" s="10"/>
      <c r="T35" s="19">
        <f>$B$4*B35</f>
        <v>-730.12148992105813</v>
      </c>
      <c r="U35" s="19">
        <f t="shared" ref="U35:V54" si="2">$B$4*C35</f>
        <v>-409.74029746313772</v>
      </c>
      <c r="V35" s="19">
        <f t="shared" si="2"/>
        <v>-121.07966331671552</v>
      </c>
      <c r="W35" s="19" t="e">
        <f>$C$4*E35</f>
        <v>#N/A</v>
      </c>
      <c r="X35" s="19" t="e">
        <f t="shared" ref="X35:Y54" si="3">$C$4*F35</f>
        <v>#N/A</v>
      </c>
      <c r="Y35" s="19" t="e">
        <f t="shared" si="3"/>
        <v>#N/A</v>
      </c>
      <c r="Z35" s="19" t="e">
        <f>$D$4*H35</f>
        <v>#N/A</v>
      </c>
      <c r="AA35" s="19" t="e">
        <f t="shared" ref="AA35:AB54" si="4">$D$4*I35</f>
        <v>#N/A</v>
      </c>
      <c r="AB35" s="19" t="e">
        <f t="shared" si="4"/>
        <v>#N/A</v>
      </c>
    </row>
    <row r="36" spans="1:28" x14ac:dyDescent="0.25">
      <c r="A36" s="6">
        <v>2</v>
      </c>
      <c r="B36" s="9">
        <f>SUM(K$35:K36)</f>
        <v>-0.11664187661934139</v>
      </c>
      <c r="C36" s="9">
        <f>SUM(L$35:L36)</f>
        <v>-6.5653967919336087E-2</v>
      </c>
      <c r="D36" s="9">
        <f>SUM(M$35:M36)</f>
        <v>-2.1245442557408872E-2</v>
      </c>
      <c r="E36" s="9">
        <f>SUM(N$35:N36)</f>
        <v>0</v>
      </c>
      <c r="F36" s="9">
        <f>SUM(O$35:O36)</f>
        <v>0</v>
      </c>
      <c r="G36" s="9">
        <f>SUM(P$35:P36)</f>
        <v>0</v>
      </c>
      <c r="H36" s="9">
        <f>SUM(Q$35:Q36)</f>
        <v>0</v>
      </c>
      <c r="I36" s="9">
        <f>SUM(R$35:R36)</f>
        <v>0</v>
      </c>
      <c r="J36" s="9">
        <f>SUM(S$35:S36)</f>
        <v>0</v>
      </c>
      <c r="K36" s="10">
        <v>-2.7907832868198305E-2</v>
      </c>
      <c r="L36" s="10">
        <v>-1.5856894441014659E-2</v>
      </c>
      <c r="M36" s="10">
        <v>-6.5302365397353502E-3</v>
      </c>
      <c r="N36" s="10"/>
      <c r="O36" s="10"/>
      <c r="P36" s="10"/>
      <c r="Q36" s="10"/>
      <c r="R36" s="10"/>
      <c r="S36" s="10"/>
      <c r="T36" s="19">
        <f t="shared" ref="T36:T54" si="5">$B$4*B36</f>
        <v>-959.75273011723516</v>
      </c>
      <c r="U36" s="19">
        <f t="shared" si="2"/>
        <v>-540.21400186529308</v>
      </c>
      <c r="V36" s="19">
        <f t="shared" si="2"/>
        <v>-174.81175790377293</v>
      </c>
      <c r="W36" s="19" t="e">
        <f t="shared" ref="W36:W54" si="6">$C$4*E36</f>
        <v>#N/A</v>
      </c>
      <c r="X36" s="19" t="e">
        <f t="shared" si="3"/>
        <v>#N/A</v>
      </c>
      <c r="Y36" s="19" t="e">
        <f t="shared" si="3"/>
        <v>#N/A</v>
      </c>
      <c r="Z36" s="19" t="e">
        <f t="shared" ref="Z36:Z54" si="7">$D$4*H36</f>
        <v>#N/A</v>
      </c>
      <c r="AA36" s="19" t="e">
        <f t="shared" si="4"/>
        <v>#N/A</v>
      </c>
      <c r="AB36" s="19" t="e">
        <f t="shared" si="4"/>
        <v>#N/A</v>
      </c>
    </row>
    <row r="37" spans="1:28" x14ac:dyDescent="0.25">
      <c r="A37" s="6">
        <v>3</v>
      </c>
      <c r="B37" s="9">
        <f>SUM(K$35:K37)</f>
        <v>-0.13187544197609977</v>
      </c>
      <c r="C37" s="9">
        <f>SUM(L$35:L37)</f>
        <v>-7.3540749949104894E-2</v>
      </c>
      <c r="D37" s="9">
        <f>SUM(M$35:M37)</f>
        <v>-2.3860401676130377E-2</v>
      </c>
      <c r="E37" s="9">
        <f>SUM(N$35:N37)</f>
        <v>0</v>
      </c>
      <c r="F37" s="9">
        <f>SUM(O$35:O37)</f>
        <v>0</v>
      </c>
      <c r="G37" s="9">
        <f>SUM(P$35:P37)</f>
        <v>0</v>
      </c>
      <c r="H37" s="9">
        <f>SUM(Q$35:Q37)</f>
        <v>0</v>
      </c>
      <c r="I37" s="9">
        <f>SUM(R$35:R37)</f>
        <v>0</v>
      </c>
      <c r="J37" s="9">
        <f>SUM(S$35:S37)</f>
        <v>0</v>
      </c>
      <c r="K37" s="10">
        <v>-1.5233565356758374E-2</v>
      </c>
      <c r="L37" s="10">
        <v>-7.8867820297688143E-3</v>
      </c>
      <c r="M37" s="10">
        <v>-2.6149591187215062E-3</v>
      </c>
      <c r="N37" s="10"/>
      <c r="O37" s="10"/>
      <c r="P37" s="10"/>
      <c r="Q37" s="10"/>
      <c r="R37" s="10"/>
      <c r="S37" s="10"/>
      <c r="T37" s="19">
        <f t="shared" si="5"/>
        <v>-1085.0975579296492</v>
      </c>
      <c r="U37" s="19">
        <f t="shared" si="2"/>
        <v>-605.10802452932001</v>
      </c>
      <c r="V37" s="19">
        <f t="shared" si="2"/>
        <v>-196.32816544176487</v>
      </c>
      <c r="W37" s="19" t="e">
        <f t="shared" si="6"/>
        <v>#N/A</v>
      </c>
      <c r="X37" s="19" t="e">
        <f t="shared" si="3"/>
        <v>#N/A</v>
      </c>
      <c r="Y37" s="19" t="e">
        <f t="shared" si="3"/>
        <v>#N/A</v>
      </c>
      <c r="Z37" s="19" t="e">
        <f t="shared" si="7"/>
        <v>#N/A</v>
      </c>
      <c r="AA37" s="19" t="e">
        <f t="shared" si="4"/>
        <v>#N/A</v>
      </c>
      <c r="AB37" s="19" t="e">
        <f t="shared" si="4"/>
        <v>#N/A</v>
      </c>
    </row>
    <row r="38" spans="1:28" x14ac:dyDescent="0.25">
      <c r="A38" s="6">
        <v>4</v>
      </c>
      <c r="B38" s="9">
        <f>SUM(K$35:K38)</f>
        <v>-0.1436551710956713</v>
      </c>
      <c r="C38" s="9">
        <f>SUM(L$35:L38)</f>
        <v>-7.8935744815963632E-2</v>
      </c>
      <c r="D38" s="9">
        <f>SUM(M$35:M38)</f>
        <v>-2.5312038252363826E-2</v>
      </c>
      <c r="E38" s="9">
        <f>SUM(N$35:N38)</f>
        <v>0</v>
      </c>
      <c r="F38" s="9">
        <f>SUM(O$35:O38)</f>
        <v>0</v>
      </c>
      <c r="G38" s="9">
        <f>SUM(P$35:P38)</f>
        <v>0</v>
      </c>
      <c r="H38" s="9">
        <f>SUM(Q$35:Q38)</f>
        <v>0</v>
      </c>
      <c r="I38" s="9">
        <f>SUM(R$35:R38)</f>
        <v>0</v>
      </c>
      <c r="J38" s="9">
        <f>SUM(S$35:S38)</f>
        <v>0</v>
      </c>
      <c r="K38" s="10">
        <v>-1.1779729119571543E-2</v>
      </c>
      <c r="L38" s="10">
        <v>-5.3949948668587447E-3</v>
      </c>
      <c r="M38" s="10">
        <v>-1.4516365762334473E-3</v>
      </c>
      <c r="N38" s="10"/>
      <c r="O38" s="10"/>
      <c r="P38" s="10"/>
      <c r="Q38" s="10"/>
      <c r="R38" s="10"/>
      <c r="S38" s="10"/>
      <c r="T38" s="19">
        <f t="shared" si="5"/>
        <v>-1182.0235292036366</v>
      </c>
      <c r="U38" s="19">
        <f t="shared" si="2"/>
        <v>-649.49912318537122</v>
      </c>
      <c r="V38" s="19">
        <f t="shared" si="2"/>
        <v>-208.27252202756304</v>
      </c>
      <c r="W38" s="19" t="e">
        <f t="shared" si="6"/>
        <v>#N/A</v>
      </c>
      <c r="X38" s="19" t="e">
        <f t="shared" si="3"/>
        <v>#N/A</v>
      </c>
      <c r="Y38" s="19" t="e">
        <f t="shared" si="3"/>
        <v>#N/A</v>
      </c>
      <c r="Z38" s="19" t="e">
        <f t="shared" si="7"/>
        <v>#N/A</v>
      </c>
      <c r="AA38" s="19" t="e">
        <f t="shared" si="4"/>
        <v>#N/A</v>
      </c>
      <c r="AB38" s="19" t="e">
        <f t="shared" si="4"/>
        <v>#N/A</v>
      </c>
    </row>
    <row r="39" spans="1:28" x14ac:dyDescent="0.25">
      <c r="A39" s="6">
        <v>5</v>
      </c>
      <c r="B39" s="9">
        <f>SUM(K$35:K39)</f>
        <v>-0.15311155068027429</v>
      </c>
      <c r="C39" s="9">
        <f>SUM(L$35:L39)</f>
        <v>-8.234571683567056E-2</v>
      </c>
      <c r="D39" s="9">
        <f>SUM(M$35:M39)</f>
        <v>-2.4476846808880955E-2</v>
      </c>
      <c r="E39" s="9">
        <f>SUM(N$35:N39)</f>
        <v>0</v>
      </c>
      <c r="F39" s="9">
        <f>SUM(O$35:O39)</f>
        <v>0</v>
      </c>
      <c r="G39" s="9">
        <f>SUM(P$35:P39)</f>
        <v>0</v>
      </c>
      <c r="H39" s="9">
        <f>SUM(Q$35:Q39)</f>
        <v>0</v>
      </c>
      <c r="I39" s="9">
        <f>SUM(R$35:R39)</f>
        <v>0</v>
      </c>
      <c r="J39" s="9">
        <f>SUM(S$35:S39)</f>
        <v>0</v>
      </c>
      <c r="K39" s="10">
        <v>-9.4563795846029867E-3</v>
      </c>
      <c r="L39" s="10">
        <v>-3.409972019706923E-3</v>
      </c>
      <c r="M39" s="10">
        <v>8.3519144348287086E-4</v>
      </c>
      <c r="N39" s="10"/>
      <c r="O39" s="10"/>
      <c r="P39" s="10"/>
      <c r="Q39" s="10"/>
      <c r="R39" s="10"/>
      <c r="S39" s="10"/>
      <c r="T39" s="19">
        <f t="shared" si="5"/>
        <v>-1259.8325150189648</v>
      </c>
      <c r="U39" s="19">
        <f t="shared" si="2"/>
        <v>-677.55705615414195</v>
      </c>
      <c r="V39" s="19">
        <f t="shared" si="2"/>
        <v>-201.40039949931213</v>
      </c>
      <c r="W39" s="19" t="e">
        <f t="shared" si="6"/>
        <v>#N/A</v>
      </c>
      <c r="X39" s="19" t="e">
        <f t="shared" si="3"/>
        <v>#N/A</v>
      </c>
      <c r="Y39" s="19" t="e">
        <f t="shared" si="3"/>
        <v>#N/A</v>
      </c>
      <c r="Z39" s="19" t="e">
        <f t="shared" si="7"/>
        <v>#N/A</v>
      </c>
      <c r="AA39" s="19" t="e">
        <f t="shared" si="4"/>
        <v>#N/A</v>
      </c>
      <c r="AB39" s="19" t="e">
        <f t="shared" si="4"/>
        <v>#N/A</v>
      </c>
    </row>
    <row r="40" spans="1:28" x14ac:dyDescent="0.25">
      <c r="A40" s="6">
        <v>6</v>
      </c>
      <c r="B40" s="9">
        <f>SUM(K$35:K40)</f>
        <v>-0.16072376370043023</v>
      </c>
      <c r="C40" s="9">
        <f>SUM(L$35:L40)</f>
        <v>-8.4637090047287727E-2</v>
      </c>
      <c r="D40" s="9">
        <f>SUM(M$35:M40)</f>
        <v>-2.3262874874232124E-2</v>
      </c>
      <c r="E40" s="9">
        <f>SUM(N$35:N40)</f>
        <v>0</v>
      </c>
      <c r="F40" s="9">
        <f>SUM(O$35:O40)</f>
        <v>0</v>
      </c>
      <c r="G40" s="9">
        <f>SUM(P$35:P40)</f>
        <v>0</v>
      </c>
      <c r="H40" s="9">
        <f>SUM(Q$35:Q40)</f>
        <v>0</v>
      </c>
      <c r="I40" s="9">
        <f>SUM(R$35:R40)</f>
        <v>0</v>
      </c>
      <c r="J40" s="9">
        <f>SUM(S$35:S40)</f>
        <v>0</v>
      </c>
      <c r="K40" s="10">
        <v>-7.6122130201559321E-3</v>
      </c>
      <c r="L40" s="10">
        <v>-2.2913732116171606E-3</v>
      </c>
      <c r="M40" s="10">
        <v>1.2139719346488313E-3</v>
      </c>
      <c r="N40" s="10"/>
      <c r="O40" s="10"/>
      <c r="P40" s="10"/>
      <c r="Q40" s="10"/>
      <c r="R40" s="10"/>
      <c r="S40" s="10"/>
      <c r="T40" s="19">
        <f t="shared" si="5"/>
        <v>-1322.4673288617764</v>
      </c>
      <c r="U40" s="19">
        <f t="shared" si="2"/>
        <v>-696.41093401778403</v>
      </c>
      <c r="V40" s="19">
        <f t="shared" si="2"/>
        <v>-191.41159520077326</v>
      </c>
      <c r="W40" s="19" t="e">
        <f t="shared" si="6"/>
        <v>#N/A</v>
      </c>
      <c r="X40" s="19" t="e">
        <f t="shared" si="3"/>
        <v>#N/A</v>
      </c>
      <c r="Y40" s="19" t="e">
        <f t="shared" si="3"/>
        <v>#N/A</v>
      </c>
      <c r="Z40" s="19" t="e">
        <f t="shared" si="7"/>
        <v>#N/A</v>
      </c>
      <c r="AA40" s="19" t="e">
        <f t="shared" si="4"/>
        <v>#N/A</v>
      </c>
      <c r="AB40" s="19" t="e">
        <f t="shared" si="4"/>
        <v>#N/A</v>
      </c>
    </row>
    <row r="41" spans="1:28" x14ac:dyDescent="0.25">
      <c r="A41" s="6">
        <v>7</v>
      </c>
      <c r="B41" s="9">
        <f>SUM(K$35:K41)</f>
        <v>-0.1671146384542696</v>
      </c>
      <c r="C41" s="9">
        <f>SUM(L$35:L41)</f>
        <v>-8.6293499527351422E-2</v>
      </c>
      <c r="D41" s="9">
        <f>SUM(M$35:M41)</f>
        <v>-2.2046222398261366E-2</v>
      </c>
      <c r="E41" s="9">
        <f>SUM(N$35:N41)</f>
        <v>0</v>
      </c>
      <c r="F41" s="9">
        <f>SUM(O$35:O41)</f>
        <v>0</v>
      </c>
      <c r="G41" s="9">
        <f>SUM(P$35:P41)</f>
        <v>0</v>
      </c>
      <c r="H41" s="9">
        <f>SUM(Q$35:Q41)</f>
        <v>0</v>
      </c>
      <c r="I41" s="9">
        <f>SUM(R$35:R41)</f>
        <v>0</v>
      </c>
      <c r="J41" s="9">
        <f>SUM(S$35:S41)</f>
        <v>0</v>
      </c>
      <c r="K41" s="10">
        <v>-6.3908747538393602E-3</v>
      </c>
      <c r="L41" s="10">
        <v>-1.6564094800636889E-3</v>
      </c>
      <c r="M41" s="10">
        <v>1.2166524759707567E-3</v>
      </c>
      <c r="N41" s="10"/>
      <c r="O41" s="10"/>
      <c r="P41" s="10"/>
      <c r="Q41" s="10"/>
      <c r="R41" s="10"/>
      <c r="S41" s="10"/>
      <c r="T41" s="19">
        <f t="shared" si="5"/>
        <v>-1375.0527267532364</v>
      </c>
      <c r="U41" s="19">
        <f t="shared" si="2"/>
        <v>-710.04020308271254</v>
      </c>
      <c r="V41" s="19">
        <f t="shared" si="2"/>
        <v>-181.40073487118897</v>
      </c>
      <c r="W41" s="19" t="e">
        <f t="shared" si="6"/>
        <v>#N/A</v>
      </c>
      <c r="X41" s="19" t="e">
        <f t="shared" si="3"/>
        <v>#N/A</v>
      </c>
      <c r="Y41" s="19" t="e">
        <f t="shared" si="3"/>
        <v>#N/A</v>
      </c>
      <c r="Z41" s="19" t="e">
        <f t="shared" si="7"/>
        <v>#N/A</v>
      </c>
      <c r="AA41" s="19" t="e">
        <f t="shared" si="4"/>
        <v>#N/A</v>
      </c>
      <c r="AB41" s="19" t="e">
        <f t="shared" si="4"/>
        <v>#N/A</v>
      </c>
    </row>
    <row r="42" spans="1:28" x14ac:dyDescent="0.25">
      <c r="A42" s="6">
        <v>8</v>
      </c>
      <c r="B42" s="9">
        <f>SUM(K$35:K42)</f>
        <v>-0.17236674595947635</v>
      </c>
      <c r="C42" s="9">
        <f>SUM(L$35:L42)</f>
        <v>-8.7471577514430715E-2</v>
      </c>
      <c r="D42" s="9">
        <f>SUM(M$35:M42)</f>
        <v>-2.086806584080236E-2</v>
      </c>
      <c r="E42" s="9">
        <f>SUM(N$35:N42)</f>
        <v>0</v>
      </c>
      <c r="F42" s="9">
        <f>SUM(O$35:O42)</f>
        <v>0</v>
      </c>
      <c r="G42" s="9">
        <f>SUM(P$35:P42)</f>
        <v>0</v>
      </c>
      <c r="H42" s="9">
        <f>SUM(Q$35:Q42)</f>
        <v>0</v>
      </c>
      <c r="I42" s="9">
        <f>SUM(R$35:R42)</f>
        <v>0</v>
      </c>
      <c r="J42" s="9">
        <f>SUM(S$35:S42)</f>
        <v>0</v>
      </c>
      <c r="K42" s="10">
        <v>-5.2521075052067451E-3</v>
      </c>
      <c r="L42" s="10">
        <v>-1.1780779870792985E-3</v>
      </c>
      <c r="M42" s="10">
        <v>1.1781565574590044E-3</v>
      </c>
      <c r="N42" s="10"/>
      <c r="O42" s="10"/>
      <c r="P42" s="10"/>
      <c r="Q42" s="10"/>
      <c r="R42" s="10"/>
      <c r="S42" s="10"/>
      <c r="T42" s="19">
        <f t="shared" si="5"/>
        <v>-1418.2681195700177</v>
      </c>
      <c r="U42" s="19">
        <f t="shared" si="2"/>
        <v>-719.73366478926823</v>
      </c>
      <c r="V42" s="19">
        <f t="shared" si="2"/>
        <v>-171.70662667180747</v>
      </c>
      <c r="W42" s="19" t="e">
        <f t="shared" si="6"/>
        <v>#N/A</v>
      </c>
      <c r="X42" s="19" t="e">
        <f t="shared" si="3"/>
        <v>#N/A</v>
      </c>
      <c r="Y42" s="19" t="e">
        <f t="shared" si="3"/>
        <v>#N/A</v>
      </c>
      <c r="Z42" s="19" t="e">
        <f t="shared" si="7"/>
        <v>#N/A</v>
      </c>
      <c r="AA42" s="19" t="e">
        <f t="shared" si="4"/>
        <v>#N/A</v>
      </c>
      <c r="AB42" s="19" t="e">
        <f t="shared" si="4"/>
        <v>#N/A</v>
      </c>
    </row>
    <row r="43" spans="1:28" x14ac:dyDescent="0.25">
      <c r="A43" s="6">
        <v>9</v>
      </c>
      <c r="B43" s="9">
        <f>SUM(K$35:K43)</f>
        <v>-0.176828351801916</v>
      </c>
      <c r="C43" s="9">
        <f>SUM(L$35:L43)</f>
        <v>-8.8334488070405018E-2</v>
      </c>
      <c r="D43" s="9">
        <f>SUM(M$35:M43)</f>
        <v>-1.9876828659195898E-2</v>
      </c>
      <c r="E43" s="9">
        <f>SUM(N$35:N43)</f>
        <v>0</v>
      </c>
      <c r="F43" s="9">
        <f>SUM(O$35:O43)</f>
        <v>0</v>
      </c>
      <c r="G43" s="9">
        <f>SUM(P$35:P43)</f>
        <v>0</v>
      </c>
      <c r="H43" s="9">
        <f>SUM(Q$35:Q43)</f>
        <v>0</v>
      </c>
      <c r="I43" s="9">
        <f>SUM(R$35:R43)</f>
        <v>0</v>
      </c>
      <c r="J43" s="9">
        <f>SUM(S$35:S43)</f>
        <v>0</v>
      </c>
      <c r="K43" s="10">
        <v>-4.4616058424396627E-3</v>
      </c>
      <c r="L43" s="10">
        <v>-8.629105559742993E-4</v>
      </c>
      <c r="M43" s="10">
        <v>9.9123718160646019E-4</v>
      </c>
      <c r="N43" s="10"/>
      <c r="O43" s="10"/>
      <c r="P43" s="10"/>
      <c r="Q43" s="10"/>
      <c r="R43" s="10"/>
      <c r="S43" s="10"/>
      <c r="T43" s="19">
        <f t="shared" si="5"/>
        <v>-1454.979106327911</v>
      </c>
      <c r="U43" s="19">
        <f t="shared" si="2"/>
        <v>-726.83386572864492</v>
      </c>
      <c r="V43" s="19">
        <f t="shared" si="2"/>
        <v>-163.55052854638717</v>
      </c>
      <c r="W43" s="19" t="e">
        <f t="shared" si="6"/>
        <v>#N/A</v>
      </c>
      <c r="X43" s="19" t="e">
        <f t="shared" si="3"/>
        <v>#N/A</v>
      </c>
      <c r="Y43" s="19" t="e">
        <f t="shared" si="3"/>
        <v>#N/A</v>
      </c>
      <c r="Z43" s="19" t="e">
        <f t="shared" si="7"/>
        <v>#N/A</v>
      </c>
      <c r="AA43" s="19" t="e">
        <f t="shared" si="4"/>
        <v>#N/A</v>
      </c>
      <c r="AB43" s="19" t="e">
        <f t="shared" si="4"/>
        <v>#N/A</v>
      </c>
    </row>
    <row r="44" spans="1:28" x14ac:dyDescent="0.25">
      <c r="A44" s="6">
        <v>10</v>
      </c>
      <c r="B44" s="9">
        <f>SUM(K$35:K44)</f>
        <v>-0.18054396620236415</v>
      </c>
      <c r="C44" s="9">
        <f>SUM(L$35:L44)</f>
        <v>-8.8974322513360557E-2</v>
      </c>
      <c r="D44" s="9">
        <f>SUM(M$35:M44)</f>
        <v>-1.9039606311640037E-2</v>
      </c>
      <c r="E44" s="9">
        <f>SUM(N$35:N44)</f>
        <v>0</v>
      </c>
      <c r="F44" s="9">
        <f>SUM(O$35:O44)</f>
        <v>0</v>
      </c>
      <c r="G44" s="9">
        <f>SUM(P$35:P44)</f>
        <v>0</v>
      </c>
      <c r="H44" s="9">
        <f>SUM(Q$35:Q44)</f>
        <v>0</v>
      </c>
      <c r="I44" s="9">
        <f>SUM(R$35:R44)</f>
        <v>0</v>
      </c>
      <c r="J44" s="9">
        <f>SUM(S$35:S44)</f>
        <v>0</v>
      </c>
      <c r="K44" s="10">
        <v>-3.7156144004481589E-3</v>
      </c>
      <c r="L44" s="10">
        <v>-6.3983444295554327E-4</v>
      </c>
      <c r="M44" s="10">
        <v>8.3722234755586082E-4</v>
      </c>
      <c r="N44" s="10"/>
      <c r="O44" s="10"/>
      <c r="P44" s="10"/>
      <c r="Q44" s="10"/>
      <c r="R44" s="10"/>
      <c r="S44" s="10"/>
      <c r="T44" s="19">
        <f t="shared" si="5"/>
        <v>-1485.5519260411161</v>
      </c>
      <c r="U44" s="19">
        <f t="shared" si="2"/>
        <v>-732.09855171662571</v>
      </c>
      <c r="V44" s="19">
        <f t="shared" si="2"/>
        <v>-156.66169533253046</v>
      </c>
      <c r="W44" s="19" t="e">
        <f t="shared" si="6"/>
        <v>#N/A</v>
      </c>
      <c r="X44" s="19" t="e">
        <f t="shared" si="3"/>
        <v>#N/A</v>
      </c>
      <c r="Y44" s="19" t="e">
        <f t="shared" si="3"/>
        <v>#N/A</v>
      </c>
      <c r="Z44" s="19" t="e">
        <f t="shared" si="7"/>
        <v>#N/A</v>
      </c>
      <c r="AA44" s="19" t="e">
        <f t="shared" si="4"/>
        <v>#N/A</v>
      </c>
      <c r="AB44" s="19" t="e">
        <f t="shared" si="4"/>
        <v>#N/A</v>
      </c>
    </row>
    <row r="45" spans="1:28" x14ac:dyDescent="0.25">
      <c r="A45" s="6">
        <v>11</v>
      </c>
      <c r="B45" s="9">
        <f>SUM(K$35:K45)</f>
        <v>-0.18366007706236709</v>
      </c>
      <c r="C45" s="9">
        <f>SUM(L$35:L45)</f>
        <v>-8.9439150643868565E-2</v>
      </c>
      <c r="D45" s="9">
        <f>SUM(M$35:M45)</f>
        <v>-1.8286286218988479E-2</v>
      </c>
      <c r="E45" s="9">
        <f>SUM(N$35:N45)</f>
        <v>0</v>
      </c>
      <c r="F45" s="9">
        <f>SUM(O$35:O45)</f>
        <v>0</v>
      </c>
      <c r="G45" s="9">
        <f>SUM(P$35:P45)</f>
        <v>0</v>
      </c>
      <c r="H45" s="9">
        <f>SUM(Q$35:Q45)</f>
        <v>0</v>
      </c>
      <c r="I45" s="9">
        <f>SUM(R$35:R45)</f>
        <v>0</v>
      </c>
      <c r="J45" s="9">
        <f>SUM(S$35:S45)</f>
        <v>0</v>
      </c>
      <c r="K45" s="10">
        <v>-3.1161108600029365E-3</v>
      </c>
      <c r="L45" s="10">
        <v>-4.6482813050800813E-4</v>
      </c>
      <c r="M45" s="10">
        <v>7.533200926515592E-4</v>
      </c>
      <c r="N45" s="10"/>
      <c r="O45" s="10"/>
      <c r="P45" s="10"/>
      <c r="Q45" s="10"/>
      <c r="R45" s="10"/>
      <c r="S45" s="10"/>
      <c r="T45" s="19">
        <f t="shared" si="5"/>
        <v>-1511.1919105125239</v>
      </c>
      <c r="U45" s="19">
        <f t="shared" si="2"/>
        <v>-735.92325070313336</v>
      </c>
      <c r="V45" s="19">
        <f t="shared" si="2"/>
        <v>-150.46322668191021</v>
      </c>
      <c r="W45" s="19" t="e">
        <f t="shared" si="6"/>
        <v>#N/A</v>
      </c>
      <c r="X45" s="19" t="e">
        <f t="shared" si="3"/>
        <v>#N/A</v>
      </c>
      <c r="Y45" s="19" t="e">
        <f t="shared" si="3"/>
        <v>#N/A</v>
      </c>
      <c r="Z45" s="19" t="e">
        <f t="shared" si="7"/>
        <v>#N/A</v>
      </c>
      <c r="AA45" s="19" t="e">
        <f t="shared" si="4"/>
        <v>#N/A</v>
      </c>
      <c r="AB45" s="19" t="e">
        <f t="shared" si="4"/>
        <v>#N/A</v>
      </c>
    </row>
    <row r="46" spans="1:28" x14ac:dyDescent="0.25">
      <c r="A46" s="6">
        <v>12</v>
      </c>
      <c r="B46" s="9">
        <f>SUM(K$35:K46)</f>
        <v>-0.18629138449843136</v>
      </c>
      <c r="C46" s="9">
        <f>SUM(L$35:L46)</f>
        <v>-8.9771676899625313E-2</v>
      </c>
      <c r="D46" s="9">
        <f>SUM(M$35:M46)</f>
        <v>-1.7654199984189198E-2</v>
      </c>
      <c r="E46" s="9">
        <f>SUM(N$35:N46)</f>
        <v>0</v>
      </c>
      <c r="F46" s="9">
        <f>SUM(O$35:O46)</f>
        <v>0</v>
      </c>
      <c r="G46" s="9">
        <f>SUM(P$35:P46)</f>
        <v>0</v>
      </c>
      <c r="H46" s="9">
        <f>SUM(Q$35:Q46)</f>
        <v>0</v>
      </c>
      <c r="I46" s="9">
        <f>SUM(R$35:R46)</f>
        <v>0</v>
      </c>
      <c r="J46" s="9">
        <f>SUM(S$35:S46)</f>
        <v>0</v>
      </c>
      <c r="K46" s="10">
        <v>-2.6313074360642683E-3</v>
      </c>
      <c r="L46" s="10">
        <v>-3.3252625575674671E-4</v>
      </c>
      <c r="M46" s="10">
        <v>6.3208623479927976E-4</v>
      </c>
      <c r="N46" s="10"/>
      <c r="O46" s="10"/>
      <c r="P46" s="10"/>
      <c r="Q46" s="10"/>
      <c r="R46" s="10"/>
      <c r="S46" s="10"/>
      <c r="T46" s="19">
        <f t="shared" si="5"/>
        <v>-1532.8428352810106</v>
      </c>
      <c r="U46" s="19">
        <f t="shared" si="2"/>
        <v>-738.65934335740121</v>
      </c>
      <c r="V46" s="19">
        <f t="shared" si="2"/>
        <v>-145.26229450299891</v>
      </c>
      <c r="W46" s="19" t="e">
        <f t="shared" si="6"/>
        <v>#N/A</v>
      </c>
      <c r="X46" s="19" t="e">
        <f t="shared" si="3"/>
        <v>#N/A</v>
      </c>
      <c r="Y46" s="19" t="e">
        <f t="shared" si="3"/>
        <v>#N/A</v>
      </c>
      <c r="Z46" s="19" t="e">
        <f t="shared" si="7"/>
        <v>#N/A</v>
      </c>
      <c r="AA46" s="19" t="e">
        <f t="shared" si="4"/>
        <v>#N/A</v>
      </c>
      <c r="AB46" s="19" t="e">
        <f t="shared" si="4"/>
        <v>#N/A</v>
      </c>
    </row>
    <row r="47" spans="1:28" x14ac:dyDescent="0.25">
      <c r="A47" s="6">
        <v>13</v>
      </c>
      <c r="B47" s="9">
        <f>SUM(K$35:K47)</f>
        <v>-0.18853913695881186</v>
      </c>
      <c r="C47" s="9">
        <f>SUM(L$35:L47)</f>
        <v>-9.0015616457723532E-2</v>
      </c>
      <c r="D47" s="9">
        <f>SUM(M$35:M47)</f>
        <v>-1.7125718542466192E-2</v>
      </c>
      <c r="E47" s="9">
        <f>SUM(N$35:N47)</f>
        <v>0</v>
      </c>
      <c r="F47" s="9">
        <f>SUM(O$35:O47)</f>
        <v>0</v>
      </c>
      <c r="G47" s="9">
        <f>SUM(P$35:P47)</f>
        <v>0</v>
      </c>
      <c r="H47" s="9">
        <f>SUM(Q$35:Q47)</f>
        <v>0</v>
      </c>
      <c r="I47" s="9">
        <f>SUM(R$35:R47)</f>
        <v>0</v>
      </c>
      <c r="J47" s="9">
        <f>SUM(S$35:S47)</f>
        <v>0</v>
      </c>
      <c r="K47" s="10">
        <v>-2.2477524603805058E-3</v>
      </c>
      <c r="L47" s="10">
        <v>-2.4393955809822566E-4</v>
      </c>
      <c r="M47" s="10">
        <v>5.2848144172300553E-4</v>
      </c>
      <c r="N47" s="10"/>
      <c r="O47" s="10"/>
      <c r="P47" s="10"/>
      <c r="Q47" s="10"/>
      <c r="R47" s="10"/>
      <c r="S47" s="10"/>
      <c r="T47" s="19">
        <f t="shared" si="5"/>
        <v>-1551.337792864025</v>
      </c>
      <c r="U47" s="19">
        <f t="shared" si="2"/>
        <v>-740.66652691491902</v>
      </c>
      <c r="V47" s="19">
        <f t="shared" si="2"/>
        <v>-140.91384331882239</v>
      </c>
      <c r="W47" s="19" t="e">
        <f t="shared" si="6"/>
        <v>#N/A</v>
      </c>
      <c r="X47" s="19" t="e">
        <f t="shared" si="3"/>
        <v>#N/A</v>
      </c>
      <c r="Y47" s="19" t="e">
        <f t="shared" si="3"/>
        <v>#N/A</v>
      </c>
      <c r="Z47" s="19" t="e">
        <f t="shared" si="7"/>
        <v>#N/A</v>
      </c>
      <c r="AA47" s="19" t="e">
        <f t="shared" si="4"/>
        <v>#N/A</v>
      </c>
      <c r="AB47" s="19" t="e">
        <f t="shared" si="4"/>
        <v>#N/A</v>
      </c>
    </row>
    <row r="48" spans="1:28" x14ac:dyDescent="0.25">
      <c r="A48" s="6">
        <v>14</v>
      </c>
      <c r="B48" s="9">
        <f>SUM(K$35:K48)</f>
        <v>-0.19044770146016821</v>
      </c>
      <c r="C48" s="9">
        <f>SUM(L$35:L48)</f>
        <v>-9.0195960376600423E-2</v>
      </c>
      <c r="D48" s="9">
        <f>SUM(M$35:M48)</f>
        <v>-1.6685464186118614E-2</v>
      </c>
      <c r="E48" s="9">
        <f>SUM(N$35:N48)</f>
        <v>0</v>
      </c>
      <c r="F48" s="9">
        <f>SUM(O$35:O48)</f>
        <v>0</v>
      </c>
      <c r="G48" s="9">
        <f>SUM(P$35:P48)</f>
        <v>0</v>
      </c>
      <c r="H48" s="9">
        <f>SUM(Q$35:Q48)</f>
        <v>0</v>
      </c>
      <c r="I48" s="9">
        <f>SUM(R$35:R48)</f>
        <v>0</v>
      </c>
      <c r="J48" s="9">
        <f>SUM(S$35:S48)</f>
        <v>0</v>
      </c>
      <c r="K48" s="10">
        <v>-1.908564501356347E-3</v>
      </c>
      <c r="L48" s="10">
        <v>-1.8034391887689684E-4</v>
      </c>
      <c r="M48" s="10">
        <v>4.4025435634757618E-4</v>
      </c>
      <c r="N48" s="10"/>
      <c r="O48" s="10"/>
      <c r="P48" s="10"/>
      <c r="Q48" s="10"/>
      <c r="R48" s="10"/>
      <c r="S48" s="10"/>
      <c r="T48" s="19">
        <f t="shared" si="5"/>
        <v>-1567.0418439636096</v>
      </c>
      <c r="U48" s="19">
        <f t="shared" si="2"/>
        <v>-742.15043281148644</v>
      </c>
      <c r="V48" s="19">
        <f t="shared" si="2"/>
        <v>-137.29134226948202</v>
      </c>
      <c r="W48" s="19" t="e">
        <f t="shared" si="6"/>
        <v>#N/A</v>
      </c>
      <c r="X48" s="19" t="e">
        <f t="shared" si="3"/>
        <v>#N/A</v>
      </c>
      <c r="Y48" s="19" t="e">
        <f t="shared" si="3"/>
        <v>#N/A</v>
      </c>
      <c r="Z48" s="19" t="e">
        <f t="shared" si="7"/>
        <v>#N/A</v>
      </c>
      <c r="AA48" s="19" t="e">
        <f t="shared" si="4"/>
        <v>#N/A</v>
      </c>
      <c r="AB48" s="19" t="e">
        <f t="shared" si="4"/>
        <v>#N/A</v>
      </c>
    </row>
    <row r="49" spans="1:28" x14ac:dyDescent="0.25">
      <c r="A49" s="6">
        <v>15</v>
      </c>
      <c r="B49" s="9">
        <f>SUM(K$35:K49)</f>
        <v>-0.19208538084180091</v>
      </c>
      <c r="C49" s="9">
        <f>SUM(L$35:L49)</f>
        <v>-9.0328027634276706E-2</v>
      </c>
      <c r="D49" s="9">
        <f>SUM(M$35:M49)</f>
        <v>-1.6332586138165892E-2</v>
      </c>
      <c r="E49" s="9">
        <f>SUM(N$35:N49)</f>
        <v>0</v>
      </c>
      <c r="F49" s="9">
        <f>SUM(O$35:O49)</f>
        <v>0</v>
      </c>
      <c r="G49" s="9">
        <f>SUM(P$35:P49)</f>
        <v>0</v>
      </c>
      <c r="H49" s="9">
        <f>SUM(Q$35:Q49)</f>
        <v>0</v>
      </c>
      <c r="I49" s="9">
        <f>SUM(R$35:R49)</f>
        <v>0</v>
      </c>
      <c r="J49" s="9">
        <f>SUM(S$35:S49)</f>
        <v>0</v>
      </c>
      <c r="K49" s="10">
        <v>-1.6376793816327085E-3</v>
      </c>
      <c r="L49" s="10">
        <v>-1.3206725767627879E-4</v>
      </c>
      <c r="M49" s="10">
        <v>3.5287804795272333E-4</v>
      </c>
      <c r="N49" s="10"/>
      <c r="O49" s="10"/>
      <c r="P49" s="10"/>
      <c r="Q49" s="10"/>
      <c r="R49" s="10"/>
      <c r="S49" s="10"/>
      <c r="T49" s="19">
        <f t="shared" si="5"/>
        <v>-1580.5169980260578</v>
      </c>
      <c r="U49" s="19">
        <f t="shared" si="2"/>
        <v>-743.23710866742772</v>
      </c>
      <c r="V49" s="19">
        <f t="shared" si="2"/>
        <v>-134.38779099152779</v>
      </c>
      <c r="W49" s="19" t="e">
        <f t="shared" si="6"/>
        <v>#N/A</v>
      </c>
      <c r="X49" s="19" t="e">
        <f t="shared" si="3"/>
        <v>#N/A</v>
      </c>
      <c r="Y49" s="19" t="e">
        <f t="shared" si="3"/>
        <v>#N/A</v>
      </c>
      <c r="Z49" s="19" t="e">
        <f t="shared" si="7"/>
        <v>#N/A</v>
      </c>
      <c r="AA49" s="19" t="e">
        <f t="shared" si="4"/>
        <v>#N/A</v>
      </c>
      <c r="AB49" s="19" t="e">
        <f t="shared" si="4"/>
        <v>#N/A</v>
      </c>
    </row>
    <row r="50" spans="1:28" x14ac:dyDescent="0.25">
      <c r="A50" s="6">
        <v>16</v>
      </c>
      <c r="B50" s="9">
        <f>SUM(K$35:K50)</f>
        <v>-0.19349720134320056</v>
      </c>
      <c r="C50" s="9">
        <f>SUM(L$35:L50)</f>
        <v>-9.042849792949828E-2</v>
      </c>
      <c r="D50" s="9">
        <f>SUM(M$35:M50)</f>
        <v>-1.6039961289148148E-2</v>
      </c>
      <c r="E50" s="9">
        <f>SUM(N$35:N50)</f>
        <v>0</v>
      </c>
      <c r="F50" s="9">
        <f>SUM(O$35:O50)</f>
        <v>0</v>
      </c>
      <c r="G50" s="9">
        <f>SUM(P$35:P50)</f>
        <v>0</v>
      </c>
      <c r="H50" s="9">
        <f>SUM(Q$35:Q50)</f>
        <v>0</v>
      </c>
      <c r="I50" s="9">
        <f>SUM(R$35:R50)</f>
        <v>0</v>
      </c>
      <c r="J50" s="9">
        <f>SUM(S$35:S50)</f>
        <v>0</v>
      </c>
      <c r="K50" s="10">
        <v>-1.4118205013996653E-3</v>
      </c>
      <c r="L50" s="10">
        <v>-1.0047029522156922E-4</v>
      </c>
      <c r="M50" s="10">
        <v>2.9262484901774305E-4</v>
      </c>
      <c r="N50" s="10"/>
      <c r="O50" s="10"/>
      <c r="P50" s="10"/>
      <c r="Q50" s="10"/>
      <c r="R50" s="10"/>
      <c r="S50" s="10"/>
      <c r="T50" s="19">
        <f t="shared" si="5"/>
        <v>-1592.133739970941</v>
      </c>
      <c r="U50" s="19">
        <f t="shared" si="2"/>
        <v>-744.06379838581483</v>
      </c>
      <c r="V50" s="19">
        <f t="shared" si="2"/>
        <v>-131.98001510618721</v>
      </c>
      <c r="W50" s="19" t="e">
        <f t="shared" si="6"/>
        <v>#N/A</v>
      </c>
      <c r="X50" s="19" t="e">
        <f t="shared" si="3"/>
        <v>#N/A</v>
      </c>
      <c r="Y50" s="19" t="e">
        <f t="shared" si="3"/>
        <v>#N/A</v>
      </c>
      <c r="Z50" s="19" t="e">
        <f t="shared" si="7"/>
        <v>#N/A</v>
      </c>
      <c r="AA50" s="19" t="e">
        <f t="shared" si="4"/>
        <v>#N/A</v>
      </c>
      <c r="AB50" s="19" t="e">
        <f t="shared" si="4"/>
        <v>#N/A</v>
      </c>
    </row>
    <row r="51" spans="1:28" x14ac:dyDescent="0.25">
      <c r="A51" s="6">
        <v>17</v>
      </c>
      <c r="B51" s="9">
        <f>SUM(K$35:K51)</f>
        <v>-0.19470480650858071</v>
      </c>
      <c r="C51" s="9">
        <f>SUM(L$35:L51)</f>
        <v>-9.0503562255771844E-2</v>
      </c>
      <c r="D51" s="9">
        <f>SUM(M$35:M51)</f>
        <v>-1.5802042075690758E-2</v>
      </c>
      <c r="E51" s="9">
        <f>SUM(N$35:N51)</f>
        <v>0</v>
      </c>
      <c r="F51" s="9">
        <f>SUM(O$35:O51)</f>
        <v>0</v>
      </c>
      <c r="G51" s="9">
        <f>SUM(P$35:P51)</f>
        <v>0</v>
      </c>
      <c r="H51" s="9">
        <f>SUM(Q$35:Q51)</f>
        <v>0</v>
      </c>
      <c r="I51" s="9">
        <f>SUM(R$35:R51)</f>
        <v>0</v>
      </c>
      <c r="J51" s="9">
        <f>SUM(S$35:S51)</f>
        <v>0</v>
      </c>
      <c r="K51" s="10">
        <v>-1.2076051653801636E-3</v>
      </c>
      <c r="L51" s="10">
        <v>-7.5064326273565265E-5</v>
      </c>
      <c r="M51" s="10">
        <v>2.3791921345738947E-4</v>
      </c>
      <c r="N51" s="10"/>
      <c r="O51" s="10"/>
      <c r="P51" s="10"/>
      <c r="Q51" s="10"/>
      <c r="R51" s="10"/>
      <c r="S51" s="10"/>
      <c r="T51" s="19">
        <f t="shared" si="5"/>
        <v>-1602.0701572163498</v>
      </c>
      <c r="U51" s="19">
        <f t="shared" si="2"/>
        <v>-744.68144270159155</v>
      </c>
      <c r="V51" s="19">
        <f t="shared" si="2"/>
        <v>-130.02236815055505</v>
      </c>
      <c r="W51" s="19" t="e">
        <f t="shared" si="6"/>
        <v>#N/A</v>
      </c>
      <c r="X51" s="19" t="e">
        <f t="shared" si="3"/>
        <v>#N/A</v>
      </c>
      <c r="Y51" s="19" t="e">
        <f t="shared" si="3"/>
        <v>#N/A</v>
      </c>
      <c r="Z51" s="19" t="e">
        <f t="shared" si="7"/>
        <v>#N/A</v>
      </c>
      <c r="AA51" s="19" t="e">
        <f t="shared" si="4"/>
        <v>#N/A</v>
      </c>
      <c r="AB51" s="19" t="e">
        <f t="shared" si="4"/>
        <v>#N/A</v>
      </c>
    </row>
    <row r="52" spans="1:28" x14ac:dyDescent="0.25">
      <c r="A52" s="6">
        <v>18</v>
      </c>
      <c r="B52" s="9">
        <f>SUM(K$35:K52)</f>
        <v>-0.19575022997315036</v>
      </c>
      <c r="C52" s="9">
        <f>SUM(L$35:L52)</f>
        <v>-9.0558922776003137E-2</v>
      </c>
      <c r="D52" s="9">
        <f>SUM(M$35:M52)</f>
        <v>-1.5609555219953396E-2</v>
      </c>
      <c r="E52" s="9">
        <f>SUM(N$35:N52)</f>
        <v>0</v>
      </c>
      <c r="F52" s="9">
        <f>SUM(O$35:O52)</f>
        <v>0</v>
      </c>
      <c r="G52" s="9">
        <f>SUM(P$35:P52)</f>
        <v>0</v>
      </c>
      <c r="H52" s="9">
        <f>SUM(Q$35:Q52)</f>
        <v>0</v>
      </c>
      <c r="I52" s="9">
        <f>SUM(R$35:R52)</f>
        <v>0</v>
      </c>
      <c r="J52" s="9">
        <f>SUM(S$35:S52)</f>
        <v>0</v>
      </c>
      <c r="K52" s="10">
        <v>-1.0454234645696455E-3</v>
      </c>
      <c r="L52" s="10">
        <v>-5.5360520231288507E-5</v>
      </c>
      <c r="M52" s="10">
        <v>1.9248685573736182E-4</v>
      </c>
      <c r="N52" s="10"/>
      <c r="O52" s="10"/>
      <c r="P52" s="10"/>
      <c r="Q52" s="10"/>
      <c r="R52" s="10"/>
      <c r="S52" s="10"/>
      <c r="T52" s="19">
        <f t="shared" si="5"/>
        <v>-1610.6721109342564</v>
      </c>
      <c r="U52" s="19">
        <f t="shared" si="2"/>
        <v>-745.13696015357914</v>
      </c>
      <c r="V52" s="19">
        <f t="shared" si="2"/>
        <v>-128.43854773665251</v>
      </c>
      <c r="W52" s="19" t="e">
        <f t="shared" si="6"/>
        <v>#N/A</v>
      </c>
      <c r="X52" s="19" t="e">
        <f t="shared" si="3"/>
        <v>#N/A</v>
      </c>
      <c r="Y52" s="19" t="e">
        <f t="shared" si="3"/>
        <v>#N/A</v>
      </c>
      <c r="Z52" s="19" t="e">
        <f t="shared" si="7"/>
        <v>#N/A</v>
      </c>
      <c r="AA52" s="19" t="e">
        <f t="shared" si="4"/>
        <v>#N/A</v>
      </c>
      <c r="AB52" s="19" t="e">
        <f t="shared" si="4"/>
        <v>#N/A</v>
      </c>
    </row>
    <row r="53" spans="1:28" x14ac:dyDescent="0.25">
      <c r="A53" s="6">
        <v>19</v>
      </c>
      <c r="B53" s="9">
        <f>SUM(K$35:K53)</f>
        <v>-0.19666606895932448</v>
      </c>
      <c r="C53" s="9">
        <f>SUM(L$35:L53)</f>
        <v>-9.0600006923745521E-2</v>
      </c>
      <c r="D53" s="9">
        <f>SUM(M$35:M53)</f>
        <v>-1.5449935867127059E-2</v>
      </c>
      <c r="E53" s="9">
        <f>SUM(N$35:N53)</f>
        <v>0</v>
      </c>
      <c r="F53" s="9">
        <f>SUM(O$35:O53)</f>
        <v>0</v>
      </c>
      <c r="G53" s="9">
        <f>SUM(P$35:P53)</f>
        <v>0</v>
      </c>
      <c r="H53" s="9">
        <f>SUM(Q$35:Q53)</f>
        <v>0</v>
      </c>
      <c r="I53" s="9">
        <f>SUM(R$35:R53)</f>
        <v>0</v>
      </c>
      <c r="J53" s="9">
        <f>SUM(S$35:S53)</f>
        <v>0</v>
      </c>
      <c r="K53" s="10">
        <v>-9.1583898617412401E-4</v>
      </c>
      <c r="L53" s="10">
        <v>-4.1084147742379083E-5</v>
      </c>
      <c r="M53" s="10">
        <v>1.5961935282633773E-4</v>
      </c>
      <c r="N53" s="10"/>
      <c r="O53" s="10"/>
      <c r="P53" s="10"/>
      <c r="Q53" s="10"/>
      <c r="R53" s="10"/>
      <c r="S53" s="10"/>
      <c r="T53" s="19">
        <f t="shared" si="5"/>
        <v>-1618.2078176015707</v>
      </c>
      <c r="U53" s="19">
        <f t="shared" si="2"/>
        <v>-745.47500875244532</v>
      </c>
      <c r="V53" s="19">
        <f t="shared" si="2"/>
        <v>-127.12516772173237</v>
      </c>
      <c r="W53" s="19" t="e">
        <f t="shared" si="6"/>
        <v>#N/A</v>
      </c>
      <c r="X53" s="19" t="e">
        <f t="shared" si="3"/>
        <v>#N/A</v>
      </c>
      <c r="Y53" s="19" t="e">
        <f t="shared" si="3"/>
        <v>#N/A</v>
      </c>
      <c r="Z53" s="19" t="e">
        <f t="shared" si="7"/>
        <v>#N/A</v>
      </c>
      <c r="AA53" s="19" t="e">
        <f t="shared" si="4"/>
        <v>#N/A</v>
      </c>
      <c r="AB53" s="19" t="e">
        <f t="shared" si="4"/>
        <v>#N/A</v>
      </c>
    </row>
    <row r="54" spans="1:28" x14ac:dyDescent="0.25">
      <c r="A54" s="6">
        <v>20</v>
      </c>
      <c r="B54" s="9">
        <f>SUM(K$35:K54)</f>
        <v>-0.19746543396711627</v>
      </c>
      <c r="C54" s="9">
        <f>SUM(L$35:L54)</f>
        <v>-9.0631286329237976E-2</v>
      </c>
      <c r="D54" s="9">
        <f>SUM(M$35:M54)</f>
        <v>-1.5320187936314856E-2</v>
      </c>
      <c r="E54" s="9">
        <f>SUM(N$35:N54)</f>
        <v>0</v>
      </c>
      <c r="F54" s="9">
        <f>SUM(O$35:O54)</f>
        <v>0</v>
      </c>
      <c r="G54" s="9">
        <f>SUM(P$35:P54)</f>
        <v>0</v>
      </c>
      <c r="H54" s="9">
        <f>SUM(Q$35:Q54)</f>
        <v>0</v>
      </c>
      <c r="I54" s="9">
        <f>SUM(R$35:R54)</f>
        <v>0</v>
      </c>
      <c r="J54" s="9">
        <f>SUM(S$35:S54)</f>
        <v>0</v>
      </c>
      <c r="K54" s="10">
        <v>-7.9936500779178915E-4</v>
      </c>
      <c r="L54" s="10">
        <v>-3.1279405492457818E-5</v>
      </c>
      <c r="M54" s="10">
        <v>1.2974793081220226E-4</v>
      </c>
      <c r="N54" s="10"/>
      <c r="O54" s="10"/>
      <c r="P54" s="10"/>
      <c r="Q54" s="10"/>
      <c r="R54" s="10"/>
      <c r="S54" s="10"/>
      <c r="T54" s="19">
        <f t="shared" si="5"/>
        <v>-1624.7851530391004</v>
      </c>
      <c r="U54" s="19">
        <f t="shared" si="2"/>
        <v>-745.73238196769114</v>
      </c>
      <c r="V54" s="19">
        <f t="shared" si="2"/>
        <v>-126.05757575190782</v>
      </c>
      <c r="W54" s="19" t="e">
        <f t="shared" si="6"/>
        <v>#N/A</v>
      </c>
      <c r="X54" s="19" t="e">
        <f t="shared" si="3"/>
        <v>#N/A</v>
      </c>
      <c r="Y54" s="19" t="e">
        <f t="shared" si="3"/>
        <v>#N/A</v>
      </c>
      <c r="Z54" s="19" t="e">
        <f t="shared" si="7"/>
        <v>#N/A</v>
      </c>
      <c r="AA54" s="19" t="e">
        <f t="shared" si="4"/>
        <v>#N/A</v>
      </c>
      <c r="AB54" s="19" t="e">
        <f t="shared" si="4"/>
        <v>#N/A</v>
      </c>
    </row>
    <row r="57" spans="1:28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</row>
    <row r="58" spans="1:28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</row>
    <row r="59" spans="1:28" x14ac:dyDescent="0.25">
      <c r="A59" s="21"/>
      <c r="B59" s="35" t="str">
        <f>B8</f>
        <v>response of pib_n to reductax shocks</v>
      </c>
      <c r="C59" s="35"/>
      <c r="D59" s="35"/>
      <c r="E59" s="35">
        <f>E8</f>
        <v>0</v>
      </c>
      <c r="F59" s="35"/>
      <c r="G59" s="35"/>
      <c r="H59" s="35">
        <f>H8</f>
        <v>0</v>
      </c>
      <c r="I59" s="35"/>
      <c r="J59" s="35"/>
    </row>
    <row r="60" spans="1:28" x14ac:dyDescent="0.25">
      <c r="A60" s="21"/>
      <c r="B60" s="21" t="s">
        <v>385</v>
      </c>
      <c r="C60" s="21" t="s">
        <v>316</v>
      </c>
      <c r="D60" s="21" t="s">
        <v>386</v>
      </c>
      <c r="E60" s="21" t="s">
        <v>385</v>
      </c>
      <c r="F60" s="21" t="s">
        <v>316</v>
      </c>
      <c r="G60" s="21" t="s">
        <v>386</v>
      </c>
      <c r="H60" s="21" t="s">
        <v>385</v>
      </c>
      <c r="I60" s="21" t="s">
        <v>316</v>
      </c>
      <c r="J60" s="21" t="s">
        <v>386</v>
      </c>
    </row>
    <row r="61" spans="1:28" x14ac:dyDescent="0.25">
      <c r="A61" s="21">
        <v>1</v>
      </c>
      <c r="B61" s="22">
        <f>(T10/T35)*(-1.5)</f>
        <v>0.21706315104167578</v>
      </c>
      <c r="C61" s="22">
        <f>(U10/U35)*(-1)</f>
        <v>1.155667254149211</v>
      </c>
      <c r="D61" s="22">
        <f>(V10/V35)*(-0.2)</f>
        <v>1.7919726685195538</v>
      </c>
      <c r="E61" s="23" t="e">
        <f>W10/W35</f>
        <v>#N/A</v>
      </c>
      <c r="F61" s="22" t="e">
        <f t="shared" ref="F61:J61" si="8">X10/X35</f>
        <v>#N/A</v>
      </c>
      <c r="G61" s="23" t="e">
        <f t="shared" si="8"/>
        <v>#N/A</v>
      </c>
      <c r="H61" s="23" t="e">
        <f t="shared" si="8"/>
        <v>#N/A</v>
      </c>
      <c r="I61" s="22" t="e">
        <f t="shared" si="8"/>
        <v>#N/A</v>
      </c>
      <c r="J61" s="23" t="e">
        <f t="shared" si="8"/>
        <v>#N/A</v>
      </c>
    </row>
    <row r="62" spans="1:28" x14ac:dyDescent="0.25">
      <c r="A62" s="21">
        <v>2</v>
      </c>
      <c r="B62" s="22">
        <f>($B$61/$D$61)*D62</f>
        <v>0.24524854830620835</v>
      </c>
      <c r="C62" s="22">
        <f t="shared" ref="C62:C80" si="9">(U11/U36)*(-1)</f>
        <v>1.3057293006434731</v>
      </c>
      <c r="D62" s="22">
        <f t="shared" ref="D62:D63" si="10">($D$61/$C$61)*C62</f>
        <v>2.024658231716371</v>
      </c>
      <c r="E62" s="23" t="e">
        <f t="shared" ref="E62:J77" si="11">W11/W36</f>
        <v>#N/A</v>
      </c>
      <c r="F62" s="22" t="e">
        <f t="shared" si="11"/>
        <v>#N/A</v>
      </c>
      <c r="G62" s="23" t="e">
        <f t="shared" si="11"/>
        <v>#N/A</v>
      </c>
      <c r="H62" s="23" t="e">
        <f t="shared" si="11"/>
        <v>#N/A</v>
      </c>
      <c r="I62" s="22" t="e">
        <f t="shared" si="11"/>
        <v>#N/A</v>
      </c>
      <c r="J62" s="23" t="e">
        <f t="shared" si="11"/>
        <v>#N/A</v>
      </c>
    </row>
    <row r="63" spans="1:28" x14ac:dyDescent="0.25">
      <c r="A63" s="21">
        <v>3</v>
      </c>
      <c r="B63" s="22">
        <f t="shared" ref="B63:B80" si="12">($B$61/$D$61)*D63</f>
        <v>0.25691207497327628</v>
      </c>
      <c r="C63" s="22">
        <f t="shared" si="9"/>
        <v>1.367827154527657</v>
      </c>
      <c r="D63" s="22">
        <f t="shared" si="10"/>
        <v>2.1209468965847891</v>
      </c>
      <c r="E63" s="23" t="e">
        <f t="shared" si="11"/>
        <v>#N/A</v>
      </c>
      <c r="F63" s="22" t="e">
        <f t="shared" si="11"/>
        <v>#N/A</v>
      </c>
      <c r="G63" s="23" t="e">
        <f t="shared" si="11"/>
        <v>#N/A</v>
      </c>
      <c r="H63" s="23" t="e">
        <f t="shared" si="11"/>
        <v>#N/A</v>
      </c>
      <c r="I63" s="22" t="e">
        <f t="shared" si="11"/>
        <v>#N/A</v>
      </c>
      <c r="J63" s="23" t="e">
        <f t="shared" si="11"/>
        <v>#N/A</v>
      </c>
    </row>
    <row r="64" spans="1:28" x14ac:dyDescent="0.25">
      <c r="A64" s="21">
        <v>4</v>
      </c>
      <c r="B64" s="22">
        <f t="shared" si="12"/>
        <v>0.25850111650139634</v>
      </c>
      <c r="C64" s="22">
        <f t="shared" si="9"/>
        <v>1.3762873802763333</v>
      </c>
      <c r="D64" s="22">
        <f>($D$61/$C$61)*C64</f>
        <v>2.1340652862048999</v>
      </c>
      <c r="E64" s="23" t="e">
        <f t="shared" si="11"/>
        <v>#N/A</v>
      </c>
      <c r="F64" s="22" t="e">
        <f t="shared" si="11"/>
        <v>#N/A</v>
      </c>
      <c r="G64" s="23" t="e">
        <f t="shared" si="11"/>
        <v>#N/A</v>
      </c>
      <c r="H64" s="23" t="e">
        <f t="shared" si="11"/>
        <v>#N/A</v>
      </c>
      <c r="I64" s="22" t="e">
        <f t="shared" si="11"/>
        <v>#N/A</v>
      </c>
      <c r="J64" s="23" t="e">
        <f t="shared" si="11"/>
        <v>#N/A</v>
      </c>
    </row>
    <row r="65" spans="1:10" x14ac:dyDescent="0.25">
      <c r="A65" s="21">
        <v>5</v>
      </c>
      <c r="B65" s="22">
        <f t="shared" si="12"/>
        <v>0.25600938460979511</v>
      </c>
      <c r="C65" s="22">
        <f t="shared" si="9"/>
        <v>1.3630211352254176</v>
      </c>
      <c r="D65" s="22">
        <f>($D$63/$C$63)*C65</f>
        <v>2.113494703747214</v>
      </c>
      <c r="E65" s="23" t="e">
        <f t="shared" si="11"/>
        <v>#N/A</v>
      </c>
      <c r="F65" s="22" t="e">
        <f t="shared" si="11"/>
        <v>#N/A</v>
      </c>
      <c r="G65" s="23" t="e">
        <f t="shared" si="11"/>
        <v>#N/A</v>
      </c>
      <c r="H65" s="23" t="e">
        <f t="shared" si="11"/>
        <v>#N/A</v>
      </c>
      <c r="I65" s="22" t="e">
        <f t="shared" si="11"/>
        <v>#N/A</v>
      </c>
      <c r="J65" s="23" t="e">
        <f t="shared" si="11"/>
        <v>#N/A</v>
      </c>
    </row>
    <row r="66" spans="1:10" x14ac:dyDescent="0.25">
      <c r="A66" s="21">
        <v>6</v>
      </c>
      <c r="B66" s="22">
        <f t="shared" si="12"/>
        <v>0.25131932393573608</v>
      </c>
      <c r="C66" s="22">
        <f t="shared" si="9"/>
        <v>1.3380507544170128</v>
      </c>
      <c r="D66" s="22">
        <f t="shared" ref="D66:D80" si="13">($D$64/$C$64)*C66</f>
        <v>2.0747757387765153</v>
      </c>
      <c r="E66" s="23" t="e">
        <f t="shared" si="11"/>
        <v>#N/A</v>
      </c>
      <c r="F66" s="22" t="e">
        <f t="shared" si="11"/>
        <v>#N/A</v>
      </c>
      <c r="G66" s="23" t="e">
        <f t="shared" si="11"/>
        <v>#N/A</v>
      </c>
      <c r="H66" s="23" t="e">
        <f t="shared" si="11"/>
        <v>#N/A</v>
      </c>
      <c r="I66" s="22" t="e">
        <f t="shared" si="11"/>
        <v>#N/A</v>
      </c>
      <c r="J66" s="23" t="e">
        <f t="shared" si="11"/>
        <v>#N/A</v>
      </c>
    </row>
    <row r="67" spans="1:10" x14ac:dyDescent="0.25">
      <c r="A67" s="21">
        <v>7</v>
      </c>
      <c r="B67" s="22">
        <f t="shared" si="12"/>
        <v>0.24615193156194989</v>
      </c>
      <c r="C67" s="22">
        <f t="shared" si="9"/>
        <v>1.3105390089776474</v>
      </c>
      <c r="D67" s="22">
        <f t="shared" si="13"/>
        <v>2.0321161447509803</v>
      </c>
      <c r="E67" s="23" t="e">
        <f t="shared" si="11"/>
        <v>#N/A</v>
      </c>
      <c r="F67" s="22" t="e">
        <f t="shared" si="11"/>
        <v>#N/A</v>
      </c>
      <c r="G67" s="23" t="e">
        <f t="shared" si="11"/>
        <v>#N/A</v>
      </c>
      <c r="H67" s="23" t="e">
        <f t="shared" si="11"/>
        <v>#N/A</v>
      </c>
      <c r="I67" s="22" t="e">
        <f t="shared" si="11"/>
        <v>#N/A</v>
      </c>
      <c r="J67" s="23" t="e">
        <f t="shared" si="11"/>
        <v>#N/A</v>
      </c>
    </row>
    <row r="68" spans="1:10" x14ac:dyDescent="0.25">
      <c r="A68" s="21">
        <v>8</v>
      </c>
      <c r="B68" s="22">
        <f t="shared" si="12"/>
        <v>0.24137259626855731</v>
      </c>
      <c r="C68" s="22">
        <f t="shared" si="9"/>
        <v>1.2850933206207464</v>
      </c>
      <c r="D68" s="22">
        <f t="shared" si="13"/>
        <v>1.9926601699420363</v>
      </c>
      <c r="E68" s="23" t="e">
        <f t="shared" si="11"/>
        <v>#N/A</v>
      </c>
      <c r="F68" s="22" t="e">
        <f t="shared" si="11"/>
        <v>#N/A</v>
      </c>
      <c r="G68" s="23" t="e">
        <f t="shared" si="11"/>
        <v>#N/A</v>
      </c>
      <c r="H68" s="23" t="e">
        <f t="shared" si="11"/>
        <v>#N/A</v>
      </c>
      <c r="I68" s="22" t="e">
        <f t="shared" si="11"/>
        <v>#N/A</v>
      </c>
      <c r="J68" s="23" t="e">
        <f t="shared" si="11"/>
        <v>#N/A</v>
      </c>
    </row>
    <row r="69" spans="1:10" x14ac:dyDescent="0.25">
      <c r="A69" s="21">
        <v>9</v>
      </c>
      <c r="B69" s="22">
        <f t="shared" si="12"/>
        <v>0.23737731313843416</v>
      </c>
      <c r="C69" s="22">
        <f t="shared" si="9"/>
        <v>1.2638220091964891</v>
      </c>
      <c r="D69" s="22">
        <f t="shared" si="13"/>
        <v>1.9596769660319293</v>
      </c>
      <c r="E69" s="23" t="e">
        <f t="shared" si="11"/>
        <v>#N/A</v>
      </c>
      <c r="F69" s="22" t="e">
        <f t="shared" si="11"/>
        <v>#N/A</v>
      </c>
      <c r="G69" s="23" t="e">
        <f t="shared" si="11"/>
        <v>#N/A</v>
      </c>
      <c r="H69" s="23" t="e">
        <f t="shared" si="11"/>
        <v>#N/A</v>
      </c>
      <c r="I69" s="22" t="e">
        <f t="shared" si="11"/>
        <v>#N/A</v>
      </c>
      <c r="J69" s="23" t="e">
        <f t="shared" si="11"/>
        <v>#N/A</v>
      </c>
    </row>
    <row r="70" spans="1:10" x14ac:dyDescent="0.25">
      <c r="A70" s="21">
        <v>10</v>
      </c>
      <c r="B70" s="22">
        <f t="shared" si="12"/>
        <v>0.2341637081382755</v>
      </c>
      <c r="C70" s="22">
        <f t="shared" si="9"/>
        <v>1.246712435099592</v>
      </c>
      <c r="D70" s="22">
        <f t="shared" si="13"/>
        <v>1.9331469341031269</v>
      </c>
      <c r="E70" s="23" t="e">
        <f t="shared" si="11"/>
        <v>#N/A</v>
      </c>
      <c r="F70" s="22" t="e">
        <f t="shared" si="11"/>
        <v>#N/A</v>
      </c>
      <c r="G70" s="23" t="e">
        <f t="shared" si="11"/>
        <v>#N/A</v>
      </c>
      <c r="H70" s="23" t="e">
        <f t="shared" si="11"/>
        <v>#N/A</v>
      </c>
      <c r="I70" s="22" t="e">
        <f t="shared" si="11"/>
        <v>#N/A</v>
      </c>
      <c r="J70" s="23" t="e">
        <f t="shared" si="11"/>
        <v>#N/A</v>
      </c>
    </row>
    <row r="71" spans="1:10" x14ac:dyDescent="0.25">
      <c r="A71" s="21">
        <v>11</v>
      </c>
      <c r="B71" s="22">
        <f t="shared" si="12"/>
        <v>0.231660861589394</v>
      </c>
      <c r="C71" s="22">
        <f t="shared" si="9"/>
        <v>1.2333870144336616</v>
      </c>
      <c r="D71" s="22">
        <f t="shared" si="13"/>
        <v>1.912484594191582</v>
      </c>
      <c r="E71" s="23" t="e">
        <f t="shared" si="11"/>
        <v>#N/A</v>
      </c>
      <c r="F71" s="22" t="e">
        <f t="shared" si="11"/>
        <v>#N/A</v>
      </c>
      <c r="G71" s="23" t="e">
        <f t="shared" si="11"/>
        <v>#N/A</v>
      </c>
      <c r="H71" s="23" t="e">
        <f t="shared" si="11"/>
        <v>#N/A</v>
      </c>
      <c r="I71" s="22" t="e">
        <f t="shared" si="11"/>
        <v>#N/A</v>
      </c>
      <c r="J71" s="23" t="e">
        <f t="shared" si="11"/>
        <v>#N/A</v>
      </c>
    </row>
    <row r="72" spans="1:10" x14ac:dyDescent="0.25">
      <c r="A72" s="21">
        <v>12</v>
      </c>
      <c r="B72" s="22">
        <f t="shared" si="12"/>
        <v>0.22970095942763552</v>
      </c>
      <c r="C72" s="22">
        <f t="shared" si="9"/>
        <v>1.2229522873101912</v>
      </c>
      <c r="D72" s="22">
        <f t="shared" si="13"/>
        <v>1.8963045512409973</v>
      </c>
      <c r="E72" s="23" t="e">
        <f t="shared" si="11"/>
        <v>#N/A</v>
      </c>
      <c r="F72" s="22" t="e">
        <f t="shared" si="11"/>
        <v>#N/A</v>
      </c>
      <c r="G72" s="23" t="e">
        <f t="shared" si="11"/>
        <v>#N/A</v>
      </c>
      <c r="H72" s="23" t="e">
        <f t="shared" si="11"/>
        <v>#N/A</v>
      </c>
      <c r="I72" s="22" t="e">
        <f t="shared" si="11"/>
        <v>#N/A</v>
      </c>
      <c r="J72" s="23" t="e">
        <f t="shared" si="11"/>
        <v>#N/A</v>
      </c>
    </row>
    <row r="73" spans="1:10" x14ac:dyDescent="0.25">
      <c r="A73" s="21">
        <v>13</v>
      </c>
      <c r="B73" s="22">
        <f t="shared" si="12"/>
        <v>0.22817315305917685</v>
      </c>
      <c r="C73" s="22">
        <f t="shared" si="9"/>
        <v>1.2148180840507474</v>
      </c>
      <c r="D73" s="22">
        <f t="shared" si="13"/>
        <v>1.8836916906889893</v>
      </c>
      <c r="E73" s="23" t="e">
        <f t="shared" si="11"/>
        <v>#N/A</v>
      </c>
      <c r="F73" s="22" t="e">
        <f t="shared" si="11"/>
        <v>#N/A</v>
      </c>
      <c r="G73" s="23" t="e">
        <f t="shared" si="11"/>
        <v>#N/A</v>
      </c>
      <c r="H73" s="23" t="e">
        <f t="shared" si="11"/>
        <v>#N/A</v>
      </c>
      <c r="I73" s="22" t="e">
        <f t="shared" si="11"/>
        <v>#N/A</v>
      </c>
      <c r="J73" s="23" t="e">
        <f t="shared" si="11"/>
        <v>#N/A</v>
      </c>
    </row>
    <row r="74" spans="1:10" x14ac:dyDescent="0.25">
      <c r="A74" s="21">
        <v>14</v>
      </c>
      <c r="B74" s="22">
        <f t="shared" si="12"/>
        <v>0.22698604146316254</v>
      </c>
      <c r="C74" s="22">
        <f t="shared" si="9"/>
        <v>1.2084977759194464</v>
      </c>
      <c r="D74" s="22">
        <f t="shared" si="13"/>
        <v>1.873891448112893</v>
      </c>
      <c r="E74" s="23" t="e">
        <f t="shared" si="11"/>
        <v>#N/A</v>
      </c>
      <c r="F74" s="22" t="e">
        <f t="shared" si="11"/>
        <v>#N/A</v>
      </c>
      <c r="G74" s="23" t="e">
        <f t="shared" si="11"/>
        <v>#N/A</v>
      </c>
      <c r="H74" s="23" t="e">
        <f t="shared" si="11"/>
        <v>#N/A</v>
      </c>
      <c r="I74" s="22" t="e">
        <f t="shared" si="11"/>
        <v>#N/A</v>
      </c>
      <c r="J74" s="23" t="e">
        <f t="shared" si="11"/>
        <v>#N/A</v>
      </c>
    </row>
    <row r="75" spans="1:10" x14ac:dyDescent="0.25">
      <c r="A75" s="21">
        <v>15</v>
      </c>
      <c r="B75" s="22">
        <f t="shared" si="12"/>
        <v>0.22605684440324214</v>
      </c>
      <c r="C75" s="22">
        <f t="shared" si="9"/>
        <v>1.2035506321520755</v>
      </c>
      <c r="D75" s="22">
        <f t="shared" si="13"/>
        <v>1.8662204282873014</v>
      </c>
      <c r="E75" s="23" t="e">
        <f t="shared" si="11"/>
        <v>#N/A</v>
      </c>
      <c r="F75" s="22" t="e">
        <f t="shared" si="11"/>
        <v>#N/A</v>
      </c>
      <c r="G75" s="23" t="e">
        <f t="shared" si="11"/>
        <v>#N/A</v>
      </c>
      <c r="H75" s="23" t="e">
        <f t="shared" si="11"/>
        <v>#N/A</v>
      </c>
      <c r="I75" s="22" t="e">
        <f t="shared" si="11"/>
        <v>#N/A</v>
      </c>
      <c r="J75" s="23" t="e">
        <f t="shared" si="11"/>
        <v>#N/A</v>
      </c>
    </row>
    <row r="76" spans="1:10" x14ac:dyDescent="0.25">
      <c r="A76" s="21">
        <v>16</v>
      </c>
      <c r="B76" s="22">
        <f t="shared" si="12"/>
        <v>0.22530995837734977</v>
      </c>
      <c r="C76" s="22">
        <f t="shared" si="9"/>
        <v>1.1995741316794561</v>
      </c>
      <c r="D76" s="22">
        <f t="shared" si="13"/>
        <v>1.8600544837754145</v>
      </c>
      <c r="E76" s="23" t="e">
        <f t="shared" si="11"/>
        <v>#N/A</v>
      </c>
      <c r="F76" s="22" t="e">
        <f t="shared" si="11"/>
        <v>#N/A</v>
      </c>
      <c r="G76" s="23" t="e">
        <f t="shared" si="11"/>
        <v>#N/A</v>
      </c>
      <c r="H76" s="23" t="e">
        <f t="shared" si="11"/>
        <v>#N/A</v>
      </c>
      <c r="I76" s="22" t="e">
        <f t="shared" si="11"/>
        <v>#N/A</v>
      </c>
      <c r="J76" s="23" t="e">
        <f t="shared" si="11"/>
        <v>#N/A</v>
      </c>
    </row>
    <row r="77" spans="1:10" x14ac:dyDescent="0.25">
      <c r="A77" s="21">
        <v>17</v>
      </c>
      <c r="B77" s="22">
        <f t="shared" si="12"/>
        <v>0.22473889115943566</v>
      </c>
      <c r="C77" s="22">
        <f t="shared" si="9"/>
        <v>1.1965337092010471</v>
      </c>
      <c r="D77" s="22">
        <f t="shared" si="13"/>
        <v>1.8553400177710344</v>
      </c>
      <c r="E77" s="23" t="e">
        <f t="shared" si="11"/>
        <v>#N/A</v>
      </c>
      <c r="F77" s="22" t="e">
        <f t="shared" si="11"/>
        <v>#N/A</v>
      </c>
      <c r="G77" s="23" t="e">
        <f t="shared" si="11"/>
        <v>#N/A</v>
      </c>
      <c r="H77" s="23" t="e">
        <f t="shared" si="11"/>
        <v>#N/A</v>
      </c>
      <c r="I77" s="22" t="e">
        <f t="shared" si="11"/>
        <v>#N/A</v>
      </c>
      <c r="J77" s="23" t="e">
        <f t="shared" si="11"/>
        <v>#N/A</v>
      </c>
    </row>
    <row r="78" spans="1:10" x14ac:dyDescent="0.25">
      <c r="A78" s="21">
        <v>18</v>
      </c>
      <c r="B78" s="22">
        <f t="shared" si="12"/>
        <v>0.22430567288692435</v>
      </c>
      <c r="C78" s="22">
        <f t="shared" si="9"/>
        <v>1.1942272091385639</v>
      </c>
      <c r="D78" s="22">
        <f t="shared" si="13"/>
        <v>1.8517635687048617</v>
      </c>
      <c r="E78" s="23" t="e">
        <f t="shared" ref="E78:J80" si="14">W27/W52</f>
        <v>#N/A</v>
      </c>
      <c r="F78" s="22" t="e">
        <f t="shared" si="14"/>
        <v>#N/A</v>
      </c>
      <c r="G78" s="23" t="e">
        <f t="shared" si="14"/>
        <v>#N/A</v>
      </c>
      <c r="H78" s="23" t="e">
        <f t="shared" si="14"/>
        <v>#N/A</v>
      </c>
      <c r="I78" s="22" t="e">
        <f t="shared" si="14"/>
        <v>#N/A</v>
      </c>
      <c r="J78" s="23" t="e">
        <f t="shared" si="14"/>
        <v>#N/A</v>
      </c>
    </row>
    <row r="79" spans="1:10" x14ac:dyDescent="0.25">
      <c r="A79" s="21">
        <v>19</v>
      </c>
      <c r="B79" s="22">
        <f t="shared" si="12"/>
        <v>0.22397803452445691</v>
      </c>
      <c r="C79" s="22">
        <f t="shared" si="9"/>
        <v>1.1924828277228809</v>
      </c>
      <c r="D79" s="22">
        <f t="shared" si="13"/>
        <v>1.8490587383921966</v>
      </c>
      <c r="E79" s="23" t="e">
        <f t="shared" si="14"/>
        <v>#N/A</v>
      </c>
      <c r="F79" s="22" t="e">
        <f t="shared" si="14"/>
        <v>#N/A</v>
      </c>
      <c r="G79" s="23" t="e">
        <f t="shared" si="14"/>
        <v>#N/A</v>
      </c>
      <c r="H79" s="23" t="e">
        <f t="shared" si="14"/>
        <v>#N/A</v>
      </c>
      <c r="I79" s="22" t="e">
        <f t="shared" si="14"/>
        <v>#N/A</v>
      </c>
      <c r="J79" s="23" t="e">
        <f t="shared" si="14"/>
        <v>#N/A</v>
      </c>
    </row>
    <row r="80" spans="1:10" x14ac:dyDescent="0.25">
      <c r="A80" s="21">
        <v>20</v>
      </c>
      <c r="B80" s="22">
        <f t="shared" si="12"/>
        <v>0.22373307831395556</v>
      </c>
      <c r="C80" s="22">
        <f t="shared" si="9"/>
        <v>1.1911786548597378</v>
      </c>
      <c r="D80" s="22">
        <f t="shared" si="13"/>
        <v>1.8470364935657668</v>
      </c>
      <c r="E80" s="23" t="e">
        <f t="shared" si="14"/>
        <v>#N/A</v>
      </c>
      <c r="F80" s="22" t="e">
        <f t="shared" si="14"/>
        <v>#N/A</v>
      </c>
      <c r="G80" s="23" t="e">
        <f t="shared" si="14"/>
        <v>#N/A</v>
      </c>
      <c r="H80" s="23" t="e">
        <f t="shared" si="14"/>
        <v>#N/A</v>
      </c>
      <c r="I80" s="22" t="e">
        <f t="shared" si="14"/>
        <v>#N/A</v>
      </c>
      <c r="J80" s="23" t="e">
        <f t="shared" si="14"/>
        <v>#N/A</v>
      </c>
    </row>
    <row r="82" spans="1:18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18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ht="23.25" x14ac:dyDescent="0.35">
      <c r="A84" s="24"/>
      <c r="B84" s="25" t="s">
        <v>400</v>
      </c>
      <c r="C84" s="24"/>
      <c r="D84" s="24"/>
      <c r="E84" s="24"/>
      <c r="F84" s="24"/>
      <c r="G84" s="24"/>
      <c r="H84" s="24"/>
      <c r="I84" s="24"/>
      <c r="J84" s="25" t="s">
        <v>401</v>
      </c>
      <c r="K84" s="24"/>
      <c r="L84" s="24"/>
      <c r="M84" s="24"/>
      <c r="N84" s="24"/>
      <c r="O84" s="24"/>
      <c r="P84" s="24"/>
      <c r="Q84" s="24"/>
      <c r="R84" s="24"/>
    </row>
    <row r="85" spans="1:18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</row>
    <row r="87" spans="1:18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</row>
    <row r="89" spans="1:18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18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1:18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</row>
    <row r="93" spans="1:18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</row>
    <row r="94" spans="1:18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18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18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ht="23.25" x14ac:dyDescent="0.35">
      <c r="A109" s="24"/>
      <c r="B109" s="25" t="s">
        <v>401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spans="1:18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r="123" spans="1:18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r="125" spans="1:18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r="126" spans="1:18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</row>
    <row r="127" spans="1:18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r="128" spans="1:18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</row>
    <row r="130" spans="1:18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r="131" spans="1:1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r="132" spans="1:18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1:18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r="151" spans="1:18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1:18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r="153" spans="1:18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r="154" spans="1:18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1:18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1:18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1:18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1:18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1:18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1:18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1:18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</sheetData>
  <mergeCells count="21">
    <mergeCell ref="W33:Y33"/>
    <mergeCell ref="Z33:AB33"/>
    <mergeCell ref="B59:D59"/>
    <mergeCell ref="E59:G59"/>
    <mergeCell ref="H59:J59"/>
    <mergeCell ref="T8:V8"/>
    <mergeCell ref="W8:Y8"/>
    <mergeCell ref="Z8:AB8"/>
    <mergeCell ref="B33:D33"/>
    <mergeCell ref="E33:G33"/>
    <mergeCell ref="H33:J33"/>
    <mergeCell ref="K33:M33"/>
    <mergeCell ref="N33:P33"/>
    <mergeCell ref="Q33:S33"/>
    <mergeCell ref="T33:V33"/>
    <mergeCell ref="B8:D8"/>
    <mergeCell ref="E8:G8"/>
    <mergeCell ref="H8:J8"/>
    <mergeCell ref="K8:M8"/>
    <mergeCell ref="N8:P8"/>
    <mergeCell ref="Q8:S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166B-4E2A-491B-8C5E-54BB432346B3}">
  <dimension ref="A1:AB161"/>
  <sheetViews>
    <sheetView topLeftCell="A82" zoomScale="80" zoomScaleNormal="80" workbookViewId="0">
      <selection activeCell="I109" sqref="I109"/>
    </sheetView>
  </sheetViews>
  <sheetFormatPr baseColWidth="10" defaultRowHeight="15" x14ac:dyDescent="0.25"/>
  <sheetData>
    <row r="1" spans="1:28" ht="23.25" x14ac:dyDescent="0.35">
      <c r="A1" s="15" t="s">
        <v>320</v>
      </c>
      <c r="I1" s="17" t="s">
        <v>329</v>
      </c>
      <c r="J1" s="27" t="s">
        <v>396</v>
      </c>
    </row>
    <row r="2" spans="1:28" ht="23.25" x14ac:dyDescent="0.35">
      <c r="A2" t="s">
        <v>321</v>
      </c>
      <c r="B2" t="s">
        <v>321</v>
      </c>
      <c r="C2" t="s">
        <v>321</v>
      </c>
      <c r="D2" t="s">
        <v>321</v>
      </c>
      <c r="J2" s="27" t="s">
        <v>395</v>
      </c>
    </row>
    <row r="3" spans="1:28" ht="23.25" x14ac:dyDescent="0.35">
      <c r="A3" s="14" t="s">
        <v>19</v>
      </c>
      <c r="B3" s="14" t="s">
        <v>46</v>
      </c>
      <c r="C3" s="14" t="s">
        <v>21</v>
      </c>
      <c r="D3" s="14" t="s">
        <v>47</v>
      </c>
      <c r="J3" s="27" t="s">
        <v>394</v>
      </c>
    </row>
    <row r="4" spans="1:28" x14ac:dyDescent="0.25">
      <c r="A4" s="13">
        <f>HLOOKUP(A3,data!$B$2:$IG$4,3,FALSE)</f>
        <v>45467.426686676692</v>
      </c>
      <c r="B4" s="13">
        <f>HLOOKUP(B3,data!$B$2:$IG$4,3,FALSE)</f>
        <v>21372.281027836601</v>
      </c>
      <c r="C4" s="13">
        <f>HLOOKUP(C3,data!$B$2:$IG$4,3,FALSE)</f>
        <v>5017.2618270268886</v>
      </c>
      <c r="D4" s="13">
        <f>HLOOKUP(D3,data!$B$2:$IG$4,3,FALSE)</f>
        <v>14851.021903753277</v>
      </c>
    </row>
    <row r="5" spans="1:28" x14ac:dyDescent="0.25">
      <c r="K5" s="20"/>
      <c r="L5" s="16" t="s">
        <v>337</v>
      </c>
    </row>
    <row r="6" spans="1:28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1" t="s">
        <v>326</v>
      </c>
      <c r="T6" s="11" t="s">
        <v>336</v>
      </c>
    </row>
    <row r="7" spans="1:28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t="s">
        <v>385</v>
      </c>
      <c r="L7" t="s">
        <v>316</v>
      </c>
      <c r="M7" t="s">
        <v>386</v>
      </c>
      <c r="N7" t="s">
        <v>385</v>
      </c>
      <c r="O7" t="s">
        <v>316</v>
      </c>
      <c r="P7" t="s">
        <v>386</v>
      </c>
      <c r="Q7" t="s">
        <v>385</v>
      </c>
      <c r="R7" t="s">
        <v>316</v>
      </c>
      <c r="S7" t="s">
        <v>386</v>
      </c>
      <c r="T7" t="s">
        <v>327</v>
      </c>
      <c r="U7" t="s">
        <v>316</v>
      </c>
      <c r="V7" t="s">
        <v>328</v>
      </c>
      <c r="W7" t="s">
        <v>327</v>
      </c>
      <c r="X7" t="s">
        <v>316</v>
      </c>
      <c r="Y7" t="s">
        <v>328</v>
      </c>
      <c r="Z7" t="s">
        <v>327</v>
      </c>
      <c r="AA7" t="s">
        <v>316</v>
      </c>
      <c r="AB7" t="s">
        <v>328</v>
      </c>
    </row>
    <row r="8" spans="1:28" x14ac:dyDescent="0.25">
      <c r="A8" s="6"/>
      <c r="B8" s="33" t="s">
        <v>383</v>
      </c>
      <c r="C8" s="33"/>
      <c r="D8" s="33"/>
      <c r="E8" s="33" t="s">
        <v>387</v>
      </c>
      <c r="F8" s="33"/>
      <c r="G8" s="33"/>
      <c r="H8" s="33" t="s">
        <v>391</v>
      </c>
      <c r="I8" s="33"/>
      <c r="J8" s="33"/>
      <c r="K8" s="34" t="str">
        <f>B8</f>
        <v>response of pib_n to gastotot shocks</v>
      </c>
      <c r="L8" s="34"/>
      <c r="M8" s="34"/>
      <c r="N8" s="34" t="str">
        <f>E8</f>
        <v>response of pib_n to ipubtot shocks</v>
      </c>
      <c r="O8" s="34"/>
      <c r="P8" s="34"/>
      <c r="Q8" s="34"/>
      <c r="R8" s="34"/>
      <c r="S8" s="34"/>
      <c r="T8" s="32" t="str">
        <f>K8</f>
        <v>response of pib_n to gastotot shocks</v>
      </c>
      <c r="U8" s="32"/>
      <c r="V8" s="32"/>
      <c r="W8" s="32" t="str">
        <f>N8</f>
        <v>response of pib_n to ipubtot shocks</v>
      </c>
      <c r="X8" s="32"/>
      <c r="Y8" s="32"/>
      <c r="Z8" s="32"/>
      <c r="AA8" s="32"/>
      <c r="AB8" s="32"/>
    </row>
    <row r="9" spans="1:28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8" t="s">
        <v>313</v>
      </c>
      <c r="L9" s="8" t="s">
        <v>314</v>
      </c>
      <c r="M9" s="8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18" t="s">
        <v>313</v>
      </c>
      <c r="U9" s="18" t="s">
        <v>314</v>
      </c>
      <c r="V9" s="18" t="s">
        <v>315</v>
      </c>
      <c r="W9" s="18" t="s">
        <v>313</v>
      </c>
      <c r="X9" s="18" t="s">
        <v>314</v>
      </c>
      <c r="Y9" s="18" t="s">
        <v>315</v>
      </c>
      <c r="Z9" s="18" t="s">
        <v>313</v>
      </c>
      <c r="AA9" s="18" t="s">
        <v>314</v>
      </c>
      <c r="AB9" s="18" t="s">
        <v>315</v>
      </c>
    </row>
    <row r="10" spans="1:28" x14ac:dyDescent="0.25">
      <c r="A10" s="6">
        <v>1</v>
      </c>
      <c r="B10" s="9">
        <f>SUM(K$10:K10)</f>
        <v>5.2739758653413829E-3</v>
      </c>
      <c r="C10" s="9">
        <f>SUM(L$10:L10)</f>
        <v>1.9852669067480247E-2</v>
      </c>
      <c r="D10" s="9">
        <f>SUM(M$10:M10)</f>
        <v>4.0523772662537157E-2</v>
      </c>
      <c r="E10" s="9">
        <f>SUM(N$10:N10)</f>
        <v>4.8238895945156143E-3</v>
      </c>
      <c r="F10" s="9">
        <f>SUM(O$10:O10)</f>
        <v>1.9791324586064578E-2</v>
      </c>
      <c r="G10" s="9">
        <f>SUM(P$10:P10)</f>
        <v>4.1125750604657722E-2</v>
      </c>
      <c r="H10" s="9">
        <f>SUM(Q$10:Q10)</f>
        <v>4.4787524546753034E-3</v>
      </c>
      <c r="I10" s="9">
        <f>SUM(R$10:R10)</f>
        <v>1.9647057238489724E-2</v>
      </c>
      <c r="J10" s="9">
        <f>SUM(S$10:S10)</f>
        <v>3.9960463342761168E-2</v>
      </c>
      <c r="K10" s="10">
        <v>5.2739758653413829E-3</v>
      </c>
      <c r="L10" s="10">
        <v>1.9852669067480247E-2</v>
      </c>
      <c r="M10" s="10">
        <v>4.0523772662537157E-2</v>
      </c>
      <c r="N10" s="10">
        <v>4.8238895945156143E-3</v>
      </c>
      <c r="O10" s="10">
        <v>1.9791324586064578E-2</v>
      </c>
      <c r="P10" s="10">
        <v>4.1125750604657722E-2</v>
      </c>
      <c r="Q10" s="10">
        <v>4.4787524546753034E-3</v>
      </c>
      <c r="R10" s="10">
        <v>1.9647057238489724E-2</v>
      </c>
      <c r="S10" s="10">
        <v>3.9960463342761168E-2</v>
      </c>
      <c r="T10" s="19">
        <f>$A$4*B10</f>
        <v>239.7941110047116</v>
      </c>
      <c r="U10" s="19">
        <f t="shared" ref="U10:AB29" si="0">$A$4*C10</f>
        <v>902.64977536051231</v>
      </c>
      <c r="V10" s="19">
        <f t="shared" si="0"/>
        <v>1842.5116626014612</v>
      </c>
      <c r="W10" s="19">
        <f t="shared" si="0"/>
        <v>219.32984648326124</v>
      </c>
      <c r="X10" s="19">
        <f t="shared" si="0"/>
        <v>899.86059964911317</v>
      </c>
      <c r="Y10" s="19">
        <f t="shared" si="0"/>
        <v>1869.8820505518247</v>
      </c>
      <c r="Z10" s="19">
        <f t="shared" si="0"/>
        <v>203.63734888072264</v>
      </c>
      <c r="AA10" s="19">
        <f t="shared" si="0"/>
        <v>893.3011345999721</v>
      </c>
      <c r="AB10" s="19">
        <f t="shared" si="0"/>
        <v>1816.8994374026249</v>
      </c>
    </row>
    <row r="11" spans="1:28" x14ac:dyDescent="0.25">
      <c r="A11" s="6">
        <v>2</v>
      </c>
      <c r="B11" s="9">
        <f>SUM(K$10:K11)</f>
        <v>8.2096276454385071E-3</v>
      </c>
      <c r="C11" s="9">
        <f>SUM(L$10:L11)</f>
        <v>3.1217933856993983E-2</v>
      </c>
      <c r="D11" s="9">
        <f>SUM(M$10:M11)</f>
        <v>6.3904910543069557E-2</v>
      </c>
      <c r="E11" s="9">
        <f>SUM(N$10:N11)</f>
        <v>7.8192270683031632E-3</v>
      </c>
      <c r="F11" s="9">
        <f>SUM(O$10:O11)</f>
        <v>3.141822819652406E-2</v>
      </c>
      <c r="G11" s="9">
        <f>SUM(P$10:P11)</f>
        <v>6.4766309751997611E-2</v>
      </c>
      <c r="H11" s="9">
        <f>SUM(Q$10:Q11)</f>
        <v>6.9728615148184174E-3</v>
      </c>
      <c r="I11" s="9">
        <f>SUM(R$10:R11)</f>
        <v>3.102366606825363E-2</v>
      </c>
      <c r="J11" s="9">
        <f>SUM(S$10:S11)</f>
        <v>6.3327835942313518E-2</v>
      </c>
      <c r="K11" s="10">
        <v>2.9356517800971241E-3</v>
      </c>
      <c r="L11" s="10">
        <v>1.1365264789513736E-2</v>
      </c>
      <c r="M11" s="10">
        <v>2.33811378805324E-2</v>
      </c>
      <c r="N11" s="10">
        <v>2.9953374737875494E-3</v>
      </c>
      <c r="O11" s="10">
        <v>1.1626903610459484E-2</v>
      </c>
      <c r="P11" s="10">
        <v>2.3640559147339889E-2</v>
      </c>
      <c r="Q11" s="10">
        <v>2.494109060143114E-3</v>
      </c>
      <c r="R11" s="10">
        <v>1.1376608829763907E-2</v>
      </c>
      <c r="S11" s="10">
        <v>2.336737259955235E-2</v>
      </c>
      <c r="T11" s="19">
        <f t="shared" ref="T11:T29" si="1">$A$4*B11</f>
        <v>373.27064309388953</v>
      </c>
      <c r="U11" s="19">
        <f t="shared" si="0"/>
        <v>1419.3991189523961</v>
      </c>
      <c r="V11" s="19">
        <f t="shared" si="0"/>
        <v>2905.5918350356474</v>
      </c>
      <c r="W11" s="19">
        <f t="shared" si="0"/>
        <v>355.52013347455198</v>
      </c>
      <c r="X11" s="19">
        <f t="shared" si="0"/>
        <v>1428.5059871507362</v>
      </c>
      <c r="Y11" s="19">
        <f t="shared" si="0"/>
        <v>2944.7574404155453</v>
      </c>
      <c r="Z11" s="19">
        <f t="shared" si="0"/>
        <v>317.03806972135578</v>
      </c>
      <c r="AA11" s="19">
        <f t="shared" si="0"/>
        <v>1410.5662625102614</v>
      </c>
      <c r="AB11" s="19">
        <f t="shared" si="0"/>
        <v>2879.3537379330292</v>
      </c>
    </row>
    <row r="12" spans="1:28" x14ac:dyDescent="0.25">
      <c r="A12" s="6">
        <v>3</v>
      </c>
      <c r="B12" s="9">
        <f>SUM(K$10:K12)</f>
        <v>9.206654810589146E-3</v>
      </c>
      <c r="C12" s="9">
        <f>SUM(L$10:L12)</f>
        <v>3.8404096208080232E-2</v>
      </c>
      <c r="D12" s="9">
        <f>SUM(M$10:M12)</f>
        <v>7.8886214526220327E-2</v>
      </c>
      <c r="E12" s="9">
        <f>SUM(N$10:N12)</f>
        <v>9.0266171868565552E-3</v>
      </c>
      <c r="F12" s="9">
        <f>SUM(O$10:O12)</f>
        <v>3.8687174122516876E-2</v>
      </c>
      <c r="G12" s="9">
        <f>SUM(P$10:P12)</f>
        <v>7.9836511947799421E-2</v>
      </c>
      <c r="H12" s="9">
        <f>SUM(Q$10:Q12)</f>
        <v>7.9615471827718873E-3</v>
      </c>
      <c r="I12" s="9">
        <f>SUM(R$10:R12)</f>
        <v>3.8360442676635423E-2</v>
      </c>
      <c r="J12" s="9">
        <f>SUM(S$10:S12)</f>
        <v>7.8441689314364529E-2</v>
      </c>
      <c r="K12" s="10">
        <v>9.9702716515063985E-4</v>
      </c>
      <c r="L12" s="10">
        <v>7.1861623510862498E-3</v>
      </c>
      <c r="M12" s="10">
        <v>1.4981303983150774E-2</v>
      </c>
      <c r="N12" s="10">
        <v>1.207390118553392E-3</v>
      </c>
      <c r="O12" s="10">
        <v>7.2689459259928143E-3</v>
      </c>
      <c r="P12" s="10">
        <v>1.5070202195801814E-2</v>
      </c>
      <c r="Q12" s="10">
        <v>9.8868566795346988E-4</v>
      </c>
      <c r="R12" s="10">
        <v>7.3367766083817908E-3</v>
      </c>
      <c r="S12" s="10">
        <v>1.5113853372051006E-2</v>
      </c>
      <c r="T12" s="19">
        <f t="shared" si="1"/>
        <v>418.60290263000127</v>
      </c>
      <c r="U12" s="19">
        <f t="shared" si="0"/>
        <v>1746.1354288089663</v>
      </c>
      <c r="V12" s="19">
        <f t="shared" si="0"/>
        <v>3586.7531755603727</v>
      </c>
      <c r="W12" s="19">
        <f t="shared" si="0"/>
        <v>410.41705517209624</v>
      </c>
      <c r="X12" s="19">
        <f t="shared" si="0"/>
        <v>1759.0062531302317</v>
      </c>
      <c r="Y12" s="19">
        <f t="shared" si="0"/>
        <v>3629.9607539065578</v>
      </c>
      <c r="Z12" s="19">
        <f t="shared" si="0"/>
        <v>361.99106284519814</v>
      </c>
      <c r="AA12" s="19">
        <f t="shared" si="0"/>
        <v>1744.1506150683849</v>
      </c>
      <c r="AB12" s="19">
        <f t="shared" si="0"/>
        <v>3566.5417580799399</v>
      </c>
    </row>
    <row r="13" spans="1:28" x14ac:dyDescent="0.25">
      <c r="A13" s="6">
        <v>4</v>
      </c>
      <c r="B13" s="9">
        <f>SUM(K$10:K13)</f>
        <v>8.6743444744365548E-3</v>
      </c>
      <c r="C13" s="9">
        <f>SUM(L$10:L13)</f>
        <v>4.2977757169001825E-2</v>
      </c>
      <c r="D13" s="9">
        <f>SUM(M$10:M13)</f>
        <v>8.9344762924338822E-2</v>
      </c>
      <c r="E13" s="9">
        <f>SUM(N$10:N13)</f>
        <v>8.92033141714638E-3</v>
      </c>
      <c r="F13" s="9">
        <f>SUM(O$10:O13)</f>
        <v>4.3471283625779511E-2</v>
      </c>
      <c r="G13" s="9">
        <f>SUM(P$10:P13)</f>
        <v>9.0491267477995033E-2</v>
      </c>
      <c r="H13" s="9">
        <f>SUM(Q$10:Q13)</f>
        <v>7.5481295401080535E-3</v>
      </c>
      <c r="I13" s="9">
        <f>SUM(R$10:R13)</f>
        <v>4.3148667523742003E-2</v>
      </c>
      <c r="J13" s="9">
        <f>SUM(S$10:S13)</f>
        <v>8.9144697060981645E-2</v>
      </c>
      <c r="K13" s="10">
        <v>-5.323103361525919E-4</v>
      </c>
      <c r="L13" s="10">
        <v>4.5736609609215899E-3</v>
      </c>
      <c r="M13" s="10">
        <v>1.0458548398118489E-2</v>
      </c>
      <c r="N13" s="10">
        <v>-1.0628576971017598E-4</v>
      </c>
      <c r="O13" s="10">
        <v>4.7841095032626372E-3</v>
      </c>
      <c r="P13" s="10">
        <v>1.065475553019561E-2</v>
      </c>
      <c r="Q13" s="10">
        <v>-4.1341764266383368E-4</v>
      </c>
      <c r="R13" s="10">
        <v>4.78822484710658E-3</v>
      </c>
      <c r="S13" s="10">
        <v>1.0703007746617121E-2</v>
      </c>
      <c r="T13" s="19">
        <f t="shared" si="1"/>
        <v>394.4001214464231</v>
      </c>
      <c r="U13" s="19">
        <f t="shared" si="0"/>
        <v>1954.088023239384</v>
      </c>
      <c r="V13" s="19">
        <f t="shared" si="0"/>
        <v>4062.2764581008851</v>
      </c>
      <c r="W13" s="19">
        <f t="shared" si="0"/>
        <v>405.58451472996182</v>
      </c>
      <c r="X13" s="19">
        <f t="shared" si="0"/>
        <v>1976.5274012308589</v>
      </c>
      <c r="Y13" s="19">
        <f t="shared" si="0"/>
        <v>4114.4050698401898</v>
      </c>
      <c r="Z13" s="19">
        <f t="shared" si="0"/>
        <v>343.19402648640158</v>
      </c>
      <c r="AA13" s="19">
        <f t="shared" si="0"/>
        <v>1961.8588772635271</v>
      </c>
      <c r="AB13" s="19">
        <f t="shared" si="0"/>
        <v>4053.1799781261861</v>
      </c>
    </row>
    <row r="14" spans="1:28" x14ac:dyDescent="0.25">
      <c r="A14" s="6">
        <v>5</v>
      </c>
      <c r="B14" s="9">
        <f>SUM(K$10:K14)</f>
        <v>7.3317386323759302E-3</v>
      </c>
      <c r="C14" s="9">
        <f>SUM(L$10:L14)</f>
        <v>4.5759163703575322E-2</v>
      </c>
      <c r="D14" s="9">
        <f>SUM(M$10:M14)</f>
        <v>9.6964124123559217E-2</v>
      </c>
      <c r="E14" s="9">
        <f>SUM(N$10:N14)</f>
        <v>8.0216606300012316E-3</v>
      </c>
      <c r="F14" s="9">
        <f>SUM(O$10:O14)</f>
        <v>4.6520115128375221E-2</v>
      </c>
      <c r="G14" s="9">
        <f>SUM(P$10:P14)</f>
        <v>9.8476481801825527E-2</v>
      </c>
      <c r="H14" s="9">
        <f>SUM(Q$10:Q14)</f>
        <v>6.5235000418239625E-3</v>
      </c>
      <c r="I14" s="9">
        <f>SUM(R$10:R14)</f>
        <v>4.6199074647281874E-2</v>
      </c>
      <c r="J14" s="9">
        <f>SUM(S$10:S14)</f>
        <v>9.7014369850572824E-2</v>
      </c>
      <c r="K14" s="10">
        <v>-1.342605842060625E-3</v>
      </c>
      <c r="L14" s="10">
        <v>2.7814065345734937E-3</v>
      </c>
      <c r="M14" s="10">
        <v>7.61936119922039E-3</v>
      </c>
      <c r="N14" s="10">
        <v>-8.9867078714514883E-4</v>
      </c>
      <c r="O14" s="10">
        <v>3.04883150259571E-3</v>
      </c>
      <c r="P14" s="10">
        <v>7.9852143238304911E-3</v>
      </c>
      <c r="Q14" s="10">
        <v>-1.0246294982840911E-3</v>
      </c>
      <c r="R14" s="10">
        <v>3.0504071235398704E-3</v>
      </c>
      <c r="S14" s="10">
        <v>7.8696727895911783E-3</v>
      </c>
      <c r="T14" s="19">
        <f t="shared" si="1"/>
        <v>333.35528875342783</v>
      </c>
      <c r="U14" s="19">
        <f t="shared" si="0"/>
        <v>2080.551420935948</v>
      </c>
      <c r="V14" s="19">
        <f t="shared" si="0"/>
        <v>4408.7092048257473</v>
      </c>
      <c r="W14" s="19">
        <f t="shared" si="0"/>
        <v>364.72426659998177</v>
      </c>
      <c r="X14" s="19">
        <f t="shared" si="0"/>
        <v>2115.1499240551598</v>
      </c>
      <c r="Y14" s="19">
        <f t="shared" si="0"/>
        <v>4477.4722166863539</v>
      </c>
      <c r="Z14" s="19">
        <f t="shared" si="0"/>
        <v>296.60675989216332</v>
      </c>
      <c r="AA14" s="19">
        <f t="shared" si="0"/>
        <v>2100.5530395175924</v>
      </c>
      <c r="AB14" s="19">
        <f t="shared" si="0"/>
        <v>4410.9937487350571</v>
      </c>
    </row>
    <row r="15" spans="1:28" x14ac:dyDescent="0.25">
      <c r="A15" s="6">
        <v>6</v>
      </c>
      <c r="B15" s="9">
        <f>SUM(K$10:K15)</f>
        <v>5.7258322368017884E-3</v>
      </c>
      <c r="C15" s="9">
        <f>SUM(L$10:L15)</f>
        <v>4.7525845484158842E-2</v>
      </c>
      <c r="D15" s="9">
        <f>SUM(M$10:M15)</f>
        <v>0.10280587442092191</v>
      </c>
      <c r="E15" s="9">
        <f>SUM(N$10:N15)</f>
        <v>6.7734205577425627E-3</v>
      </c>
      <c r="F15" s="9">
        <f>SUM(O$10:O15)</f>
        <v>4.8448257108176226E-2</v>
      </c>
      <c r="G15" s="9">
        <f>SUM(P$10:P15)</f>
        <v>0.10464549242105076</v>
      </c>
      <c r="H15" s="9">
        <f>SUM(Q$10:Q15)</f>
        <v>5.2557447545904731E-3</v>
      </c>
      <c r="I15" s="9">
        <f>SUM(R$10:R15)</f>
        <v>4.8166680232614875E-2</v>
      </c>
      <c r="J15" s="9">
        <f>SUM(S$10:S15)</f>
        <v>0.1031994787499619</v>
      </c>
      <c r="K15" s="10">
        <v>-1.6059063955741421E-3</v>
      </c>
      <c r="L15" s="10">
        <v>1.7666817805835227E-3</v>
      </c>
      <c r="M15" s="10">
        <v>5.8417502973627002E-3</v>
      </c>
      <c r="N15" s="10">
        <v>-1.2482400722586694E-3</v>
      </c>
      <c r="O15" s="10">
        <v>1.9281419798010025E-3</v>
      </c>
      <c r="P15" s="10">
        <v>6.1690106192252301E-3</v>
      </c>
      <c r="Q15" s="10">
        <v>-1.2677552872334893E-3</v>
      </c>
      <c r="R15" s="10">
        <v>1.9676055853330011E-3</v>
      </c>
      <c r="S15" s="10">
        <v>6.1851088993890718E-3</v>
      </c>
      <c r="T15" s="19">
        <f t="shared" si="1"/>
        <v>260.33885744699535</v>
      </c>
      <c r="U15" s="19">
        <f t="shared" si="0"/>
        <v>2160.8778952733169</v>
      </c>
      <c r="V15" s="19">
        <f t="shared" si="0"/>
        <v>4674.3185581929574</v>
      </c>
      <c r="W15" s="19">
        <f t="shared" si="0"/>
        <v>307.97000262718871</v>
      </c>
      <c r="X15" s="19">
        <f t="shared" si="0"/>
        <v>2202.8175781632654</v>
      </c>
      <c r="Y15" s="19">
        <f t="shared" si="0"/>
        <v>4757.9612547453071</v>
      </c>
      <c r="Z15" s="19">
        <f t="shared" si="0"/>
        <v>238.96518931322791</v>
      </c>
      <c r="AA15" s="19">
        <f t="shared" si="0"/>
        <v>2190.0150022170164</v>
      </c>
      <c r="AB15" s="19">
        <f t="shared" si="0"/>
        <v>4692.2147341671416</v>
      </c>
    </row>
    <row r="16" spans="1:28" x14ac:dyDescent="0.25">
      <c r="A16" s="6">
        <v>7</v>
      </c>
      <c r="B16" s="9">
        <f>SUM(K$10:K16)</f>
        <v>4.2309354589189496E-3</v>
      </c>
      <c r="C16" s="9">
        <f>SUM(L$10:L16)</f>
        <v>4.8670628056582121E-2</v>
      </c>
      <c r="D16" s="9">
        <f>SUM(M$10:M16)</f>
        <v>0.10744148393204941</v>
      </c>
      <c r="E16" s="9">
        <f>SUM(N$10:N16)</f>
        <v>5.4738269351490504E-3</v>
      </c>
      <c r="F16" s="9">
        <f>SUM(O$10:O16)</f>
        <v>4.9664201174988036E-2</v>
      </c>
      <c r="G16" s="9">
        <f>SUM(P$10:P16)</f>
        <v>0.10953424412983305</v>
      </c>
      <c r="H16" s="9">
        <f>SUM(Q$10:Q16)</f>
        <v>4.0259781414257682E-3</v>
      </c>
      <c r="I16" s="9">
        <f>SUM(R$10:R16)</f>
        <v>4.9502468298396773E-2</v>
      </c>
      <c r="J16" s="9">
        <f>SUM(S$10:S16)</f>
        <v>0.10823109902862682</v>
      </c>
      <c r="K16" s="10">
        <v>-1.4948967778828383E-3</v>
      </c>
      <c r="L16" s="10">
        <v>1.14478257242328E-3</v>
      </c>
      <c r="M16" s="10">
        <v>4.6356095111275003E-3</v>
      </c>
      <c r="N16" s="10">
        <v>-1.2995936225935125E-3</v>
      </c>
      <c r="O16" s="10">
        <v>1.2159440668118096E-3</v>
      </c>
      <c r="P16" s="10">
        <v>4.8887517087822952E-3</v>
      </c>
      <c r="Q16" s="10">
        <v>-1.229766613164705E-3</v>
      </c>
      <c r="R16" s="10">
        <v>1.3357880657819004E-3</v>
      </c>
      <c r="S16" s="10">
        <v>5.0316202786649302E-3</v>
      </c>
      <c r="T16" s="19">
        <f t="shared" si="1"/>
        <v>192.36974779445814</v>
      </c>
      <c r="U16" s="19">
        <f t="shared" si="0"/>
        <v>2212.9282129571575</v>
      </c>
      <c r="V16" s="19">
        <f t="shared" si="0"/>
        <v>4885.0877937882087</v>
      </c>
      <c r="W16" s="19">
        <f t="shared" si="0"/>
        <v>248.88082486944563</v>
      </c>
      <c r="X16" s="19">
        <f t="shared" si="0"/>
        <v>2258.103425876131</v>
      </c>
      <c r="Y16" s="19">
        <f t="shared" si="0"/>
        <v>4980.2402146537306</v>
      </c>
      <c r="Z16" s="19">
        <f t="shared" si="0"/>
        <v>183.05086598743901</v>
      </c>
      <c r="AA16" s="19">
        <f t="shared" si="0"/>
        <v>2250.7498481668922</v>
      </c>
      <c r="AB16" s="19">
        <f t="shared" si="0"/>
        <v>4920.9895603025352</v>
      </c>
    </row>
    <row r="17" spans="1:28" x14ac:dyDescent="0.25">
      <c r="A17" s="6">
        <v>8</v>
      </c>
      <c r="B17" s="9">
        <f>SUM(K$10:K17)</f>
        <v>2.9308261324706431E-3</v>
      </c>
      <c r="C17" s="9">
        <f>SUM(L$10:L17)</f>
        <v>4.9456349369119315E-2</v>
      </c>
      <c r="D17" s="9">
        <f>SUM(M$10:M17)</f>
        <v>0.11119731294662991</v>
      </c>
      <c r="E17" s="9">
        <f>SUM(N$10:N17)</f>
        <v>4.2153660894431516E-3</v>
      </c>
      <c r="F17" s="9">
        <f>SUM(O$10:O17)</f>
        <v>5.0462183964330394E-2</v>
      </c>
      <c r="G17" s="9">
        <f>SUM(P$10:P17)</f>
        <v>0.11351477304206065</v>
      </c>
      <c r="H17" s="9">
        <f>SUM(Q$10:Q17)</f>
        <v>2.8844495963632789E-3</v>
      </c>
      <c r="I17" s="9">
        <f>SUM(R$10:R17)</f>
        <v>5.0478148715213465E-2</v>
      </c>
      <c r="J17" s="9">
        <f>SUM(S$10:S17)</f>
        <v>0.11241817883662412</v>
      </c>
      <c r="K17" s="10">
        <v>-1.3001093264483066E-3</v>
      </c>
      <c r="L17" s="10">
        <v>7.8572131253719488E-4</v>
      </c>
      <c r="M17" s="10">
        <v>3.7558290145804979E-3</v>
      </c>
      <c r="N17" s="10">
        <v>-1.2584608457058986E-3</v>
      </c>
      <c r="O17" s="10">
        <v>7.9798278934235887E-4</v>
      </c>
      <c r="P17" s="10">
        <v>3.9805289122275952E-3</v>
      </c>
      <c r="Q17" s="10">
        <v>-1.1415285450624894E-3</v>
      </c>
      <c r="R17" s="10">
        <v>9.7568041681668938E-4</v>
      </c>
      <c r="S17" s="10">
        <v>4.1870798079972991E-3</v>
      </c>
      <c r="T17" s="19">
        <f t="shared" si="1"/>
        <v>133.25712230950515</v>
      </c>
      <c r="U17" s="19">
        <f t="shared" si="0"/>
        <v>2248.6529391311014</v>
      </c>
      <c r="V17" s="19">
        <f t="shared" si="0"/>
        <v>5055.8556741563398</v>
      </c>
      <c r="W17" s="19">
        <f t="shared" si="0"/>
        <v>191.66184862925951</v>
      </c>
      <c r="X17" s="19">
        <f t="shared" si="0"/>
        <v>2294.3856498477844</v>
      </c>
      <c r="Y17" s="19">
        <f t="shared" si="0"/>
        <v>5161.2246211446363</v>
      </c>
      <c r="Z17" s="19">
        <f t="shared" si="0"/>
        <v>131.14850055406157</v>
      </c>
      <c r="AA17" s="19">
        <f t="shared" si="0"/>
        <v>2295.1115259881317</v>
      </c>
      <c r="AB17" s="19">
        <f t="shared" si="0"/>
        <v>5111.3653045039164</v>
      </c>
    </row>
    <row r="18" spans="1:28" x14ac:dyDescent="0.25">
      <c r="A18" s="6">
        <v>9</v>
      </c>
      <c r="B18" s="9">
        <f>SUM(K$10:K18)</f>
        <v>1.86684558400756E-3</v>
      </c>
      <c r="C18" s="9">
        <f>SUM(L$10:L18)</f>
        <v>5.003376974816811E-2</v>
      </c>
      <c r="D18" s="9">
        <f>SUM(M$10:M18)</f>
        <v>0.11432838498286589</v>
      </c>
      <c r="E18" s="9">
        <f>SUM(N$10:N18)</f>
        <v>3.0803569345087731E-3</v>
      </c>
      <c r="F18" s="9">
        <f>SUM(O$10:O18)</f>
        <v>5.0991887345259397E-2</v>
      </c>
      <c r="G18" s="9">
        <f>SUM(P$10:P18)</f>
        <v>0.11674391948652947</v>
      </c>
      <c r="H18" s="9">
        <f>SUM(Q$10:Q18)</f>
        <v>1.9404398552228166E-3</v>
      </c>
      <c r="I18" s="9">
        <f>SUM(R$10:R18)</f>
        <v>5.1201912414169659E-2</v>
      </c>
      <c r="J18" s="9">
        <f>SUM(S$10:S18)</f>
        <v>0.11592936065933081</v>
      </c>
      <c r="K18" s="10">
        <v>-1.0639805484630831E-3</v>
      </c>
      <c r="L18" s="10">
        <v>5.7742037904879467E-4</v>
      </c>
      <c r="M18" s="10">
        <v>3.1310720362359816E-3</v>
      </c>
      <c r="N18" s="10">
        <v>-1.1350091549343785E-3</v>
      </c>
      <c r="O18" s="10">
        <v>5.2970338092900564E-4</v>
      </c>
      <c r="P18" s="10">
        <v>3.2291464444688211E-3</v>
      </c>
      <c r="Q18" s="10">
        <v>-9.4400974114046247E-4</v>
      </c>
      <c r="R18" s="10">
        <v>7.2376369895619077E-4</v>
      </c>
      <c r="S18" s="10">
        <v>3.5111818227066853E-3</v>
      </c>
      <c r="T18" s="19">
        <f t="shared" si="1"/>
        <v>84.880664726209872</v>
      </c>
      <c r="U18" s="19">
        <f t="shared" si="0"/>
        <v>2274.9067578828958</v>
      </c>
      <c r="V18" s="19">
        <f t="shared" si="0"/>
        <v>5198.2174624146037</v>
      </c>
      <c r="W18" s="19">
        <f t="shared" si="0"/>
        <v>140.05590308857379</v>
      </c>
      <c r="X18" s="19">
        <f t="shared" si="0"/>
        <v>2318.4698994858586</v>
      </c>
      <c r="Y18" s="19">
        <f t="shared" si="0"/>
        <v>5308.0456003690651</v>
      </c>
      <c r="Z18" s="19">
        <f t="shared" si="0"/>
        <v>88.226806857248945</v>
      </c>
      <c r="AA18" s="19">
        <f t="shared" si="0"/>
        <v>2328.0191989089003</v>
      </c>
      <c r="AB18" s="19">
        <f t="shared" si="0"/>
        <v>5271.0097066114249</v>
      </c>
    </row>
    <row r="19" spans="1:28" x14ac:dyDescent="0.25">
      <c r="A19" s="6">
        <v>10</v>
      </c>
      <c r="B19" s="9">
        <f>SUM(K$10:K19)</f>
        <v>9.8230777731963897E-4</v>
      </c>
      <c r="C19" s="9">
        <f>SUM(L$10:L19)</f>
        <v>5.0457736674574996E-2</v>
      </c>
      <c r="D19" s="9">
        <f>SUM(M$10:M19)</f>
        <v>0.1169716030815269</v>
      </c>
      <c r="E19" s="9">
        <f>SUM(N$10:N19)</f>
        <v>2.1108262314853288E-3</v>
      </c>
      <c r="F19" s="9">
        <f>SUM(O$10:O19)</f>
        <v>5.1369579982547479E-2</v>
      </c>
      <c r="G19" s="9">
        <f>SUM(P$10:P19)</f>
        <v>0.11943940821496428</v>
      </c>
      <c r="H19" s="9">
        <f>SUM(Q$10:Q19)</f>
        <v>1.1676214321021021E-3</v>
      </c>
      <c r="I19" s="9">
        <f>SUM(R$10:R19)</f>
        <v>5.1747215395963678E-2</v>
      </c>
      <c r="J19" s="9">
        <f>SUM(S$10:S19)</f>
        <v>0.11889686716088477</v>
      </c>
      <c r="K19" s="10">
        <v>-8.8453780668792102E-4</v>
      </c>
      <c r="L19" s="10">
        <v>4.2396692640688535E-4</v>
      </c>
      <c r="M19" s="10">
        <v>2.6432180986610135E-3</v>
      </c>
      <c r="N19" s="10">
        <v>-9.6953070302344406E-4</v>
      </c>
      <c r="O19" s="10">
        <v>3.7769263728808201E-4</v>
      </c>
      <c r="P19" s="10">
        <v>2.695488728434804E-3</v>
      </c>
      <c r="Q19" s="10">
        <v>-7.7281842312071456E-4</v>
      </c>
      <c r="R19" s="10">
        <v>5.4530298179401556E-4</v>
      </c>
      <c r="S19" s="10">
        <v>2.9675065015539563E-3</v>
      </c>
      <c r="T19" s="19">
        <f t="shared" si="1"/>
        <v>44.663006849033017</v>
      </c>
      <c r="U19" s="19">
        <f t="shared" si="0"/>
        <v>2294.1834430268764</v>
      </c>
      <c r="V19" s="19">
        <f t="shared" si="0"/>
        <v>5318.3977875323699</v>
      </c>
      <c r="W19" s="19">
        <f t="shared" si="0"/>
        <v>95.973836928373231</v>
      </c>
      <c r="X19" s="19">
        <f t="shared" si="0"/>
        <v>2335.6426117818519</v>
      </c>
      <c r="Y19" s="19">
        <f t="shared" si="0"/>
        <v>5430.6025365139385</v>
      </c>
      <c r="Z19" s="19">
        <f t="shared" si="0"/>
        <v>53.088741861894775</v>
      </c>
      <c r="AA19" s="19">
        <f t="shared" si="0"/>
        <v>2352.8127222556459</v>
      </c>
      <c r="AB19" s="19">
        <f t="shared" si="0"/>
        <v>5405.9345909130661</v>
      </c>
    </row>
    <row r="20" spans="1:28" x14ac:dyDescent="0.25">
      <c r="A20" s="6">
        <v>11</v>
      </c>
      <c r="B20" s="9">
        <f>SUM(K$10:K20)</f>
        <v>2.8607903263680218E-4</v>
      </c>
      <c r="C20" s="9">
        <f>SUM(L$10:L20)</f>
        <v>5.0776756503582397E-2</v>
      </c>
      <c r="D20" s="9">
        <f>SUM(M$10:M20)</f>
        <v>0.11921460761786867</v>
      </c>
      <c r="E20" s="9">
        <f>SUM(N$10:N20)</f>
        <v>1.2729456091807889E-3</v>
      </c>
      <c r="F20" s="9">
        <f>SUM(O$10:O20)</f>
        <v>5.1639673066309184E-2</v>
      </c>
      <c r="G20" s="9">
        <f>SUM(P$10:P20)</f>
        <v>0.12165890509714357</v>
      </c>
      <c r="H20" s="9">
        <f>SUM(Q$10:Q20)</f>
        <v>5.4180590090053605E-4</v>
      </c>
      <c r="I20" s="9">
        <f>SUM(R$10:R20)</f>
        <v>5.2183138789525435E-2</v>
      </c>
      <c r="J20" s="9">
        <f>SUM(S$10:S20)</f>
        <v>0.12140341439693882</v>
      </c>
      <c r="K20" s="10">
        <v>-6.9622874468283679E-4</v>
      </c>
      <c r="L20" s="10">
        <v>3.1901982900739965E-4</v>
      </c>
      <c r="M20" s="10">
        <v>2.2430045363417716E-3</v>
      </c>
      <c r="N20" s="10">
        <v>-8.3788062230453998E-4</v>
      </c>
      <c r="O20" s="10">
        <v>2.7009308376170396E-4</v>
      </c>
      <c r="P20" s="10">
        <v>2.2194968821792902E-3</v>
      </c>
      <c r="Q20" s="10">
        <v>-6.2581553120156608E-4</v>
      </c>
      <c r="R20" s="10">
        <v>4.3592339356175958E-4</v>
      </c>
      <c r="S20" s="10">
        <v>2.5065472360540466E-3</v>
      </c>
      <c r="T20" s="19">
        <f t="shared" si="1"/>
        <v>13.007277443009192</v>
      </c>
      <c r="U20" s="19">
        <f t="shared" si="0"/>
        <v>2308.6884537138667</v>
      </c>
      <c r="V20" s="19">
        <f t="shared" si="0"/>
        <v>5420.3814318463728</v>
      </c>
      <c r="W20" s="19">
        <f t="shared" si="0"/>
        <v>57.877561161554517</v>
      </c>
      <c r="X20" s="19">
        <f t="shared" si="0"/>
        <v>2347.923049266366</v>
      </c>
      <c r="Y20" s="19">
        <f t="shared" si="0"/>
        <v>5531.5173482857326</v>
      </c>
      <c r="Z20" s="19">
        <f t="shared" si="0"/>
        <v>24.634520077603941</v>
      </c>
      <c r="AA20" s="19">
        <f t="shared" si="0"/>
        <v>2372.6330371934223</v>
      </c>
      <c r="AB20" s="19">
        <f t="shared" si="0"/>
        <v>5519.9008436050453</v>
      </c>
    </row>
    <row r="21" spans="1:28" x14ac:dyDescent="0.25">
      <c r="A21" s="6">
        <v>12</v>
      </c>
      <c r="B21" s="9">
        <f>SUM(K$10:K21)</f>
        <v>-2.900688589782209E-4</v>
      </c>
      <c r="C21" s="9">
        <f>SUM(L$10:L21)</f>
        <v>5.1021651090955175E-2</v>
      </c>
      <c r="D21" s="9">
        <f>SUM(M$10:M21)</f>
        <v>0.12109078852390753</v>
      </c>
      <c r="E21" s="9">
        <f>SUM(N$10:N21)</f>
        <v>5.4653534450531437E-4</v>
      </c>
      <c r="F21" s="9">
        <f>SUM(O$10:O21)</f>
        <v>5.1833982801858601E-2</v>
      </c>
      <c r="G21" s="9">
        <f>SUM(P$10:P21)</f>
        <v>0.12353009438318371</v>
      </c>
      <c r="H21" s="9">
        <f>SUM(Q$10:Q21)</f>
        <v>3.5521541590503945E-5</v>
      </c>
      <c r="I21" s="9">
        <f>SUM(R$10:R21)</f>
        <v>5.2525052226279283E-2</v>
      </c>
      <c r="J21" s="9">
        <f>SUM(S$10:S21)</f>
        <v>0.12354628170464407</v>
      </c>
      <c r="K21" s="10">
        <v>-5.7614789161502308E-4</v>
      </c>
      <c r="L21" s="10">
        <v>2.4489458737277797E-4</v>
      </c>
      <c r="M21" s="10">
        <v>1.8761809060388671E-3</v>
      </c>
      <c r="N21" s="10">
        <v>-7.264102646754745E-4</v>
      </c>
      <c r="O21" s="10">
        <v>1.943097355494178E-4</v>
      </c>
      <c r="P21" s="10">
        <v>1.8711892860401461E-3</v>
      </c>
      <c r="Q21" s="10">
        <v>-5.0628435931003211E-4</v>
      </c>
      <c r="R21" s="10">
        <v>3.4191343675384696E-4</v>
      </c>
      <c r="S21" s="10">
        <v>2.1428673077052629E-3</v>
      </c>
      <c r="T21" s="19">
        <f t="shared" si="1"/>
        <v>-13.188684579680219</v>
      </c>
      <c r="U21" s="19">
        <f t="shared" si="0"/>
        <v>2319.8231804112024</v>
      </c>
      <c r="V21" s="19">
        <f t="shared" si="0"/>
        <v>5505.6865496426371</v>
      </c>
      <c r="W21" s="19">
        <f t="shared" si="0"/>
        <v>24.849555707972971</v>
      </c>
      <c r="X21" s="19">
        <f t="shared" si="0"/>
        <v>2356.7578129219664</v>
      </c>
      <c r="Y21" s="19">
        <f t="shared" si="0"/>
        <v>5616.5955099656576</v>
      </c>
      <c r="Z21" s="19">
        <f t="shared" si="0"/>
        <v>1.615073088063975</v>
      </c>
      <c r="AA21" s="19">
        <f t="shared" si="0"/>
        <v>2388.1789613122178</v>
      </c>
      <c r="AB21" s="19">
        <f t="shared" si="0"/>
        <v>5617.3315058174103</v>
      </c>
    </row>
    <row r="22" spans="1:28" x14ac:dyDescent="0.25">
      <c r="A22" s="6">
        <v>13</v>
      </c>
      <c r="B22" s="9">
        <f>SUM(K$10:K22)</f>
        <v>-7.5503378867074439E-4</v>
      </c>
      <c r="C22" s="9">
        <f>SUM(L$10:L22)</f>
        <v>5.1213745016984044E-2</v>
      </c>
      <c r="D22" s="9">
        <f>SUM(M$10:M22)</f>
        <v>0.1227004576038226</v>
      </c>
      <c r="E22" s="9">
        <f>SUM(N$10:N22)</f>
        <v>-8.1724673100253735E-5</v>
      </c>
      <c r="F22" s="9">
        <f>SUM(O$10:O22)</f>
        <v>5.1974979349369531E-2</v>
      </c>
      <c r="G22" s="9">
        <f>SUM(P$10:P22)</f>
        <v>0.12510951547396656</v>
      </c>
      <c r="H22" s="9">
        <f>SUM(Q$10:Q22)</f>
        <v>-3.6884094059403528E-4</v>
      </c>
      <c r="I22" s="9">
        <f>SUM(R$10:R22)</f>
        <v>5.2790074280177429E-2</v>
      </c>
      <c r="J22" s="9">
        <f>SUM(S$10:S22)</f>
        <v>0.12536320405495921</v>
      </c>
      <c r="K22" s="10">
        <v>-4.6496492969252354E-4</v>
      </c>
      <c r="L22" s="10">
        <v>1.9209392602887007E-4</v>
      </c>
      <c r="M22" s="10">
        <v>1.6096690799150637E-3</v>
      </c>
      <c r="N22" s="10">
        <v>-6.282600176055681E-4</v>
      </c>
      <c r="O22" s="10">
        <v>1.4099654751092652E-4</v>
      </c>
      <c r="P22" s="10">
        <v>1.5794210907828447E-3</v>
      </c>
      <c r="Q22" s="10">
        <v>-4.0436248218453922E-4</v>
      </c>
      <c r="R22" s="10">
        <v>2.6502205389814637E-4</v>
      </c>
      <c r="S22" s="10">
        <v>1.8169223503151442E-3</v>
      </c>
      <c r="T22" s="19">
        <f t="shared" si="1"/>
        <v>-34.329443432350814</v>
      </c>
      <c r="U22" s="19">
        <f t="shared" si="0"/>
        <v>2328.557196909876</v>
      </c>
      <c r="V22" s="19">
        <f t="shared" si="0"/>
        <v>5578.8740605234862</v>
      </c>
      <c r="W22" s="19">
        <f t="shared" si="0"/>
        <v>-3.7158105826784054</v>
      </c>
      <c r="X22" s="19">
        <f t="shared" si="0"/>
        <v>2363.168563108994</v>
      </c>
      <c r="Y22" s="19">
        <f t="shared" si="0"/>
        <v>5688.407722618218</v>
      </c>
      <c r="Z22" s="19">
        <f t="shared" si="0"/>
        <v>-16.770248425504171</v>
      </c>
      <c r="AA22" s="19">
        <f t="shared" si="0"/>
        <v>2400.2288321181841</v>
      </c>
      <c r="AB22" s="19">
        <f t="shared" si="0"/>
        <v>5699.942289575748</v>
      </c>
    </row>
    <row r="23" spans="1:28" x14ac:dyDescent="0.25">
      <c r="A23" s="6">
        <v>14</v>
      </c>
      <c r="B23" s="9">
        <f>SUM(K$10:K23)</f>
        <v>-1.1382128346556881E-3</v>
      </c>
      <c r="C23" s="9">
        <f>SUM(L$10:L23)</f>
        <v>5.1359242903882579E-2</v>
      </c>
      <c r="D23" s="9">
        <f>SUM(M$10:M23)</f>
        <v>0.1240791364722106</v>
      </c>
      <c r="E23" s="9">
        <f>SUM(N$10:N23)</f>
        <v>-6.1251378901497409E-4</v>
      </c>
      <c r="F23" s="9">
        <f>SUM(O$10:O23)</f>
        <v>5.2076926700594856E-2</v>
      </c>
      <c r="G23" s="9">
        <f>SUM(P$10:P23)</f>
        <v>0.12643877150447327</v>
      </c>
      <c r="H23" s="9">
        <f>SUM(Q$10:Q23)</f>
        <v>-6.9708125433524373E-4</v>
      </c>
      <c r="I23" s="9">
        <f>SUM(R$10:R23)</f>
        <v>5.2993526984033847E-2</v>
      </c>
      <c r="J23" s="9">
        <f>SUM(S$10:S23)</f>
        <v>0.12693094800602953</v>
      </c>
      <c r="K23" s="10">
        <v>-3.8317904598494365E-4</v>
      </c>
      <c r="L23" s="10">
        <v>1.4549788689853849E-4</v>
      </c>
      <c r="M23" s="10">
        <v>1.3786788683880003E-3</v>
      </c>
      <c r="N23" s="10">
        <v>-5.3078911591472036E-4</v>
      </c>
      <c r="O23" s="10">
        <v>1.0194735122532553E-4</v>
      </c>
      <c r="P23" s="10">
        <v>1.3292560305067193E-3</v>
      </c>
      <c r="Q23" s="10">
        <v>-3.2824031374120846E-4</v>
      </c>
      <c r="R23" s="10">
        <v>2.034527038564188E-4</v>
      </c>
      <c r="S23" s="10">
        <v>1.5677439510703088E-3</v>
      </c>
      <c r="T23" s="19">
        <f t="shared" si="1"/>
        <v>-51.751608613541961</v>
      </c>
      <c r="U23" s="19">
        <f t="shared" si="0"/>
        <v>2335.1726114155013</v>
      </c>
      <c r="V23" s="19">
        <f t="shared" si="0"/>
        <v>5641.5590408963872</v>
      </c>
      <c r="W23" s="19">
        <f t="shared" si="0"/>
        <v>-27.849425796616892</v>
      </c>
      <c r="X23" s="19">
        <f t="shared" si="0"/>
        <v>2367.8038468267323</v>
      </c>
      <c r="Y23" s="19">
        <f t="shared" si="0"/>
        <v>5748.8455737331042</v>
      </c>
      <c r="Z23" s="19">
        <f t="shared" si="0"/>
        <v>-31.694490826144325</v>
      </c>
      <c r="AA23" s="19">
        <f t="shared" si="0"/>
        <v>2409.4793030149817</v>
      </c>
      <c r="AB23" s="19">
        <f t="shared" si="0"/>
        <v>5771.2235727345187</v>
      </c>
    </row>
    <row r="24" spans="1:28" x14ac:dyDescent="0.25">
      <c r="A24" s="6">
        <v>15</v>
      </c>
      <c r="B24" s="9">
        <f>SUM(K$10:K24)</f>
        <v>-1.4488267603647441E-3</v>
      </c>
      <c r="C24" s="9">
        <f>SUM(L$10:L24)</f>
        <v>5.1468572619489367E-2</v>
      </c>
      <c r="D24" s="9">
        <f>SUM(M$10:M24)</f>
        <v>0.12525853072358395</v>
      </c>
      <c r="E24" s="9">
        <f>SUM(N$10:N24)</f>
        <v>-1.0743339274891454E-3</v>
      </c>
      <c r="F24" s="9">
        <f>SUM(O$10:O24)</f>
        <v>5.2151289026285831E-2</v>
      </c>
      <c r="G24" s="9">
        <f>SUM(P$10:P24)</f>
        <v>0.12758214692487968</v>
      </c>
      <c r="H24" s="9">
        <f>SUM(Q$10:Q24)</f>
        <v>-9.6603991065965535E-4</v>
      </c>
      <c r="I24" s="9">
        <f>SUM(R$10:R24)</f>
        <v>5.3151570780828959E-2</v>
      </c>
      <c r="J24" s="9">
        <f>SUM(S$10:S24)</f>
        <v>0.12827035440777465</v>
      </c>
      <c r="K24" s="10">
        <v>-3.1061392570905596E-4</v>
      </c>
      <c r="L24" s="10">
        <v>1.0932971560678411E-4</v>
      </c>
      <c r="M24" s="10">
        <v>1.1793942513733558E-3</v>
      </c>
      <c r="N24" s="10">
        <v>-4.618201384741713E-4</v>
      </c>
      <c r="O24" s="10">
        <v>7.4362325690975129E-5</v>
      </c>
      <c r="P24" s="10">
        <v>1.1433754204064114E-3</v>
      </c>
      <c r="Q24" s="10">
        <v>-2.6895865632441162E-4</v>
      </c>
      <c r="R24" s="10">
        <v>1.5804379679510973E-4</v>
      </c>
      <c r="S24" s="10">
        <v>1.3394064017451324E-3</v>
      </c>
      <c r="T24" s="19">
        <f t="shared" si="1"/>
        <v>-65.87442450857931</v>
      </c>
      <c r="U24" s="19">
        <f t="shared" si="0"/>
        <v>2340.1435522445281</v>
      </c>
      <c r="V24" s="19">
        <f t="shared" si="0"/>
        <v>5695.183062555393</v>
      </c>
      <c r="W24" s="19">
        <f t="shared" si="0"/>
        <v>-48.847199085122149</v>
      </c>
      <c r="X24" s="19">
        <f t="shared" si="0"/>
        <v>2371.1849104183375</v>
      </c>
      <c r="Y24" s="19">
        <f t="shared" si="0"/>
        <v>5800.8319118357813</v>
      </c>
      <c r="Z24" s="19">
        <f t="shared" si="0"/>
        <v>-43.923348814321578</v>
      </c>
      <c r="AA24" s="19">
        <f t="shared" si="0"/>
        <v>2416.6651477590476</v>
      </c>
      <c r="AB24" s="19">
        <f t="shared" si="0"/>
        <v>5832.1229351095308</v>
      </c>
    </row>
    <row r="25" spans="1:28" x14ac:dyDescent="0.25">
      <c r="A25" s="6">
        <v>16</v>
      </c>
      <c r="B25" s="9">
        <f>SUM(K$10:K25)</f>
        <v>-1.7071740690613182E-3</v>
      </c>
      <c r="C25" s="9">
        <f>SUM(L$10:L25)</f>
        <v>5.155142143358267E-2</v>
      </c>
      <c r="D25" s="9">
        <f>SUM(M$10:M25)</f>
        <v>0.12625543265174016</v>
      </c>
      <c r="E25" s="9">
        <f>SUM(N$10:N25)</f>
        <v>-1.4739401466701235E-3</v>
      </c>
      <c r="F25" s="9">
        <f>SUM(O$10:O25)</f>
        <v>5.2204770197827363E-2</v>
      </c>
      <c r="G25" s="9">
        <f>SUM(P$10:P25)</f>
        <v>0.12855865712298445</v>
      </c>
      <c r="H25" s="9">
        <f>SUM(Q$10:Q25)</f>
        <v>-1.1814833536650435E-3</v>
      </c>
      <c r="I25" s="9">
        <f>SUM(R$10:R25)</f>
        <v>5.3270822112865539E-2</v>
      </c>
      <c r="J25" s="9">
        <f>SUM(S$10:S25)</f>
        <v>0.12942027727453193</v>
      </c>
      <c r="K25" s="10">
        <v>-2.5834730869657408E-4</v>
      </c>
      <c r="L25" s="10">
        <v>8.2848814093304952E-5</v>
      </c>
      <c r="M25" s="10">
        <v>9.9690192815622474E-4</v>
      </c>
      <c r="N25" s="10">
        <v>-3.996062191809781E-4</v>
      </c>
      <c r="O25" s="10">
        <v>5.3481171541532185E-5</v>
      </c>
      <c r="P25" s="10">
        <v>9.7651019810478116E-4</v>
      </c>
      <c r="Q25" s="10">
        <v>-2.1544344300538824E-4</v>
      </c>
      <c r="R25" s="10">
        <v>1.192513320365789E-4</v>
      </c>
      <c r="S25" s="10">
        <v>1.1499228667572619E-3</v>
      </c>
      <c r="T25" s="19">
        <f t="shared" si="1"/>
        <v>-77.620811826441013</v>
      </c>
      <c r="U25" s="19">
        <f t="shared" si="0"/>
        <v>2343.9104746253934</v>
      </c>
      <c r="V25" s="19">
        <f t="shared" si="0"/>
        <v>5740.5096278876426</v>
      </c>
      <c r="W25" s="19">
        <f t="shared" si="0"/>
        <v>-67.016265559273336</v>
      </c>
      <c r="X25" s="19">
        <f t="shared" si="0"/>
        <v>2373.6165616645198</v>
      </c>
      <c r="Y25" s="19">
        <f t="shared" si="0"/>
        <v>5845.2313176769021</v>
      </c>
      <c r="Z25" s="19">
        <f t="shared" si="0"/>
        <v>-53.719007764294275</v>
      </c>
      <c r="AA25" s="19">
        <f t="shared" si="0"/>
        <v>2422.0871989557095</v>
      </c>
      <c r="AB25" s="19">
        <f t="shared" si="0"/>
        <v>5884.4069687491501</v>
      </c>
    </row>
    <row r="26" spans="1:28" x14ac:dyDescent="0.25">
      <c r="A26" s="6">
        <v>17</v>
      </c>
      <c r="B26" s="9">
        <f>SUM(K$10:K26)</f>
        <v>-1.9184047681443774E-3</v>
      </c>
      <c r="C26" s="9">
        <f>SUM(L$10:L26)</f>
        <v>5.1615910489655858E-2</v>
      </c>
      <c r="D26" s="9">
        <f>SUM(M$10:M26)</f>
        <v>0.12711160903404212</v>
      </c>
      <c r="E26" s="9">
        <f>SUM(N$10:N26)</f>
        <v>-1.81592849485547E-3</v>
      </c>
      <c r="F26" s="9">
        <f>SUM(O$10:O26)</f>
        <v>5.2244481956107168E-2</v>
      </c>
      <c r="G26" s="9">
        <f>SUM(P$10:P26)</f>
        <v>0.12938921737102083</v>
      </c>
      <c r="H26" s="9">
        <f>SUM(Q$10:Q26)</f>
        <v>-1.3576831076752077E-3</v>
      </c>
      <c r="I26" s="9">
        <f>SUM(R$10:R26)</f>
        <v>5.3362959983296515E-2</v>
      </c>
      <c r="J26" s="9">
        <f>SUM(S$10:S26)</f>
        <v>0.13039610326048107</v>
      </c>
      <c r="K26" s="10">
        <v>-2.112306990830592E-4</v>
      </c>
      <c r="L26" s="10">
        <v>6.448905607318788E-5</v>
      </c>
      <c r="M26" s="10">
        <v>8.5617638230195956E-4</v>
      </c>
      <c r="N26" s="10">
        <v>-3.4198834818534665E-4</v>
      </c>
      <c r="O26" s="10">
        <v>3.9711758279804629E-5</v>
      </c>
      <c r="P26" s="10">
        <v>8.3056024803637078E-4</v>
      </c>
      <c r="Q26" s="10">
        <v>-1.761997540101641E-4</v>
      </c>
      <c r="R26" s="10">
        <v>9.2137870430979046E-5</v>
      </c>
      <c r="S26" s="10">
        <v>9.7582598594915255E-4</v>
      </c>
      <c r="T26" s="19">
        <f t="shared" si="1"/>
        <v>-87.224928150975472</v>
      </c>
      <c r="U26" s="19">
        <f t="shared" si="0"/>
        <v>2346.8426260544943</v>
      </c>
      <c r="V26" s="19">
        <f t="shared" si="0"/>
        <v>5779.4377647808205</v>
      </c>
      <c r="W26" s="19">
        <f t="shared" si="0"/>
        <v>-82.565595708088239</v>
      </c>
      <c r="X26" s="19">
        <f t="shared" si="0"/>
        <v>2375.4221531227058</v>
      </c>
      <c r="Y26" s="19">
        <f t="shared" si="0"/>
        <v>5882.9947548633636</v>
      </c>
      <c r="Z26" s="19">
        <f t="shared" si="0"/>
        <v>-61.730357161961884</v>
      </c>
      <c r="AA26" s="19">
        <f t="shared" si="0"/>
        <v>2426.2764708245963</v>
      </c>
      <c r="AB26" s="19">
        <f t="shared" si="0"/>
        <v>5928.7752652242461</v>
      </c>
    </row>
    <row r="27" spans="1:28" x14ac:dyDescent="0.25">
      <c r="A27" s="6">
        <v>18</v>
      </c>
      <c r="B27" s="9">
        <f>SUM(K$10:K27)</f>
        <v>-2.0950633810818942E-3</v>
      </c>
      <c r="C27" s="9">
        <f>SUM(L$10:L27)</f>
        <v>5.1664023024219269E-2</v>
      </c>
      <c r="D27" s="9">
        <f>SUM(M$10:M27)</f>
        <v>0.12783987603035249</v>
      </c>
      <c r="E27" s="9">
        <f>SUM(N$10:N27)</f>
        <v>-2.1037238965754932E-3</v>
      </c>
      <c r="F27" s="9">
        <f>SUM(O$10:O27)</f>
        <v>5.2273332719317799E-2</v>
      </c>
      <c r="G27" s="9">
        <f>SUM(P$10:P27)</f>
        <v>0.13010404631291769</v>
      </c>
      <c r="H27" s="9">
        <f>SUM(Q$10:Q27)</f>
        <v>-1.499813775491775E-3</v>
      </c>
      <c r="I27" s="9">
        <f>SUM(R$10:R27)</f>
        <v>5.3433142487998832E-2</v>
      </c>
      <c r="J27" s="9">
        <f>SUM(S$10:S27)</f>
        <v>0.1312275836673169</v>
      </c>
      <c r="K27" s="10">
        <v>-1.7665861293751682E-4</v>
      </c>
      <c r="L27" s="10">
        <v>4.8112534563408529E-5</v>
      </c>
      <c r="M27" s="10">
        <v>7.2826699631038227E-4</v>
      </c>
      <c r="N27" s="10">
        <v>-2.8779540172002295E-4</v>
      </c>
      <c r="O27" s="10">
        <v>2.8850763210629349E-5</v>
      </c>
      <c r="P27" s="10">
        <v>7.1482894189686544E-4</v>
      </c>
      <c r="Q27" s="10">
        <v>-1.4213066781656737E-4</v>
      </c>
      <c r="R27" s="10">
        <v>7.0182504702318011E-5</v>
      </c>
      <c r="S27" s="10">
        <v>8.3148040683583683E-4</v>
      </c>
      <c r="T27" s="19">
        <f t="shared" si="1"/>
        <v>-95.257140683282017</v>
      </c>
      <c r="U27" s="19">
        <f t="shared" si="0"/>
        <v>2349.0301791924662</v>
      </c>
      <c r="V27" s="19">
        <f t="shared" si="0"/>
        <v>5812.5501910438888</v>
      </c>
      <c r="W27" s="19">
        <f t="shared" si="0"/>
        <v>-95.650912036556051</v>
      </c>
      <c r="X27" s="19">
        <f t="shared" si="0"/>
        <v>2376.7339230838402</v>
      </c>
      <c r="Y27" s="19">
        <f t="shared" si="0"/>
        <v>5915.4961873725742</v>
      </c>
      <c r="Z27" s="19">
        <f t="shared" si="0"/>
        <v>-68.19267288084005</v>
      </c>
      <c r="AA27" s="19">
        <f t="shared" si="0"/>
        <v>2429.4674887118363</v>
      </c>
      <c r="AB27" s="19">
        <f t="shared" si="0"/>
        <v>5966.5805396634632</v>
      </c>
    </row>
    <row r="28" spans="1:28" x14ac:dyDescent="0.25">
      <c r="A28" s="6">
        <v>19</v>
      </c>
      <c r="B28" s="9">
        <f>SUM(K$10:K28)</f>
        <v>-2.2422700902633304E-3</v>
      </c>
      <c r="C28" s="9">
        <f>SUM(L$10:L28)</f>
        <v>5.1699545017553167E-2</v>
      </c>
      <c r="D28" s="9">
        <f>SUM(M$10:M28)</f>
        <v>0.12846441247837295</v>
      </c>
      <c r="E28" s="9">
        <f>SUM(N$10:N28)</f>
        <v>-2.3506288446250574E-3</v>
      </c>
      <c r="F28" s="9">
        <f>SUM(O$10:O28)</f>
        <v>5.2293939288027697E-2</v>
      </c>
      <c r="G28" s="9">
        <f>SUM(P$10:P28)</f>
        <v>0.13072193890089051</v>
      </c>
      <c r="H28" s="9">
        <f>SUM(Q$10:Q28)</f>
        <v>-1.6129864762900506E-3</v>
      </c>
      <c r="I28" s="9">
        <f>SUM(R$10:R28)</f>
        <v>5.3485699583221115E-2</v>
      </c>
      <c r="J28" s="9">
        <f>SUM(S$10:S28)</f>
        <v>0.13194060961484019</v>
      </c>
      <c r="K28" s="10">
        <v>-1.472067091814363E-4</v>
      </c>
      <c r="L28" s="10">
        <v>3.5521993333898623E-5</v>
      </c>
      <c r="M28" s="10">
        <v>6.2453644802044927E-4</v>
      </c>
      <c r="N28" s="10">
        <v>-2.4690494804956436E-4</v>
      </c>
      <c r="O28" s="10">
        <v>2.0606568709900078E-5</v>
      </c>
      <c r="P28" s="10">
        <v>6.1789258797281116E-4</v>
      </c>
      <c r="Q28" s="10">
        <v>-1.1317270079827565E-4</v>
      </c>
      <c r="R28" s="10">
        <v>5.2557095222281888E-5</v>
      </c>
      <c r="S28" s="10">
        <v>7.1302594752327615E-4</v>
      </c>
      <c r="T28" s="19">
        <f t="shared" si="1"/>
        <v>-101.9502509407759</v>
      </c>
      <c r="U28" s="19">
        <f t="shared" si="0"/>
        <v>2350.6452728201398</v>
      </c>
      <c r="V28" s="19">
        <f t="shared" si="0"/>
        <v>5840.9462562074168</v>
      </c>
      <c r="W28" s="19">
        <f t="shared" si="0"/>
        <v>-106.87704466057734</v>
      </c>
      <c r="X28" s="19">
        <f t="shared" si="0"/>
        <v>2377.6708507359212</v>
      </c>
      <c r="Y28" s="19">
        <f t="shared" si="0"/>
        <v>5943.5901733164692</v>
      </c>
      <c r="Z28" s="19">
        <f t="shared" si="0"/>
        <v>-73.338344357318846</v>
      </c>
      <c r="AA28" s="19">
        <f t="shared" si="0"/>
        <v>2431.8571245857202</v>
      </c>
      <c r="AB28" s="19">
        <f t="shared" si="0"/>
        <v>5998.9999946581765</v>
      </c>
    </row>
    <row r="29" spans="1:28" x14ac:dyDescent="0.25">
      <c r="A29" s="6">
        <v>20</v>
      </c>
      <c r="B29" s="9">
        <f>SUM(K$10:K29)</f>
        <v>-2.3644717955586302E-3</v>
      </c>
      <c r="C29" s="9">
        <f>SUM(L$10:L29)</f>
        <v>5.172662550534398E-2</v>
      </c>
      <c r="D29" s="9">
        <f>SUM(M$10:M29)</f>
        <v>0.12900692742143868</v>
      </c>
      <c r="E29" s="9">
        <f>SUM(N$10:N29)</f>
        <v>-2.5642810544744014E-3</v>
      </c>
      <c r="F29" s="9">
        <f>SUM(O$10:O29)</f>
        <v>5.2308994366471399E-2</v>
      </c>
      <c r="G29" s="9">
        <f>SUM(P$10:P29)</f>
        <v>0.13125590830234352</v>
      </c>
      <c r="H29" s="9">
        <f>SUM(Q$10:Q29)</f>
        <v>-1.7035742167205332E-3</v>
      </c>
      <c r="I29" s="9">
        <f>SUM(R$10:R29)</f>
        <v>5.3525593578554402E-2</v>
      </c>
      <c r="J29" s="9">
        <f>SUM(S$10:S29)</f>
        <v>0.13256214308631895</v>
      </c>
      <c r="K29" s="10">
        <v>-1.2220170529529954E-4</v>
      </c>
      <c r="L29" s="10">
        <v>2.708048779081471E-5</v>
      </c>
      <c r="M29" s="10">
        <v>5.4251494306572102E-4</v>
      </c>
      <c r="N29" s="10">
        <v>-2.136522098493439E-4</v>
      </c>
      <c r="O29" s="10">
        <v>1.5055078443702045E-5</v>
      </c>
      <c r="P29" s="10">
        <v>5.3396940145299956E-4</v>
      </c>
      <c r="Q29" s="10">
        <v>-9.058774043048253E-5</v>
      </c>
      <c r="R29" s="10">
        <v>3.989399533328673E-5</v>
      </c>
      <c r="S29" s="10">
        <v>6.2153347147875303E-4</v>
      </c>
      <c r="T29" s="19">
        <f t="shared" si="1"/>
        <v>-107.50644801727682</v>
      </c>
      <c r="U29" s="19">
        <f t="shared" si="0"/>
        <v>2351.876552913408</v>
      </c>
      <c r="V29" s="19">
        <f t="shared" si="0"/>
        <v>5865.6130146076839</v>
      </c>
      <c r="W29" s="19">
        <f t="shared" si="0"/>
        <v>-116.59126084834885</v>
      </c>
      <c r="X29" s="19">
        <f t="shared" si="0"/>
        <v>2378.3553664113224</v>
      </c>
      <c r="Y29" s="19">
        <f t="shared" si="0"/>
        <v>5967.8683879299624</v>
      </c>
      <c r="Z29" s="19">
        <f t="shared" si="0"/>
        <v>-77.457135804053522</v>
      </c>
      <c r="AA29" s="19">
        <f t="shared" si="0"/>
        <v>2433.6710018937752</v>
      </c>
      <c r="AB29" s="19">
        <f t="shared" si="0"/>
        <v>6027.2595222059517</v>
      </c>
    </row>
    <row r="30" spans="1:2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8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11" t="s">
        <v>331</v>
      </c>
      <c r="L31" s="6"/>
      <c r="M31" s="6"/>
      <c r="N31" s="6"/>
      <c r="O31" s="6"/>
      <c r="P31" s="6"/>
      <c r="Q31" s="6"/>
      <c r="R31" s="6"/>
      <c r="S31" s="6"/>
      <c r="T31" s="11" t="s">
        <v>338</v>
      </c>
    </row>
    <row r="32" spans="1:28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t="s">
        <v>327</v>
      </c>
      <c r="U32" t="s">
        <v>316</v>
      </c>
      <c r="V32" t="s">
        <v>328</v>
      </c>
      <c r="W32" t="s">
        <v>327</v>
      </c>
      <c r="X32" t="s">
        <v>316</v>
      </c>
      <c r="Y32" t="s">
        <v>328</v>
      </c>
      <c r="Z32" t="s">
        <v>327</v>
      </c>
      <c r="AA32" t="s">
        <v>316</v>
      </c>
      <c r="AB32" t="s">
        <v>328</v>
      </c>
    </row>
    <row r="33" spans="1:28" x14ac:dyDescent="0.25">
      <c r="A33" s="6"/>
      <c r="B33" s="33" t="s">
        <v>389</v>
      </c>
      <c r="C33" s="33"/>
      <c r="D33" s="33"/>
      <c r="E33" s="33" t="s">
        <v>388</v>
      </c>
      <c r="F33" s="33"/>
      <c r="G33" s="33"/>
      <c r="H33" s="33" t="s">
        <v>392</v>
      </c>
      <c r="I33" s="33"/>
      <c r="J33" s="33"/>
      <c r="K33" s="34" t="str">
        <f>B33</f>
        <v>response of e_tot to e_tot shocks</v>
      </c>
      <c r="L33" s="34"/>
      <c r="M33" s="34"/>
      <c r="N33" s="34" t="str">
        <f>E33</f>
        <v>response of ipub_tot to ipubtot shocks</v>
      </c>
      <c r="O33" s="34"/>
      <c r="P33" s="34"/>
      <c r="Q33" s="34" t="str">
        <f>H33</f>
        <v>response of e_corr to gastocorr shocks</v>
      </c>
      <c r="R33" s="34"/>
      <c r="S33" s="34"/>
      <c r="T33" s="32" t="str">
        <f>K33</f>
        <v>response of e_tot to e_tot shocks</v>
      </c>
      <c r="U33" s="32"/>
      <c r="V33" s="32"/>
      <c r="W33" s="32" t="str">
        <f>N33</f>
        <v>response of ipub_tot to ipubtot shocks</v>
      </c>
      <c r="X33" s="32"/>
      <c r="Y33" s="32"/>
      <c r="Z33" s="32" t="str">
        <f>Q33</f>
        <v>response of e_corr to gastocorr shocks</v>
      </c>
      <c r="AA33" s="32"/>
      <c r="AB33" s="32"/>
    </row>
    <row r="34" spans="1:28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8" t="s">
        <v>313</v>
      </c>
      <c r="L34" s="8" t="s">
        <v>314</v>
      </c>
      <c r="M34" s="8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18" t="s">
        <v>313</v>
      </c>
      <c r="U34" s="18" t="s">
        <v>314</v>
      </c>
      <c r="V34" s="18" t="s">
        <v>315</v>
      </c>
      <c r="W34" s="18" t="s">
        <v>313</v>
      </c>
      <c r="X34" s="18" t="s">
        <v>314</v>
      </c>
      <c r="Y34" s="18" t="s">
        <v>315</v>
      </c>
      <c r="Z34" s="18" t="s">
        <v>313</v>
      </c>
      <c r="AA34" s="18" t="s">
        <v>314</v>
      </c>
      <c r="AB34" s="18" t="s">
        <v>315</v>
      </c>
    </row>
    <row r="35" spans="1:28" x14ac:dyDescent="0.25">
      <c r="A35" s="6">
        <v>1</v>
      </c>
      <c r="B35" s="9">
        <f>SUM(K$35:K35)</f>
        <v>2.4137668045520658E-2</v>
      </c>
      <c r="C35" s="9">
        <f>SUM(L$35:L35)</f>
        <v>8.5814400605558006E-2</v>
      </c>
      <c r="D35" s="9">
        <f>SUM(M$35:M35)</f>
        <v>0.13316262990323061</v>
      </c>
      <c r="E35" s="9">
        <f>SUM(N$35:N35)</f>
        <v>5.4605882442839468E-2</v>
      </c>
      <c r="F35" s="9">
        <f>SUM(O$35:O35)</f>
        <v>0.19756596827493084</v>
      </c>
      <c r="G35" s="9">
        <f>SUM(P$35:P35)</f>
        <v>0.31754408960400332</v>
      </c>
      <c r="H35" s="9">
        <f>SUM(Q$35:Q35)</f>
        <v>2.3533548845864442E-2</v>
      </c>
      <c r="I35" s="9">
        <f>SUM(R$35:R35)</f>
        <v>7.9370863688489876E-2</v>
      </c>
      <c r="J35" s="9">
        <f>SUM(S$35:S35)</f>
        <v>0.12975791434396233</v>
      </c>
      <c r="K35" s="10">
        <v>2.4137668045520658E-2</v>
      </c>
      <c r="L35" s="10">
        <v>8.5814400605558006E-2</v>
      </c>
      <c r="M35" s="10">
        <v>0.13316262990323061</v>
      </c>
      <c r="N35" s="10">
        <v>5.4605882442839468E-2</v>
      </c>
      <c r="O35" s="10">
        <v>0.19756596827493084</v>
      </c>
      <c r="P35" s="10">
        <v>0.31754408960400332</v>
      </c>
      <c r="Q35" s="10">
        <v>2.3533548845864442E-2</v>
      </c>
      <c r="R35" s="10">
        <v>7.9370863688489876E-2</v>
      </c>
      <c r="S35" s="10">
        <v>0.12975791434396233</v>
      </c>
      <c r="T35" s="19">
        <f>$B$4*B35</f>
        <v>515.87702482549889</v>
      </c>
      <c r="U35" s="19">
        <f t="shared" ref="U35:V54" si="2">$B$4*C35</f>
        <v>1834.0494859773371</v>
      </c>
      <c r="V35" s="19">
        <f t="shared" si="2"/>
        <v>2845.9891486976426</v>
      </c>
      <c r="W35" s="19">
        <f>$C$4*E35</f>
        <v>273.97200951157623</v>
      </c>
      <c r="X35" s="19">
        <f t="shared" ref="X35:Y54" si="3">$C$4*F35</f>
        <v>991.24019094541575</v>
      </c>
      <c r="Y35" s="19">
        <f t="shared" si="3"/>
        <v>1593.2018391681718</v>
      </c>
      <c r="Z35" s="19">
        <f>$D$4*H35</f>
        <v>349.4972493829805</v>
      </c>
      <c r="AA35" s="19">
        <f t="shared" ref="AA35:AB54" si="4">$D$4*I35</f>
        <v>1178.7384351575788</v>
      </c>
      <c r="AB35" s="19">
        <f t="shared" si="4"/>
        <v>1927.0376281075262</v>
      </c>
    </row>
    <row r="36" spans="1:28" x14ac:dyDescent="0.25">
      <c r="A36" s="6">
        <v>2</v>
      </c>
      <c r="B36" s="9">
        <f>SUM(K$35:K36)</f>
        <v>3.588401447175437E-2</v>
      </c>
      <c r="C36" s="9">
        <f>SUM(L$35:L36)</f>
        <v>0.11253336769614594</v>
      </c>
      <c r="D36" s="9">
        <f>SUM(M$35:M36)</f>
        <v>0.17671994344207459</v>
      </c>
      <c r="E36" s="9">
        <f>SUM(N$35:N36)</f>
        <v>8.1825667883251352E-2</v>
      </c>
      <c r="F36" s="9">
        <f>SUM(O$35:O36)</f>
        <v>0.26406799762692307</v>
      </c>
      <c r="G36" s="9">
        <f>SUM(P$35:P36)</f>
        <v>0.42812195738189918</v>
      </c>
      <c r="H36" s="9">
        <f>SUM(Q$35:Q36)</f>
        <v>2.6636937165109342E-2</v>
      </c>
      <c r="I36" s="9">
        <f>SUM(R$35:R36)</f>
        <v>8.9170573191812139E-2</v>
      </c>
      <c r="J36" s="9">
        <f>SUM(S$35:S36)</f>
        <v>0.1487087883332473</v>
      </c>
      <c r="K36" s="10">
        <v>1.1746346426233713E-2</v>
      </c>
      <c r="L36" s="10">
        <v>2.6718967090587933E-2</v>
      </c>
      <c r="M36" s="10">
        <v>4.355731353884397E-2</v>
      </c>
      <c r="N36" s="10">
        <v>2.7219785440411877E-2</v>
      </c>
      <c r="O36" s="10">
        <v>6.6502029351992231E-2</v>
      </c>
      <c r="P36" s="10">
        <v>0.11057786777789588</v>
      </c>
      <c r="Q36" s="10">
        <v>3.1033883192448999E-3</v>
      </c>
      <c r="R36" s="10">
        <v>9.7997095033222591E-3</v>
      </c>
      <c r="S36" s="10">
        <v>1.8950873989284973E-2</v>
      </c>
      <c r="T36" s="19">
        <f t="shared" ref="T36:T54" si="5">$B$4*B36</f>
        <v>766.92324169729</v>
      </c>
      <c r="U36" s="19">
        <f t="shared" si="2"/>
        <v>2405.0947594109002</v>
      </c>
      <c r="V36" s="19">
        <f t="shared" si="2"/>
        <v>3776.9082944674078</v>
      </c>
      <c r="W36" s="19">
        <f t="shared" ref="W36:W54" si="6">$C$4*E36</f>
        <v>410.54079994161708</v>
      </c>
      <c r="X36" s="19">
        <f t="shared" si="3"/>
        <v>1324.8982842329881</v>
      </c>
      <c r="Y36" s="19">
        <f t="shared" si="3"/>
        <v>2147.999954084235</v>
      </c>
      <c r="Z36" s="19">
        <f t="shared" ref="Z36:Z54" si="7">$D$4*H36</f>
        <v>395.58573728793857</v>
      </c>
      <c r="AA36" s="19">
        <f t="shared" si="4"/>
        <v>1324.2741356418369</v>
      </c>
      <c r="AB36" s="19">
        <f t="shared" si="4"/>
        <v>2208.4774728176653</v>
      </c>
    </row>
    <row r="37" spans="1:28" x14ac:dyDescent="0.25">
      <c r="A37" s="6">
        <v>3</v>
      </c>
      <c r="B37" s="9">
        <f>SUM(K$35:K37)</f>
        <v>4.190569928820477E-2</v>
      </c>
      <c r="C37" s="9">
        <f>SUM(L$35:L37)</f>
        <v>0.12733560547776715</v>
      </c>
      <c r="D37" s="9">
        <f>SUM(M$35:M37)</f>
        <v>0.20174736758586137</v>
      </c>
      <c r="E37" s="9">
        <f>SUM(N$35:N37)</f>
        <v>9.4362720353983395E-2</v>
      </c>
      <c r="F37" s="9">
        <f>SUM(O$35:O37)</f>
        <v>0.29397156877003683</v>
      </c>
      <c r="G37" s="9">
        <f>SUM(P$35:P37)</f>
        <v>0.48083313339412997</v>
      </c>
      <c r="H37" s="9">
        <f>SUM(Q$35:Q37)</f>
        <v>2.9506482260995639E-2</v>
      </c>
      <c r="I37" s="9">
        <f>SUM(R$35:R37)</f>
        <v>9.7386600729357869E-2</v>
      </c>
      <c r="J37" s="9">
        <f>SUM(S$35:S37)</f>
        <v>0.16403015217281364</v>
      </c>
      <c r="K37" s="10">
        <v>6.0216848164504014E-3</v>
      </c>
      <c r="L37" s="10">
        <v>1.4802237781621218E-2</v>
      </c>
      <c r="M37" s="10">
        <v>2.5027424143786774E-2</v>
      </c>
      <c r="N37" s="10">
        <v>1.2537052470732044E-2</v>
      </c>
      <c r="O37" s="10">
        <v>2.9903571143113788E-2</v>
      </c>
      <c r="P37" s="10">
        <v>5.2711176012230819E-2</v>
      </c>
      <c r="Q37" s="10">
        <v>2.8695450958862966E-3</v>
      </c>
      <c r="R37" s="10">
        <v>8.2160275375457257E-3</v>
      </c>
      <c r="S37" s="10">
        <v>1.5321363839566331E-2</v>
      </c>
      <c r="T37" s="19">
        <f t="shared" si="5"/>
        <v>895.62038185552456</v>
      </c>
      <c r="U37" s="19">
        <f t="shared" si="2"/>
        <v>2721.4523451205691</v>
      </c>
      <c r="V37" s="19">
        <f t="shared" si="2"/>
        <v>4311.8014366712823</v>
      </c>
      <c r="W37" s="19">
        <f t="shared" si="6"/>
        <v>473.44247472645412</v>
      </c>
      <c r="X37" s="19">
        <f t="shared" si="3"/>
        <v>1474.9323302211155</v>
      </c>
      <c r="Y37" s="19">
        <f t="shared" si="3"/>
        <v>2412.4657253480964</v>
      </c>
      <c r="Z37" s="19">
        <f t="shared" si="7"/>
        <v>438.20141436075374</v>
      </c>
      <c r="AA37" s="19">
        <f t="shared" si="4"/>
        <v>1446.2905405637687</v>
      </c>
      <c r="AB37" s="19">
        <f t="shared" si="4"/>
        <v>2436.0153827944387</v>
      </c>
    </row>
    <row r="38" spans="1:28" x14ac:dyDescent="0.25">
      <c r="A38" s="6">
        <v>4</v>
      </c>
      <c r="B38" s="9">
        <f>SUM(K$35:K38)</f>
        <v>4.5188650310376645E-2</v>
      </c>
      <c r="C38" s="9">
        <f>SUM(L$35:L38)</f>
        <v>0.13753527403748297</v>
      </c>
      <c r="D38" s="9">
        <f>SUM(M$35:M38)</f>
        <v>0.2205523546234934</v>
      </c>
      <c r="E38" s="9">
        <f>SUM(N$35:N38)</f>
        <v>9.7899465041939637E-2</v>
      </c>
      <c r="F38" s="9">
        <f>SUM(O$35:O38)</f>
        <v>0.30754423956193927</v>
      </c>
      <c r="G38" s="9">
        <f>SUM(P$35:P38)</f>
        <v>0.51044254535161349</v>
      </c>
      <c r="H38" s="9">
        <f>SUM(Q$35:Q38)</f>
        <v>3.2124269276843163E-2</v>
      </c>
      <c r="I38" s="9">
        <f>SUM(R$35:R38)</f>
        <v>0.10490198972706602</v>
      </c>
      <c r="J38" s="9">
        <f>SUM(S$35:S38)</f>
        <v>0.17785227400751447</v>
      </c>
      <c r="K38" s="10">
        <v>3.2829510221718764E-3</v>
      </c>
      <c r="L38" s="10">
        <v>1.0199668559715814E-2</v>
      </c>
      <c r="M38" s="10">
        <v>1.8804987037632042E-2</v>
      </c>
      <c r="N38" s="10">
        <v>3.5367446879562385E-3</v>
      </c>
      <c r="O38" s="10">
        <v>1.3572670791902464E-2</v>
      </c>
      <c r="P38" s="10">
        <v>2.9609411957483518E-2</v>
      </c>
      <c r="Q38" s="10">
        <v>2.6177870158475263E-3</v>
      </c>
      <c r="R38" s="10">
        <v>7.5153889977081553E-3</v>
      </c>
      <c r="S38" s="10">
        <v>1.3822121834700819E-2</v>
      </c>
      <c r="T38" s="19">
        <f t="shared" si="5"/>
        <v>965.78453370200532</v>
      </c>
      <c r="U38" s="19">
        <f t="shared" si="2"/>
        <v>2939.4425279696052</v>
      </c>
      <c r="V38" s="19">
        <f t="shared" si="2"/>
        <v>4713.7069043643778</v>
      </c>
      <c r="W38" s="19">
        <f t="shared" si="6"/>
        <v>491.1872488412771</v>
      </c>
      <c r="X38" s="19">
        <f t="shared" si="3"/>
        <v>1543.0299732761305</v>
      </c>
      <c r="Y38" s="19">
        <f t="shared" si="3"/>
        <v>2561.0238976830915</v>
      </c>
      <c r="Z38" s="19">
        <f t="shared" si="7"/>
        <v>477.07822667246626</v>
      </c>
      <c r="AA38" s="19">
        <f t="shared" si="4"/>
        <v>1557.9017471839586</v>
      </c>
      <c r="AB38" s="19">
        <f t="shared" si="4"/>
        <v>2641.2880169179271</v>
      </c>
    </row>
    <row r="39" spans="1:28" x14ac:dyDescent="0.25">
      <c r="A39" s="6">
        <v>5</v>
      </c>
      <c r="B39" s="9">
        <f>SUM(K$35:K39)</f>
        <v>4.4955579964678874E-2</v>
      </c>
      <c r="C39" s="9">
        <f>SUM(L$35:L39)</f>
        <v>0.14383341502222918</v>
      </c>
      <c r="D39" s="9">
        <f>SUM(M$35:M39)</f>
        <v>0.23481107959973943</v>
      </c>
      <c r="E39" s="9">
        <f>SUM(N$35:N39)</f>
        <v>9.2297039649194501E-2</v>
      </c>
      <c r="F39" s="9">
        <f>SUM(O$35:O39)</f>
        <v>0.31383976762539634</v>
      </c>
      <c r="G39" s="9">
        <f>SUM(P$35:P39)</f>
        <v>0.531155531340882</v>
      </c>
      <c r="H39" s="9">
        <f>SUM(Q$35:Q39)</f>
        <v>3.1120157914369537E-2</v>
      </c>
      <c r="I39" s="9">
        <f>SUM(R$35:R39)</f>
        <v>0.10859545734934266</v>
      </c>
      <c r="J39" s="9">
        <f>SUM(S$35:S39)</f>
        <v>0.18738523045136055</v>
      </c>
      <c r="K39" s="10">
        <v>-2.3307034569777335E-4</v>
      </c>
      <c r="L39" s="10">
        <v>6.2981409847462227E-3</v>
      </c>
      <c r="M39" s="10">
        <v>1.4258724976246027E-2</v>
      </c>
      <c r="N39" s="10">
        <v>-5.6024253927451379E-3</v>
      </c>
      <c r="O39" s="10">
        <v>6.295528063457052E-3</v>
      </c>
      <c r="P39" s="10">
        <v>2.0712985989268483E-2</v>
      </c>
      <c r="Q39" s="10">
        <v>-1.004111362473626E-3</v>
      </c>
      <c r="R39" s="10">
        <v>3.6934676222766371E-3</v>
      </c>
      <c r="S39" s="10">
        <v>9.5329564438460818E-3</v>
      </c>
      <c r="T39" s="19">
        <f t="shared" si="5"/>
        <v>960.80328877449756</v>
      </c>
      <c r="U39" s="19">
        <f t="shared" si="2"/>
        <v>3074.0481670485369</v>
      </c>
      <c r="V39" s="19">
        <f t="shared" si="2"/>
        <v>5018.4483816553411</v>
      </c>
      <c r="W39" s="19">
        <f t="shared" si="6"/>
        <v>463.0784137794908</v>
      </c>
      <c r="X39" s="19">
        <f t="shared" si="3"/>
        <v>1574.6162859098902</v>
      </c>
      <c r="Y39" s="19">
        <f t="shared" si="3"/>
        <v>2664.9463716107916</v>
      </c>
      <c r="Z39" s="19">
        <f t="shared" si="7"/>
        <v>462.16614683456288</v>
      </c>
      <c r="AA39" s="19">
        <f t="shared" si="4"/>
        <v>1612.7535157431926</v>
      </c>
      <c r="AB39" s="19">
        <f t="shared" si="4"/>
        <v>2782.8621618730112</v>
      </c>
    </row>
    <row r="40" spans="1:28" x14ac:dyDescent="0.25">
      <c r="A40" s="6">
        <v>6</v>
      </c>
      <c r="B40" s="9">
        <f>SUM(K$35:K40)</f>
        <v>4.4131804389786755E-2</v>
      </c>
      <c r="C40" s="9">
        <f>SUM(L$35:L40)</f>
        <v>0.14819709004243115</v>
      </c>
      <c r="D40" s="9">
        <f>SUM(M$35:M40)</f>
        <v>0.24615594908912364</v>
      </c>
      <c r="E40" s="9">
        <f>SUM(N$35:N40)</f>
        <v>8.6022536786403064E-2</v>
      </c>
      <c r="F40" s="9">
        <f>SUM(O$35:O40)</f>
        <v>0.31768016571362107</v>
      </c>
      <c r="G40" s="9">
        <f>SUM(P$35:P40)</f>
        <v>0.54793176648652397</v>
      </c>
      <c r="H40" s="9">
        <f>SUM(Q$35:Q40)</f>
        <v>3.1062364360817094E-2</v>
      </c>
      <c r="I40" s="9">
        <f>SUM(R$35:R40)</f>
        <v>0.11170020323479694</v>
      </c>
      <c r="J40" s="9">
        <f>SUM(S$35:S40)</f>
        <v>0.19546415297777436</v>
      </c>
      <c r="K40" s="10">
        <v>-8.2377557489211927E-4</v>
      </c>
      <c r="L40" s="10">
        <v>4.3636750202019608E-3</v>
      </c>
      <c r="M40" s="10">
        <v>1.1344869489384212E-2</v>
      </c>
      <c r="N40" s="10">
        <v>-6.2745028627914402E-3</v>
      </c>
      <c r="O40" s="10">
        <v>3.8403980882247305E-3</v>
      </c>
      <c r="P40" s="10">
        <v>1.6776235145641999E-2</v>
      </c>
      <c r="Q40" s="10">
        <v>-5.7793553552443135E-5</v>
      </c>
      <c r="R40" s="10">
        <v>3.1047458854542897E-3</v>
      </c>
      <c r="S40" s="10">
        <v>8.0789225264138245E-3</v>
      </c>
      <c r="T40" s="19">
        <f t="shared" si="5"/>
        <v>943.19732568403549</v>
      </c>
      <c r="U40" s="19">
        <f t="shared" si="2"/>
        <v>3167.3098558944439</v>
      </c>
      <c r="V40" s="19">
        <f t="shared" si="2"/>
        <v>5260.9141206065897</v>
      </c>
      <c r="W40" s="19">
        <f t="shared" si="6"/>
        <v>431.5975900824364</v>
      </c>
      <c r="X40" s="19">
        <f t="shared" si="3"/>
        <v>1593.8845686385271</v>
      </c>
      <c r="Y40" s="19">
        <f t="shared" si="3"/>
        <v>2749.1171358082479</v>
      </c>
      <c r="Z40" s="19">
        <f t="shared" si="7"/>
        <v>461.30785350485979</v>
      </c>
      <c r="AA40" s="19">
        <f t="shared" si="4"/>
        <v>1658.8621648936621</v>
      </c>
      <c r="AB40" s="19">
        <f t="shared" si="4"/>
        <v>2902.8424172715086</v>
      </c>
    </row>
    <row r="41" spans="1:28" x14ac:dyDescent="0.25">
      <c r="A41" s="6">
        <v>7</v>
      </c>
      <c r="B41" s="9">
        <f>SUM(K$35:K41)</f>
        <v>4.3217508808548653E-2</v>
      </c>
      <c r="C41" s="9">
        <f>SUM(L$35:L41)</f>
        <v>0.15145283719919123</v>
      </c>
      <c r="D41" s="9">
        <f>SUM(M$35:M41)</f>
        <v>0.25548687313119134</v>
      </c>
      <c r="E41" s="9">
        <f>SUM(N$35:N41)</f>
        <v>8.0572915185296079E-2</v>
      </c>
      <c r="F41" s="9">
        <f>SUM(O$35:O41)</f>
        <v>0.32040871033191354</v>
      </c>
      <c r="G41" s="9">
        <f>SUM(P$35:P41)</f>
        <v>0.56253018352184192</v>
      </c>
      <c r="H41" s="9">
        <f>SUM(Q$35:Q41)</f>
        <v>3.0865565992637289E-2</v>
      </c>
      <c r="I41" s="9">
        <f>SUM(R$35:R41)</f>
        <v>0.11406883941722305</v>
      </c>
      <c r="J41" s="9">
        <f>SUM(S$35:S41)</f>
        <v>0.20233241832729659</v>
      </c>
      <c r="K41" s="10">
        <v>-9.1429558123810113E-4</v>
      </c>
      <c r="L41" s="10">
        <v>3.2557471567600748E-3</v>
      </c>
      <c r="M41" s="10">
        <v>9.3309240420676835E-3</v>
      </c>
      <c r="N41" s="10">
        <v>-5.4496216011069836E-3</v>
      </c>
      <c r="O41" s="10">
        <v>2.7285446182924566E-3</v>
      </c>
      <c r="P41" s="10">
        <v>1.4598417035317921E-2</v>
      </c>
      <c r="Q41" s="10">
        <v>-1.9679836817980452E-4</v>
      </c>
      <c r="R41" s="10">
        <v>2.3686361824261141E-3</v>
      </c>
      <c r="S41" s="10">
        <v>6.8682653495222316E-3</v>
      </c>
      <c r="T41" s="19">
        <f t="shared" si="5"/>
        <v>923.65674357930561</v>
      </c>
      <c r="U41" s="19">
        <f t="shared" si="2"/>
        <v>3236.8925990842999</v>
      </c>
      <c r="V41" s="19">
        <f t="shared" si="2"/>
        <v>5460.3372514830571</v>
      </c>
      <c r="W41" s="19">
        <f t="shared" si="6"/>
        <v>404.25541165146115</v>
      </c>
      <c r="X41" s="19">
        <f t="shared" si="3"/>
        <v>1607.5743913952256</v>
      </c>
      <c r="Y41" s="19">
        <f t="shared" si="3"/>
        <v>2822.3612163345674</v>
      </c>
      <c r="Z41" s="19">
        <f t="shared" si="7"/>
        <v>458.38519662839866</v>
      </c>
      <c r="AA41" s="19">
        <f t="shared" si="4"/>
        <v>1694.0388327208948</v>
      </c>
      <c r="AB41" s="19">
        <f t="shared" si="4"/>
        <v>3004.8431764180527</v>
      </c>
    </row>
    <row r="42" spans="1:28" x14ac:dyDescent="0.25">
      <c r="A42" s="6">
        <v>8</v>
      </c>
      <c r="B42" s="9">
        <f>SUM(K$35:K42)</f>
        <v>4.2243136489986066E-2</v>
      </c>
      <c r="C42" s="9">
        <f>SUM(L$35:L42)</f>
        <v>0.15379852496229462</v>
      </c>
      <c r="D42" s="9">
        <f>SUM(M$35:M42)</f>
        <v>0.26319236269215796</v>
      </c>
      <c r="E42" s="9">
        <f>SUM(N$35:N42)</f>
        <v>7.6060712514796E-2</v>
      </c>
      <c r="F42" s="9">
        <f>SUM(O$35:O42)</f>
        <v>0.32253428082736402</v>
      </c>
      <c r="G42" s="9">
        <f>SUM(P$35:P42)</f>
        <v>0.5754613772157533</v>
      </c>
      <c r="H42" s="9">
        <f>SUM(Q$35:Q42)</f>
        <v>3.0494777124329468E-2</v>
      </c>
      <c r="I42" s="9">
        <f>SUM(R$35:R42)</f>
        <v>0.11573338744535711</v>
      </c>
      <c r="J42" s="9">
        <f>SUM(S$35:S42)</f>
        <v>0.20795651928211323</v>
      </c>
      <c r="K42" s="10">
        <v>-9.7437231856258499E-4</v>
      </c>
      <c r="L42" s="10">
        <v>2.3456877631033981E-3</v>
      </c>
      <c r="M42" s="10">
        <v>7.705489560966605E-3</v>
      </c>
      <c r="N42" s="10">
        <v>-4.5122026705000763E-3</v>
      </c>
      <c r="O42" s="10">
        <v>2.1255704954504543E-3</v>
      </c>
      <c r="P42" s="10">
        <v>1.2931193693911418E-2</v>
      </c>
      <c r="Q42" s="10">
        <v>-3.7078886830782109E-4</v>
      </c>
      <c r="R42" s="10">
        <v>1.6645480281340594E-3</v>
      </c>
      <c r="S42" s="10">
        <v>5.6241009548166302E-3</v>
      </c>
      <c r="T42" s="19">
        <f t="shared" si="5"/>
        <v>902.83218456124121</v>
      </c>
      <c r="U42" s="19">
        <f t="shared" si="2"/>
        <v>3287.0252971609034</v>
      </c>
      <c r="V42" s="19">
        <f t="shared" si="2"/>
        <v>5625.0211398370975</v>
      </c>
      <c r="W42" s="19">
        <f t="shared" si="6"/>
        <v>381.6165094369523</v>
      </c>
      <c r="X42" s="19">
        <f t="shared" si="3"/>
        <v>1618.2389351027039</v>
      </c>
      <c r="Y42" s="19">
        <f t="shared" si="3"/>
        <v>2887.2404008329199</v>
      </c>
      <c r="Z42" s="19">
        <f t="shared" si="7"/>
        <v>452.87860302349128</v>
      </c>
      <c r="AA42" s="19">
        <f t="shared" si="4"/>
        <v>1718.7590719465629</v>
      </c>
      <c r="AB42" s="19">
        <f t="shared" si="4"/>
        <v>3088.3668228869542</v>
      </c>
    </row>
    <row r="43" spans="1:28" x14ac:dyDescent="0.25">
      <c r="A43" s="6">
        <v>9</v>
      </c>
      <c r="B43" s="9">
        <f>SUM(K$35:K43)</f>
        <v>4.1390270272854857E-2</v>
      </c>
      <c r="C43" s="9">
        <f>SUM(L$35:L43)</f>
        <v>0.15556694156077425</v>
      </c>
      <c r="D43" s="9">
        <f>SUM(M$35:M43)</f>
        <v>0.26966607031559253</v>
      </c>
      <c r="E43" s="9">
        <f>SUM(N$35:N43)</f>
        <v>7.2302446676567517E-2</v>
      </c>
      <c r="F43" s="9">
        <f>SUM(O$35:O43)</f>
        <v>0.32433800471936464</v>
      </c>
      <c r="G43" s="9">
        <f>SUM(P$35:P43)</f>
        <v>0.58675640878196489</v>
      </c>
      <c r="H43" s="9">
        <f>SUM(Q$35:Q43)</f>
        <v>3.0248768164147E-2</v>
      </c>
      <c r="I43" s="9">
        <f>SUM(R$35:R43)</f>
        <v>0.11706573978473364</v>
      </c>
      <c r="J43" s="9">
        <f>SUM(S$35:S43)</f>
        <v>0.21273059063200314</v>
      </c>
      <c r="K43" s="10">
        <v>-8.5286621713121283E-4</v>
      </c>
      <c r="L43" s="10">
        <v>1.7684165984796275E-3</v>
      </c>
      <c r="M43" s="10">
        <v>6.4737076234345926E-3</v>
      </c>
      <c r="N43" s="10">
        <v>-3.758265838228486E-3</v>
      </c>
      <c r="O43" s="10">
        <v>1.8037238920006072E-3</v>
      </c>
      <c r="P43" s="10">
        <v>1.1295031566211616E-2</v>
      </c>
      <c r="Q43" s="10">
        <v>-2.4600896018246759E-4</v>
      </c>
      <c r="R43" s="10">
        <v>1.3323523393765321E-3</v>
      </c>
      <c r="S43" s="10">
        <v>4.7740713498899265E-3</v>
      </c>
      <c r="T43" s="19">
        <f t="shared" si="5"/>
        <v>884.60448808956517</v>
      </c>
      <c r="U43" s="19">
        <f t="shared" si="2"/>
        <v>3324.8203936779009</v>
      </c>
      <c r="V43" s="19">
        <f t="shared" si="2"/>
        <v>5763.3790384571894</v>
      </c>
      <c r="W43" s="19">
        <f t="shared" si="6"/>
        <v>362.76030571098931</v>
      </c>
      <c r="X43" s="19">
        <f t="shared" si="3"/>
        <v>1627.2886901325351</v>
      </c>
      <c r="Y43" s="19">
        <f t="shared" si="3"/>
        <v>2943.910531545137</v>
      </c>
      <c r="Z43" s="19">
        <f t="shared" si="7"/>
        <v>449.22511856730188</v>
      </c>
      <c r="AA43" s="19">
        <f t="shared" si="4"/>
        <v>1738.5458657221607</v>
      </c>
      <c r="AB43" s="19">
        <f t="shared" si="4"/>
        <v>3159.2666610742504</v>
      </c>
    </row>
    <row r="44" spans="1:28" x14ac:dyDescent="0.25">
      <c r="A44" s="6">
        <v>10</v>
      </c>
      <c r="B44" s="9">
        <f>SUM(K$35:K44)</f>
        <v>4.0653329230715678E-2</v>
      </c>
      <c r="C44" s="9">
        <f>SUM(L$35:L44)</f>
        <v>0.1568705229785497</v>
      </c>
      <c r="D44" s="9">
        <f>SUM(M$35:M44)</f>
        <v>0.27512900391827877</v>
      </c>
      <c r="E44" s="9">
        <f>SUM(N$35:N44)</f>
        <v>6.9178477170039901E-2</v>
      </c>
      <c r="F44" s="9">
        <f>SUM(O$35:O44)</f>
        <v>0.32581373025098259</v>
      </c>
      <c r="G44" s="9">
        <f>SUM(P$35:P44)</f>
        <v>0.59635339451791991</v>
      </c>
      <c r="H44" s="9">
        <f>SUM(Q$35:Q44)</f>
        <v>2.9973124414113386E-2</v>
      </c>
      <c r="I44" s="9">
        <f>SUM(R$35:R44)</f>
        <v>0.11803545531632287</v>
      </c>
      <c r="J44" s="9">
        <f>SUM(S$35:S44)</f>
        <v>0.21664735578228556</v>
      </c>
      <c r="K44" s="10">
        <v>-7.3694104213917677E-4</v>
      </c>
      <c r="L44" s="10">
        <v>1.3035814177754399E-3</v>
      </c>
      <c r="M44" s="10">
        <v>5.46293360268626E-3</v>
      </c>
      <c r="N44" s="10">
        <v>-3.1239695065276209E-3</v>
      </c>
      <c r="O44" s="10">
        <v>1.4757255316179799E-3</v>
      </c>
      <c r="P44" s="10">
        <v>9.5969857359550718E-3</v>
      </c>
      <c r="Q44" s="10">
        <v>-2.756437500336128E-4</v>
      </c>
      <c r="R44" s="10">
        <v>9.6971553158922371E-4</v>
      </c>
      <c r="S44" s="10">
        <v>3.9167651502824254E-3</v>
      </c>
      <c r="T44" s="19">
        <f t="shared" si="5"/>
        <v>868.85437703601986</v>
      </c>
      <c r="U44" s="19">
        <f t="shared" si="2"/>
        <v>3352.6809020812634</v>
      </c>
      <c r="V44" s="19">
        <f t="shared" si="2"/>
        <v>5880.1343906502116</v>
      </c>
      <c r="W44" s="19">
        <f t="shared" si="6"/>
        <v>347.0865327570923</v>
      </c>
      <c r="X44" s="19">
        <f t="shared" si="3"/>
        <v>1634.6927915094907</v>
      </c>
      <c r="Y44" s="19">
        <f t="shared" si="3"/>
        <v>2992.0611217326659</v>
      </c>
      <c r="Z44" s="19">
        <f t="shared" si="7"/>
        <v>445.13152719791998</v>
      </c>
      <c r="AA44" s="19">
        <f t="shared" si="4"/>
        <v>1752.9471323222022</v>
      </c>
      <c r="AB44" s="19">
        <f t="shared" si="4"/>
        <v>3217.4346261129522</v>
      </c>
    </row>
    <row r="45" spans="1:28" x14ac:dyDescent="0.25">
      <c r="A45" s="6">
        <v>11</v>
      </c>
      <c r="B45" s="9">
        <f>SUM(K$35:K45)</f>
        <v>4.0006235473574923E-2</v>
      </c>
      <c r="C45" s="9">
        <f>SUM(L$35:L45)</f>
        <v>0.15784700294839552</v>
      </c>
      <c r="D45" s="9">
        <f>SUM(M$35:M45)</f>
        <v>0.27966881637600549</v>
      </c>
      <c r="E45" s="9">
        <f>SUM(N$35:N45)</f>
        <v>6.6539820909081684E-2</v>
      </c>
      <c r="F45" s="9">
        <f>SUM(O$35:O45)</f>
        <v>0.32692848135306868</v>
      </c>
      <c r="G45" s="9">
        <f>SUM(P$35:P45)</f>
        <v>0.6044283113425738</v>
      </c>
      <c r="H45" s="9">
        <f>SUM(Q$35:Q45)</f>
        <v>2.9704455776809909E-2</v>
      </c>
      <c r="I45" s="9">
        <f>SUM(R$35:R45)</f>
        <v>0.11875426700949879</v>
      </c>
      <c r="J45" s="9">
        <f>SUM(S$35:S45)</f>
        <v>0.21990354231806905</v>
      </c>
      <c r="K45" s="10">
        <v>-6.4709375714075293E-4</v>
      </c>
      <c r="L45" s="10">
        <v>9.7647996984580581E-4</v>
      </c>
      <c r="M45" s="10">
        <v>4.5398124577267461E-3</v>
      </c>
      <c r="N45" s="10">
        <v>-2.6386562609582165E-3</v>
      </c>
      <c r="O45" s="10">
        <v>1.114751102086069E-3</v>
      </c>
      <c r="P45" s="10">
        <v>8.0749168246538779E-3</v>
      </c>
      <c r="Q45" s="10">
        <v>-2.686686373034772E-4</v>
      </c>
      <c r="R45" s="10">
        <v>7.1881169317592223E-4</v>
      </c>
      <c r="S45" s="10">
        <v>3.2561865357834995E-3</v>
      </c>
      <c r="T45" s="19">
        <f t="shared" si="5"/>
        <v>855.02450740704899</v>
      </c>
      <c r="U45" s="19">
        <f t="shared" si="2"/>
        <v>3373.5505064148615</v>
      </c>
      <c r="V45" s="19">
        <f t="shared" si="2"/>
        <v>5977.1605383104206</v>
      </c>
      <c r="W45" s="19">
        <f t="shared" si="6"/>
        <v>333.84770342434115</v>
      </c>
      <c r="X45" s="19">
        <f t="shared" si="3"/>
        <v>1640.2857896606233</v>
      </c>
      <c r="Y45" s="19">
        <f t="shared" si="3"/>
        <v>3032.5750936734189</v>
      </c>
      <c r="Z45" s="19">
        <f t="shared" si="7"/>
        <v>441.14152338047455</v>
      </c>
      <c r="AA45" s="19">
        <f t="shared" si="4"/>
        <v>1763.6222205222316</v>
      </c>
      <c r="AB45" s="19">
        <f t="shared" si="4"/>
        <v>3265.7923236785791</v>
      </c>
    </row>
    <row r="46" spans="1:28" x14ac:dyDescent="0.25">
      <c r="A46" s="6">
        <v>12</v>
      </c>
      <c r="B46" s="9">
        <f>SUM(K$35:K46)</f>
        <v>3.9439078449722428E-2</v>
      </c>
      <c r="C46" s="9">
        <f>SUM(L$35:L46)</f>
        <v>0.15856868580768052</v>
      </c>
      <c r="D46" s="9">
        <f>SUM(M$35:M46)</f>
        <v>0.28349962647975818</v>
      </c>
      <c r="E46" s="9">
        <f>SUM(N$35:N46)</f>
        <v>6.4335677841259153E-2</v>
      </c>
      <c r="F46" s="9">
        <f>SUM(O$35:O46)</f>
        <v>0.32776980325508581</v>
      </c>
      <c r="G46" s="9">
        <f>SUM(P$35:P46)</f>
        <v>0.61131589489598093</v>
      </c>
      <c r="H46" s="9">
        <f>SUM(Q$35:Q46)</f>
        <v>2.945814306903681E-2</v>
      </c>
      <c r="I46" s="9">
        <f>SUM(R$35:R46)</f>
        <v>0.11929553137963027</v>
      </c>
      <c r="J46" s="9">
        <f>SUM(S$35:S46)</f>
        <v>0.22266886452941909</v>
      </c>
      <c r="K46" s="10">
        <v>-5.6715702385249462E-4</v>
      </c>
      <c r="L46" s="10">
        <v>7.2168285928500748E-4</v>
      </c>
      <c r="M46" s="10">
        <v>3.8308101037526805E-3</v>
      </c>
      <c r="N46" s="10">
        <v>-2.2041430678225241E-3</v>
      </c>
      <c r="O46" s="10">
        <v>8.4132190201714546E-4</v>
      </c>
      <c r="P46" s="10">
        <v>6.8875835534070833E-3</v>
      </c>
      <c r="Q46" s="10">
        <v>-2.4631270777309929E-4</v>
      </c>
      <c r="R46" s="10">
        <v>5.4126437013147946E-4</v>
      </c>
      <c r="S46" s="10">
        <v>2.7653222113500418E-3</v>
      </c>
      <c r="T46" s="19">
        <f t="shared" si="5"/>
        <v>842.90306810636207</v>
      </c>
      <c r="U46" s="19">
        <f t="shared" si="2"/>
        <v>3388.9745152964733</v>
      </c>
      <c r="V46" s="19">
        <f t="shared" si="2"/>
        <v>6059.0336884120989</v>
      </c>
      <c r="W46" s="19">
        <f t="shared" si="6"/>
        <v>322.78894054884921</v>
      </c>
      <c r="X46" s="19">
        <f t="shared" si="3"/>
        <v>1644.5069219238555</v>
      </c>
      <c r="Y46" s="19">
        <f t="shared" si="3"/>
        <v>3067.1319037163867</v>
      </c>
      <c r="Z46" s="19">
        <f t="shared" si="7"/>
        <v>437.48352796216346</v>
      </c>
      <c r="AA46" s="19">
        <f t="shared" si="4"/>
        <v>1771.6605495387755</v>
      </c>
      <c r="AB46" s="19">
        <f t="shared" si="4"/>
        <v>3306.8601844102741</v>
      </c>
    </row>
    <row r="47" spans="1:28" x14ac:dyDescent="0.25">
      <c r="A47" s="6">
        <v>13</v>
      </c>
      <c r="B47" s="9">
        <f>SUM(K$35:K47)</f>
        <v>3.895279889571026E-2</v>
      </c>
      <c r="C47" s="9">
        <f>SUM(L$35:L47)</f>
        <v>0.15910252459462709</v>
      </c>
      <c r="D47" s="9">
        <f>SUM(M$35:M47)</f>
        <v>0.28678592733929503</v>
      </c>
      <c r="E47" s="9">
        <f>SUM(N$35:N47)</f>
        <v>6.2498448006353916E-2</v>
      </c>
      <c r="F47" s="9">
        <f>SUM(O$35:O47)</f>
        <v>0.32838001081684171</v>
      </c>
      <c r="G47" s="9">
        <f>SUM(P$35:P47)</f>
        <v>0.61721579612595412</v>
      </c>
      <c r="H47" s="9">
        <f>SUM(Q$35:Q47)</f>
        <v>2.9244715351620317E-2</v>
      </c>
      <c r="I47" s="9">
        <f>SUM(R$35:R47)</f>
        <v>0.11969781591179517</v>
      </c>
      <c r="J47" s="9">
        <f>SUM(S$35:S47)</f>
        <v>0.22502068257342053</v>
      </c>
      <c r="K47" s="10">
        <v>-4.8627955401216985E-4</v>
      </c>
      <c r="L47" s="10">
        <v>5.3383878694658019E-4</v>
      </c>
      <c r="M47" s="10">
        <v>3.2863008595368768E-3</v>
      </c>
      <c r="N47" s="10">
        <v>-1.8372298349052397E-3</v>
      </c>
      <c r="O47" s="10">
        <v>6.1020756175590414E-4</v>
      </c>
      <c r="P47" s="10">
        <v>5.8999012299732071E-3</v>
      </c>
      <c r="Q47" s="10">
        <v>-2.1342771741649443E-4</v>
      </c>
      <c r="R47" s="10">
        <v>4.0228453216489997E-4</v>
      </c>
      <c r="S47" s="10">
        <v>2.3518180440014417E-3</v>
      </c>
      <c r="T47" s="19">
        <f t="shared" si="5"/>
        <v>832.51016481992292</v>
      </c>
      <c r="U47" s="19">
        <f t="shared" si="2"/>
        <v>3400.3838678746547</v>
      </c>
      <c r="V47" s="19">
        <f t="shared" si="2"/>
        <v>6129.2694339241416</v>
      </c>
      <c r="W47" s="19">
        <f t="shared" si="6"/>
        <v>313.57107743070424</v>
      </c>
      <c r="X47" s="19">
        <f t="shared" si="3"/>
        <v>1647.5684930300167</v>
      </c>
      <c r="Y47" s="19">
        <f t="shared" si="3"/>
        <v>3096.7332529407599</v>
      </c>
      <c r="Z47" s="19">
        <f t="shared" si="7"/>
        <v>434.31390825594303</v>
      </c>
      <c r="AA47" s="19">
        <f t="shared" si="4"/>
        <v>1777.6348859374975</v>
      </c>
      <c r="AB47" s="19">
        <f t="shared" si="4"/>
        <v>3341.7870856953818</v>
      </c>
    </row>
    <row r="48" spans="1:28" x14ac:dyDescent="0.25">
      <c r="A48" s="6">
        <v>14</v>
      </c>
      <c r="B48" s="9">
        <f>SUM(K$35:K48)</f>
        <v>3.8540711384092409E-2</v>
      </c>
      <c r="C48" s="9">
        <f>SUM(L$35:L48)</f>
        <v>0.15949725435557113</v>
      </c>
      <c r="D48" s="9">
        <f>SUM(M$35:M48)</f>
        <v>0.28960442841178141</v>
      </c>
      <c r="E48" s="9">
        <f>SUM(N$35:N48)</f>
        <v>6.0955847872555265E-2</v>
      </c>
      <c r="F48" s="9">
        <f>SUM(O$35:O48)</f>
        <v>0.32884179006323494</v>
      </c>
      <c r="G48" s="9">
        <f>SUM(P$35:P48)</f>
        <v>0.62224258320808878</v>
      </c>
      <c r="H48" s="9">
        <f>SUM(Q$35:Q48)</f>
        <v>2.9066025752660107E-2</v>
      </c>
      <c r="I48" s="9">
        <f>SUM(R$35:R48)</f>
        <v>0.11999853175235639</v>
      </c>
      <c r="J48" s="9">
        <f>SUM(S$35:S48)</f>
        <v>0.22704173372797154</v>
      </c>
      <c r="K48" s="10">
        <v>-4.1208751161785133E-4</v>
      </c>
      <c r="L48" s="10">
        <v>3.9472976094403052E-4</v>
      </c>
      <c r="M48" s="10">
        <v>2.8185010724863574E-3</v>
      </c>
      <c r="N48" s="10">
        <v>-1.5426001337986513E-3</v>
      </c>
      <c r="O48" s="10">
        <v>4.6177924639320916E-4</v>
      </c>
      <c r="P48" s="10">
        <v>5.0267870821346389E-3</v>
      </c>
      <c r="Q48" s="10">
        <v>-1.7868959896021139E-4</v>
      </c>
      <c r="R48" s="10">
        <v>3.0071584056122892E-4</v>
      </c>
      <c r="S48" s="10">
        <v>2.0210511545509973E-3</v>
      </c>
      <c r="T48" s="19">
        <f t="shared" si="5"/>
        <v>823.70291471356427</v>
      </c>
      <c r="U48" s="19">
        <f t="shared" si="2"/>
        <v>3408.8201432556016</v>
      </c>
      <c r="V48" s="19">
        <f t="shared" si="2"/>
        <v>6189.5072309225789</v>
      </c>
      <c r="W48" s="19">
        <f t="shared" si="6"/>
        <v>305.83144866502971</v>
      </c>
      <c r="X48" s="19">
        <f t="shared" si="3"/>
        <v>1649.8853604154588</v>
      </c>
      <c r="Y48" s="19">
        <f t="shared" si="3"/>
        <v>3121.9539598805463</v>
      </c>
      <c r="Z48" s="19">
        <f t="shared" si="7"/>
        <v>431.66018510781208</v>
      </c>
      <c r="AA48" s="19">
        <f t="shared" si="4"/>
        <v>1782.1008234724779</v>
      </c>
      <c r="AB48" s="19">
        <f t="shared" si="4"/>
        <v>3371.8017606602243</v>
      </c>
    </row>
    <row r="49" spans="1:28" x14ac:dyDescent="0.25">
      <c r="A49" s="6">
        <v>15</v>
      </c>
      <c r="B49" s="9">
        <f>SUM(K$35:K49)</f>
        <v>3.8188531397980556E-2</v>
      </c>
      <c r="C49" s="9">
        <f>SUM(L$35:L49)</f>
        <v>0.15979931696658536</v>
      </c>
      <c r="D49" s="9">
        <f>SUM(M$35:M49)</f>
        <v>0.29201902315921879</v>
      </c>
      <c r="E49" s="9">
        <f>SUM(N$35:N49)</f>
        <v>5.9677511362853222E-2</v>
      </c>
      <c r="F49" s="9">
        <f>SUM(O$35:O49)</f>
        <v>0.32918353261596767</v>
      </c>
      <c r="G49" s="9">
        <f>SUM(P$35:P49)</f>
        <v>0.62651994219785545</v>
      </c>
      <c r="H49" s="9">
        <f>SUM(Q$35:Q49)</f>
        <v>2.8908794886874152E-2</v>
      </c>
      <c r="I49" s="9">
        <f>SUM(R$35:R49)</f>
        <v>0.12022691311650219</v>
      </c>
      <c r="J49" s="9">
        <f>SUM(S$35:S49)</f>
        <v>0.22878968576644562</v>
      </c>
      <c r="K49" s="10">
        <v>-3.5217998611185135E-4</v>
      </c>
      <c r="L49" s="10">
        <v>3.0206261101422475E-4</v>
      </c>
      <c r="M49" s="10">
        <v>2.4145947474373897E-3</v>
      </c>
      <c r="N49" s="10">
        <v>-1.278336509702042E-3</v>
      </c>
      <c r="O49" s="10">
        <v>3.4174255273275293E-4</v>
      </c>
      <c r="P49" s="10">
        <v>4.2773589897666508E-3</v>
      </c>
      <c r="Q49" s="10">
        <v>-1.5723086578595385E-4</v>
      </c>
      <c r="R49" s="10">
        <v>2.2838136414580123E-4</v>
      </c>
      <c r="S49" s="10">
        <v>1.7479520384740821E-3</v>
      </c>
      <c r="T49" s="19">
        <f t="shared" si="5"/>
        <v>816.17602507800223</v>
      </c>
      <c r="U49" s="19">
        <f t="shared" si="2"/>
        <v>3415.2759102661998</v>
      </c>
      <c r="V49" s="19">
        <f t="shared" si="2"/>
        <v>6241.1126284331485</v>
      </c>
      <c r="W49" s="19">
        <f t="shared" si="6"/>
        <v>299.41769969280688</v>
      </c>
      <c r="X49" s="19">
        <f t="shared" si="3"/>
        <v>1651.5999722799554</v>
      </c>
      <c r="Y49" s="19">
        <f t="shared" si="3"/>
        <v>3143.4145898603929</v>
      </c>
      <c r="Z49" s="19">
        <f t="shared" si="7"/>
        <v>429.32514607607879</v>
      </c>
      <c r="AA49" s="19">
        <f t="shared" si="4"/>
        <v>1785.4925201138162</v>
      </c>
      <c r="AB49" s="19">
        <f t="shared" si="4"/>
        <v>3397.7606346703133</v>
      </c>
    </row>
    <row r="50" spans="1:28" x14ac:dyDescent="0.25">
      <c r="A50" s="6">
        <v>16</v>
      </c>
      <c r="B50" s="9">
        <f>SUM(K$35:K50)</f>
        <v>3.7892422609588264E-2</v>
      </c>
      <c r="C50" s="9">
        <f>SUM(L$35:L50)</f>
        <v>0.16002124022470901</v>
      </c>
      <c r="D50" s="9">
        <f>SUM(M$35:M50)</f>
        <v>0.29409852678421239</v>
      </c>
      <c r="E50" s="9">
        <f>SUM(N$35:N50)</f>
        <v>5.8615135652024461E-2</v>
      </c>
      <c r="F50" s="9">
        <f>SUM(O$35:O50)</f>
        <v>0.32943608951793407</v>
      </c>
      <c r="G50" s="9">
        <f>SUM(P$35:P50)</f>
        <v>0.63018129943441969</v>
      </c>
      <c r="H50" s="9">
        <f>SUM(Q$35:Q50)</f>
        <v>2.8776025693918055E-2</v>
      </c>
      <c r="I50" s="9">
        <f>SUM(R$35:R50)</f>
        <v>0.12039809791425352</v>
      </c>
      <c r="J50" s="9">
        <f>SUM(S$35:S50)</f>
        <v>0.23030092945359956</v>
      </c>
      <c r="K50" s="10">
        <v>-2.9610878839228917E-4</v>
      </c>
      <c r="L50" s="10">
        <v>2.2192325812364901E-4</v>
      </c>
      <c r="M50" s="10">
        <v>2.0795036249935976E-3</v>
      </c>
      <c r="N50" s="10">
        <v>-1.0623757108287647E-3</v>
      </c>
      <c r="O50" s="10">
        <v>2.5255690196639391E-4</v>
      </c>
      <c r="P50" s="10">
        <v>3.6613572365642752E-3</v>
      </c>
      <c r="Q50" s="10">
        <v>-1.3276919295609609E-4</v>
      </c>
      <c r="R50" s="10">
        <v>1.7118479775132887E-4</v>
      </c>
      <c r="S50" s="10">
        <v>1.5112436871539529E-3</v>
      </c>
      <c r="T50" s="19">
        <f t="shared" si="5"/>
        <v>809.84750483766993</v>
      </c>
      <c r="U50" s="19">
        <f t="shared" si="2"/>
        <v>3420.0189165054317</v>
      </c>
      <c r="V50" s="19">
        <f t="shared" si="2"/>
        <v>6285.5563643049172</v>
      </c>
      <c r="W50" s="19">
        <f t="shared" si="6"/>
        <v>294.08748259290513</v>
      </c>
      <c r="X50" s="19">
        <f t="shared" si="3"/>
        <v>1652.8671163833435</v>
      </c>
      <c r="Y50" s="19">
        <f t="shared" si="3"/>
        <v>3161.7845777585153</v>
      </c>
      <c r="Z50" s="19">
        <f t="shared" si="7"/>
        <v>427.35338788334411</v>
      </c>
      <c r="AA50" s="19">
        <f t="shared" si="4"/>
        <v>1788.0347892948107</v>
      </c>
      <c r="AB50" s="19">
        <f t="shared" si="4"/>
        <v>3420.2041477701455</v>
      </c>
    </row>
    <row r="51" spans="1:28" x14ac:dyDescent="0.25">
      <c r="A51" s="6">
        <v>17</v>
      </c>
      <c r="B51" s="9">
        <f>SUM(K$35:K51)</f>
        <v>3.7643253198356333E-2</v>
      </c>
      <c r="C51" s="9">
        <f>SUM(L$35:L51)</f>
        <v>0.16019020116446214</v>
      </c>
      <c r="D51" s="9">
        <f>SUM(M$35:M51)</f>
        <v>0.29587645027514398</v>
      </c>
      <c r="E51" s="9">
        <f>SUM(N$35:N51)</f>
        <v>5.7718543656727329E-2</v>
      </c>
      <c r="F51" s="9">
        <f>SUM(O$35:O51)</f>
        <v>0.32962210147687931</v>
      </c>
      <c r="G51" s="9">
        <f>SUM(P$35:P51)</f>
        <v>0.6333105537930952</v>
      </c>
      <c r="H51" s="9">
        <f>SUM(Q$35:Q51)</f>
        <v>2.8667050004162024E-2</v>
      </c>
      <c r="I51" s="9">
        <f>SUM(R$35:R51)</f>
        <v>0.12052592629105634</v>
      </c>
      <c r="J51" s="9">
        <f>SUM(S$35:S51)</f>
        <v>0.23160691187132079</v>
      </c>
      <c r="K51" s="10">
        <v>-2.4916941123193364E-4</v>
      </c>
      <c r="L51" s="10">
        <v>1.689609397531264E-4</v>
      </c>
      <c r="M51" s="10">
        <v>1.7779234909316003E-3</v>
      </c>
      <c r="N51" s="10">
        <v>-8.9659199529713233E-4</v>
      </c>
      <c r="O51" s="10">
        <v>1.8601195894526985E-4</v>
      </c>
      <c r="P51" s="10">
        <v>3.1292543586754753E-3</v>
      </c>
      <c r="Q51" s="10">
        <v>-1.0897568975603093E-4</v>
      </c>
      <c r="R51" s="10">
        <v>1.2782837680282345E-4</v>
      </c>
      <c r="S51" s="10">
        <v>1.3059824177212309E-3</v>
      </c>
      <c r="T51" s="19">
        <f t="shared" si="5"/>
        <v>804.52218615728054</v>
      </c>
      <c r="U51" s="19">
        <f t="shared" si="2"/>
        <v>3423.6299971925628</v>
      </c>
      <c r="V51" s="19">
        <f t="shared" si="2"/>
        <v>6323.5546447990992</v>
      </c>
      <c r="W51" s="19">
        <f t="shared" si="6"/>
        <v>289.58904580048301</v>
      </c>
      <c r="X51" s="19">
        <f t="shared" si="3"/>
        <v>1653.8003870843299</v>
      </c>
      <c r="Y51" s="19">
        <f t="shared" si="3"/>
        <v>3177.4848661993556</v>
      </c>
      <c r="Z51" s="19">
        <f t="shared" si="7"/>
        <v>425.73498752780068</v>
      </c>
      <c r="AA51" s="19">
        <f t="shared" si="4"/>
        <v>1789.9331713186307</v>
      </c>
      <c r="AB51" s="19">
        <f t="shared" si="4"/>
        <v>3439.5993212616399</v>
      </c>
    </row>
    <row r="52" spans="1:28" x14ac:dyDescent="0.25">
      <c r="A52" s="6">
        <v>18</v>
      </c>
      <c r="B52" s="9">
        <f>SUM(K$35:K52)</f>
        <v>3.7442426039309792E-2</v>
      </c>
      <c r="C52" s="9">
        <f>SUM(L$35:L52)</f>
        <v>0.16031704599576746</v>
      </c>
      <c r="D52" s="9">
        <f>SUM(M$35:M52)</f>
        <v>0.29739495180586323</v>
      </c>
      <c r="E52" s="9">
        <f>SUM(N$35:N52)</f>
        <v>5.6964388344214856E-2</v>
      </c>
      <c r="F52" s="9">
        <f>SUM(O$35:O52)</f>
        <v>0.32976097454310044</v>
      </c>
      <c r="G52" s="9">
        <f>SUM(P$35:P52)</f>
        <v>0.63598375956751874</v>
      </c>
      <c r="H52" s="9">
        <f>SUM(Q$35:Q52)</f>
        <v>2.8579880259990462E-2</v>
      </c>
      <c r="I52" s="9">
        <f>SUM(R$35:R52)</f>
        <v>0.12062319756792654</v>
      </c>
      <c r="J52" s="9">
        <f>SUM(S$35:S52)</f>
        <v>0.23272950250611232</v>
      </c>
      <c r="K52" s="10">
        <v>-2.0082715904653809E-4</v>
      </c>
      <c r="L52" s="10">
        <v>1.2684483130531542E-4</v>
      </c>
      <c r="M52" s="10">
        <v>1.518501530719247E-3</v>
      </c>
      <c r="N52" s="10">
        <v>-7.5415531251247668E-4</v>
      </c>
      <c r="O52" s="10">
        <v>1.3887306622113605E-4</v>
      </c>
      <c r="P52" s="10">
        <v>2.6732057744235766E-3</v>
      </c>
      <c r="Q52" s="10">
        <v>-8.7169744171561835E-5</v>
      </c>
      <c r="R52" s="10">
        <v>9.7271276870201784E-5</v>
      </c>
      <c r="S52" s="10">
        <v>1.1225906347915328E-3</v>
      </c>
      <c r="T52" s="19">
        <f t="shared" si="5"/>
        <v>800.23005167611586</v>
      </c>
      <c r="U52" s="19">
        <f t="shared" si="2"/>
        <v>3426.3409605741485</v>
      </c>
      <c r="V52" s="19">
        <f t="shared" si="2"/>
        <v>6356.008486254831</v>
      </c>
      <c r="W52" s="19">
        <f t="shared" si="6"/>
        <v>285.8052511393646</v>
      </c>
      <c r="X52" s="19">
        <f t="shared" si="3"/>
        <v>1654.4971496182834</v>
      </c>
      <c r="Y52" s="19">
        <f t="shared" si="3"/>
        <v>3190.8970394871585</v>
      </c>
      <c r="Z52" s="19">
        <f t="shared" si="7"/>
        <v>424.44042774776426</v>
      </c>
      <c r="AA52" s="19">
        <f t="shared" si="4"/>
        <v>1791.377749182036</v>
      </c>
      <c r="AB52" s="19">
        <f t="shared" si="4"/>
        <v>3456.2709393678774</v>
      </c>
    </row>
    <row r="53" spans="1:28" x14ac:dyDescent="0.25">
      <c r="A53" s="6">
        <v>19</v>
      </c>
      <c r="B53" s="9">
        <f>SUM(K$35:K53)</f>
        <v>3.7274760087003492E-2</v>
      </c>
      <c r="C53" s="9">
        <f>SUM(L$35:L53)</f>
        <v>0.16041354252134968</v>
      </c>
      <c r="D53" s="9">
        <f>SUM(M$35:M53)</f>
        <v>0.298723270709643</v>
      </c>
      <c r="E53" s="9">
        <f>SUM(N$35:N53)</f>
        <v>5.6338063361049406E-2</v>
      </c>
      <c r="F53" s="9">
        <f>SUM(O$35:O53)</f>
        <v>0.3298631681665895</v>
      </c>
      <c r="G53" s="9">
        <f>SUM(P$35:P53)</f>
        <v>0.6383096703592035</v>
      </c>
      <c r="H53" s="9">
        <f>SUM(Q$35:Q53)</f>
        <v>2.8514885448092258E-2</v>
      </c>
      <c r="I53" s="9">
        <f>SUM(R$35:R53)</f>
        <v>0.12069784759604305</v>
      </c>
      <c r="J53" s="9">
        <f>SUM(S$35:S53)</f>
        <v>0.23372450328242841</v>
      </c>
      <c r="K53" s="10">
        <v>-1.6766595230629735E-4</v>
      </c>
      <c r="L53" s="10">
        <v>9.6496525582216508E-5</v>
      </c>
      <c r="M53" s="10">
        <v>1.3283189037797552E-3</v>
      </c>
      <c r="N53" s="10">
        <v>-6.263249831654484E-4</v>
      </c>
      <c r="O53" s="10">
        <v>1.0219362348907886E-4</v>
      </c>
      <c r="P53" s="10">
        <v>2.3259107916847547E-3</v>
      </c>
      <c r="Q53" s="10">
        <v>-6.4994811898203109E-5</v>
      </c>
      <c r="R53" s="10">
        <v>7.4650028116498792E-5</v>
      </c>
      <c r="S53" s="10">
        <v>9.9500077631609367E-4</v>
      </c>
      <c r="T53" s="19">
        <f t="shared" si="5"/>
        <v>796.64664782462569</v>
      </c>
      <c r="U53" s="19">
        <f t="shared" si="2"/>
        <v>3428.4033114371018</v>
      </c>
      <c r="V53" s="19">
        <f t="shared" si="2"/>
        <v>6384.3976911609998</v>
      </c>
      <c r="W53" s="19">
        <f t="shared" si="6"/>
        <v>282.66281471001537</v>
      </c>
      <c r="X53" s="19">
        <f t="shared" si="3"/>
        <v>1655.0098817843807</v>
      </c>
      <c r="Y53" s="19">
        <f t="shared" si="3"/>
        <v>3202.5667429153482</v>
      </c>
      <c r="Z53" s="19">
        <f t="shared" si="7"/>
        <v>423.47518837263368</v>
      </c>
      <c r="AA53" s="19">
        <f t="shared" si="4"/>
        <v>1792.4863783847102</v>
      </c>
      <c r="AB53" s="19">
        <f t="shared" si="4"/>
        <v>3471.0477176911991</v>
      </c>
    </row>
    <row r="54" spans="1:28" x14ac:dyDescent="0.25">
      <c r="A54" s="6">
        <v>20</v>
      </c>
      <c r="B54" s="9">
        <f>SUM(K$35:K54)</f>
        <v>3.7134236716851364E-2</v>
      </c>
      <c r="C54" s="9">
        <f>SUM(L$35:L54)</f>
        <v>0.16048563797936924</v>
      </c>
      <c r="D54" s="9">
        <f>SUM(M$35:M54)</f>
        <v>0.29987896165422068</v>
      </c>
      <c r="E54" s="9">
        <f>SUM(N$35:N54)</f>
        <v>5.5812446139902806E-2</v>
      </c>
      <c r="F54" s="9">
        <f>SUM(O$35:O54)</f>
        <v>0.32994192131643252</v>
      </c>
      <c r="G54" s="9">
        <f>SUM(P$35:P54)</f>
        <v>0.64030373249450256</v>
      </c>
      <c r="H54" s="9">
        <f>SUM(Q$35:Q54)</f>
        <v>2.8463632986487034E-2</v>
      </c>
      <c r="I54" s="9">
        <f>SUM(R$35:R54)</f>
        <v>0.12075626191262895</v>
      </c>
      <c r="J54" s="9">
        <f>SUM(S$35:S54)</f>
        <v>0.23458721985056605</v>
      </c>
      <c r="K54" s="10">
        <v>-1.405233701521311E-4</v>
      </c>
      <c r="L54" s="10">
        <v>7.2095458019569774E-5</v>
      </c>
      <c r="M54" s="10">
        <v>1.1556909445776676E-3</v>
      </c>
      <c r="N54" s="10">
        <v>-5.2561722114660009E-4</v>
      </c>
      <c r="O54" s="10">
        <v>7.8753149842989833E-5</v>
      </c>
      <c r="P54" s="10">
        <v>1.994062135299071E-3</v>
      </c>
      <c r="Q54" s="10">
        <v>-5.1252461605224994E-5</v>
      </c>
      <c r="R54" s="10">
        <v>5.8414316585897377E-5</v>
      </c>
      <c r="S54" s="10">
        <v>8.6271656813762258E-4</v>
      </c>
      <c r="T54" s="19">
        <f t="shared" si="5"/>
        <v>793.64334286675569</v>
      </c>
      <c r="U54" s="19">
        <f t="shared" si="2"/>
        <v>3429.9441558267263</v>
      </c>
      <c r="V54" s="19">
        <f t="shared" si="2"/>
        <v>6409.0974428098407</v>
      </c>
      <c r="W54" s="19">
        <f t="shared" si="6"/>
        <v>280.02565549072858</v>
      </c>
      <c r="X54" s="19">
        <f t="shared" si="3"/>
        <v>1655.4050069568461</v>
      </c>
      <c r="Y54" s="19">
        <f t="shared" si="3"/>
        <v>3212.571474747504</v>
      </c>
      <c r="Z54" s="19">
        <f t="shared" si="7"/>
        <v>422.71403694271322</v>
      </c>
      <c r="AA54" s="19">
        <f t="shared" si="4"/>
        <v>1793.3538906798201</v>
      </c>
      <c r="AB54" s="19">
        <f t="shared" si="4"/>
        <v>3483.8599403413418</v>
      </c>
    </row>
    <row r="57" spans="1:28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</row>
    <row r="58" spans="1:28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</row>
    <row r="59" spans="1:28" x14ac:dyDescent="0.25">
      <c r="A59" s="21"/>
      <c r="B59" s="35" t="str">
        <f>B8</f>
        <v>response of pib_n to gastotot shocks</v>
      </c>
      <c r="C59" s="35"/>
      <c r="D59" s="35"/>
      <c r="E59" s="35" t="str">
        <f>E8</f>
        <v>response of pib_n to ipubtot shocks</v>
      </c>
      <c r="F59" s="35"/>
      <c r="G59" s="35"/>
      <c r="H59" s="35" t="str">
        <f>H8</f>
        <v>response of pib_n to gastocorr shocks</v>
      </c>
      <c r="I59" s="35"/>
      <c r="J59" s="35"/>
    </row>
    <row r="60" spans="1:28" x14ac:dyDescent="0.25">
      <c r="A60" s="21"/>
      <c r="B60" s="21" t="s">
        <v>385</v>
      </c>
      <c r="C60" s="21" t="s">
        <v>316</v>
      </c>
      <c r="D60" s="21" t="s">
        <v>386</v>
      </c>
      <c r="E60" s="21" t="s">
        <v>385</v>
      </c>
      <c r="F60" s="21" t="s">
        <v>316</v>
      </c>
      <c r="G60" s="21" t="s">
        <v>386</v>
      </c>
      <c r="H60" s="21" t="s">
        <v>385</v>
      </c>
      <c r="I60" s="21" t="s">
        <v>316</v>
      </c>
      <c r="J60" s="21" t="s">
        <v>386</v>
      </c>
    </row>
    <row r="61" spans="1:28" x14ac:dyDescent="0.25">
      <c r="A61" s="21">
        <v>1</v>
      </c>
      <c r="B61" s="22">
        <f>($B$63/$D$63)*D61</f>
        <v>0.36375798387962932</v>
      </c>
      <c r="C61" s="22">
        <f t="shared" ref="B61:D63" si="8">(U10/U35)</f>
        <v>0.49216217024782399</v>
      </c>
      <c r="D61" s="22">
        <f t="shared" si="8"/>
        <v>0.64740642579210672</v>
      </c>
      <c r="E61" s="22">
        <f>W10/W35</f>
        <v>0.80055567309329023</v>
      </c>
      <c r="F61" s="22">
        <f t="shared" ref="F61:J61" si="9">X10/X35</f>
        <v>0.90781286702151631</v>
      </c>
      <c r="G61" s="22">
        <f t="shared" si="9"/>
        <v>1.1736630002436546</v>
      </c>
      <c r="H61" s="22">
        <f t="shared" si="9"/>
        <v>0.58265794434787099</v>
      </c>
      <c r="I61" s="22">
        <f t="shared" si="9"/>
        <v>0.7578450892547266</v>
      </c>
      <c r="J61" s="22">
        <f t="shared" si="9"/>
        <v>0.9428458536053268</v>
      </c>
    </row>
    <row r="62" spans="1:28" x14ac:dyDescent="0.25">
      <c r="A62" s="21">
        <v>2</v>
      </c>
      <c r="B62" s="22">
        <f>($B$63/$D$63)*D62</f>
        <v>0.43224869909975977</v>
      </c>
      <c r="C62" s="22">
        <f t="shared" ref="C62:D62" si="10">(U11/U36)</f>
        <v>0.59016349081400066</v>
      </c>
      <c r="D62" s="22">
        <f t="shared" si="10"/>
        <v>0.76930431148987499</v>
      </c>
      <c r="E62" s="22">
        <f t="shared" ref="E62:J77" si="11">W11/W36</f>
        <v>0.86598002811196939</v>
      </c>
      <c r="F62" s="22">
        <f t="shared" si="11"/>
        <v>1.0782004959556037</v>
      </c>
      <c r="G62" s="22">
        <f t="shared" si="11"/>
        <v>1.3709299363886602</v>
      </c>
      <c r="H62" s="22">
        <f t="shared" si="11"/>
        <v>0.80143958651014358</v>
      </c>
      <c r="I62" s="22">
        <f t="shared" si="11"/>
        <v>1.0651618305801926</v>
      </c>
      <c r="J62" s="22">
        <f t="shared" si="11"/>
        <v>1.3037731982203253</v>
      </c>
    </row>
    <row r="63" spans="1:28" x14ac:dyDescent="0.25">
      <c r="A63" s="21">
        <v>3</v>
      </c>
      <c r="B63" s="22">
        <f t="shared" si="8"/>
        <v>0.4673887632645764</v>
      </c>
      <c r="C63" s="22">
        <f t="shared" ref="C63:D63" si="12">(U12/U37)</f>
        <v>0.6416189620000885</v>
      </c>
      <c r="D63" s="22">
        <f t="shared" si="12"/>
        <v>0.8318456283852792</v>
      </c>
      <c r="E63" s="22">
        <f>($E$62/$G$62)*G63</f>
        <v>0.95045901388759635</v>
      </c>
      <c r="F63" s="22">
        <f t="shared" si="11"/>
        <v>1.192601326236119</v>
      </c>
      <c r="G63" s="22">
        <f t="shared" si="11"/>
        <v>1.5046683216122327</v>
      </c>
      <c r="H63" s="22">
        <f>($H$62/$J$62)*J63</f>
        <v>0.89998656868270377</v>
      </c>
      <c r="I63" s="22">
        <f t="shared" si="11"/>
        <v>1.2059476060657284</v>
      </c>
      <c r="J63" s="22">
        <f t="shared" si="11"/>
        <v>1.4640883564489788</v>
      </c>
    </row>
    <row r="64" spans="1:28" x14ac:dyDescent="0.25">
      <c r="A64" s="21">
        <v>4</v>
      </c>
      <c r="B64" s="22">
        <f>($B$63/$D$63)*D64</f>
        <v>0.48421967247061071</v>
      </c>
      <c r="C64" s="22">
        <f t="shared" ref="C64:D64" si="13">(U13/U38)</f>
        <v>0.66478184371549986</v>
      </c>
      <c r="D64" s="22">
        <f t="shared" si="13"/>
        <v>0.86180081632561001</v>
      </c>
      <c r="E64" s="22">
        <f t="shared" ref="E64:E80" si="14">($E$62/$G$62)*G64</f>
        <v>1.014813022226291</v>
      </c>
      <c r="F64" s="22">
        <f t="shared" si="11"/>
        <v>1.2809390844393873</v>
      </c>
      <c r="G64" s="22">
        <f t="shared" si="11"/>
        <v>1.6065469258457181</v>
      </c>
      <c r="H64" s="22">
        <f t="shared" ref="H64:H80" si="15">($H$62/$J$62)*J64</f>
        <v>0.94329790287737358</v>
      </c>
      <c r="I64" s="22">
        <f t="shared" si="11"/>
        <v>1.2592956396703168</v>
      </c>
      <c r="J64" s="22">
        <f t="shared" si="11"/>
        <v>1.5345467636111003</v>
      </c>
    </row>
    <row r="65" spans="1:10" x14ac:dyDescent="0.25">
      <c r="A65" s="21">
        <v>5</v>
      </c>
      <c r="B65" s="22">
        <f>($B$63/$D$63)*D65</f>
        <v>0.4936026936596411</v>
      </c>
      <c r="C65" s="22">
        <f t="shared" ref="C65:D65" si="16">(U14/U39)</f>
        <v>0.67681158780720485</v>
      </c>
      <c r="D65" s="22">
        <f t="shared" si="16"/>
        <v>0.87850045861616088</v>
      </c>
      <c r="E65" s="22">
        <f t="shared" si="14"/>
        <v>1.0612972572794954</v>
      </c>
      <c r="F65" s="22">
        <f t="shared" si="11"/>
        <v>1.3432795932457429</v>
      </c>
      <c r="G65" s="22">
        <f t="shared" si="11"/>
        <v>1.6801359548485042</v>
      </c>
      <c r="H65" s="22">
        <f t="shared" si="15"/>
        <v>0.97434663094787222</v>
      </c>
      <c r="I65" s="22">
        <f t="shared" si="11"/>
        <v>1.3024637795004967</v>
      </c>
      <c r="J65" s="22">
        <f t="shared" si="11"/>
        <v>1.5850564965697864</v>
      </c>
    </row>
    <row r="66" spans="1:10" x14ac:dyDescent="0.25">
      <c r="A66" s="21">
        <v>6</v>
      </c>
      <c r="B66" s="22">
        <f t="shared" ref="B66:B80" si="17">($B$64/$D$64)*D66</f>
        <v>0.49922074335288608</v>
      </c>
      <c r="C66" s="22">
        <f t="shared" ref="C66:D66" si="18">(U15/U40)</f>
        <v>0.68224392105239351</v>
      </c>
      <c r="D66" s="22">
        <f t="shared" si="18"/>
        <v>0.8884993084916587</v>
      </c>
      <c r="E66" s="22">
        <f t="shared" si="14"/>
        <v>1.0932519794184818</v>
      </c>
      <c r="F66" s="22">
        <f t="shared" si="11"/>
        <v>1.3820433559030438</v>
      </c>
      <c r="G66" s="22">
        <f t="shared" si="11"/>
        <v>1.7307233630648675</v>
      </c>
      <c r="H66" s="22">
        <f t="shared" si="15"/>
        <v>0.99362648652634156</v>
      </c>
      <c r="I66" s="22">
        <f t="shared" si="11"/>
        <v>1.3201910614179344</v>
      </c>
      <c r="J66" s="22">
        <f t="shared" si="11"/>
        <v>1.6164207558250894</v>
      </c>
    </row>
    <row r="67" spans="1:10" x14ac:dyDescent="0.25">
      <c r="A67" s="21">
        <v>7</v>
      </c>
      <c r="B67" s="22">
        <f t="shared" si="17"/>
        <v>0.50267632855951572</v>
      </c>
      <c r="C67" s="22">
        <f t="shared" ref="C67:D67" si="19">(U16/U41)</f>
        <v>0.68365821392504134</v>
      </c>
      <c r="D67" s="22">
        <f t="shared" si="19"/>
        <v>0.89464946372339771</v>
      </c>
      <c r="E67" s="22">
        <f t="shared" si="14"/>
        <v>1.1146289310110291</v>
      </c>
      <c r="F67" s="22">
        <f t="shared" si="11"/>
        <v>1.4046649647835623</v>
      </c>
      <c r="G67" s="22">
        <f t="shared" si="11"/>
        <v>1.7645651399368452</v>
      </c>
      <c r="H67" s="22">
        <f t="shared" si="15"/>
        <v>1.0066983899394648</v>
      </c>
      <c r="I67" s="22">
        <f t="shared" si="11"/>
        <v>1.3286294296759604</v>
      </c>
      <c r="J67" s="22">
        <f t="shared" si="11"/>
        <v>1.6376859860515716</v>
      </c>
    </row>
    <row r="68" spans="1:10" x14ac:dyDescent="0.25">
      <c r="A68" s="21">
        <v>8</v>
      </c>
      <c r="B68" s="22">
        <f t="shared" si="17"/>
        <v>0.50501704630181143</v>
      </c>
      <c r="C68" s="22">
        <f t="shared" ref="C68:D68" si="20">(U17/U42)</f>
        <v>0.68409967549483919</v>
      </c>
      <c r="D68" s="22">
        <f t="shared" si="20"/>
        <v>0.89881540859467046</v>
      </c>
      <c r="E68" s="22">
        <f t="shared" si="14"/>
        <v>1.1291780577320767</v>
      </c>
      <c r="F68" s="22">
        <f t="shared" si="11"/>
        <v>1.4178287273147139</v>
      </c>
      <c r="G68" s="22">
        <f t="shared" si="11"/>
        <v>1.7875978112718673</v>
      </c>
      <c r="H68" s="22">
        <f t="shared" si="15"/>
        <v>1.0173649788035874</v>
      </c>
      <c r="I68" s="22">
        <f t="shared" si="11"/>
        <v>1.3353305669472491</v>
      </c>
      <c r="J68" s="22">
        <f t="shared" si="11"/>
        <v>1.6550382767439189</v>
      </c>
    </row>
    <row r="69" spans="1:10" x14ac:dyDescent="0.25">
      <c r="A69" s="21">
        <v>9</v>
      </c>
      <c r="B69" s="22">
        <f t="shared" si="17"/>
        <v>0.50677220806152301</v>
      </c>
      <c r="C69" s="22">
        <f t="shared" ref="C69:D69" si="21">(U18/U43)</f>
        <v>0.68421944301370352</v>
      </c>
      <c r="D69" s="22">
        <f t="shared" si="21"/>
        <v>0.90193919708014292</v>
      </c>
      <c r="E69" s="22">
        <f t="shared" si="14"/>
        <v>1.1389447420410757</v>
      </c>
      <c r="F69" s="22">
        <f t="shared" si="11"/>
        <v>1.4247440626512498</v>
      </c>
      <c r="G69" s="22">
        <f t="shared" si="11"/>
        <v>1.8030594148467858</v>
      </c>
      <c r="H69" s="22">
        <f t="shared" si="15"/>
        <v>1.0255958923514248</v>
      </c>
      <c r="I69" s="22">
        <f t="shared" si="11"/>
        <v>1.3390611342553698</v>
      </c>
      <c r="J69" s="22">
        <f t="shared" si="11"/>
        <v>1.6684282373362922</v>
      </c>
    </row>
    <row r="70" spans="1:10" x14ac:dyDescent="0.25">
      <c r="A70" s="21">
        <v>10</v>
      </c>
      <c r="B70" s="22">
        <f t="shared" si="17"/>
        <v>0.50819348553069144</v>
      </c>
      <c r="C70" s="22">
        <f t="shared" ref="C70:D70" si="22">(U19/U44)</f>
        <v>0.68428326763895209</v>
      </c>
      <c r="D70" s="22">
        <f t="shared" si="22"/>
        <v>0.90446874751518624</v>
      </c>
      <c r="E70" s="22">
        <f t="shared" si="14"/>
        <v>1.1464897416048336</v>
      </c>
      <c r="F70" s="22">
        <f t="shared" si="11"/>
        <v>1.4287960550832903</v>
      </c>
      <c r="G70" s="22">
        <f t="shared" si="11"/>
        <v>1.8150038771163683</v>
      </c>
      <c r="H70" s="22">
        <f t="shared" si="15"/>
        <v>1.0328322650567523</v>
      </c>
      <c r="I70" s="22">
        <f t="shared" si="11"/>
        <v>1.342204039627126</v>
      </c>
      <c r="J70" s="22">
        <f t="shared" si="11"/>
        <v>1.6802002897084765</v>
      </c>
    </row>
    <row r="71" spans="1:10" x14ac:dyDescent="0.25">
      <c r="A71" s="21">
        <v>11</v>
      </c>
      <c r="B71" s="22">
        <f t="shared" si="17"/>
        <v>0.50953081825482327</v>
      </c>
      <c r="C71" s="22">
        <f t="shared" ref="C71:D71" si="23">(U20/U45)</f>
        <v>0.68434975238220319</v>
      </c>
      <c r="D71" s="22">
        <f t="shared" si="23"/>
        <v>0.90684889540854896</v>
      </c>
      <c r="E71" s="22">
        <f t="shared" si="14"/>
        <v>1.1521932617101998</v>
      </c>
      <c r="F71" s="22">
        <f t="shared" si="11"/>
        <v>1.4314109553751322</v>
      </c>
      <c r="G71" s="22">
        <f t="shared" si="11"/>
        <v>1.8240330997328396</v>
      </c>
      <c r="H71" s="22">
        <f t="shared" si="15"/>
        <v>1.0389902062154501</v>
      </c>
      <c r="I71" s="22">
        <f t="shared" si="11"/>
        <v>1.3453181807217505</v>
      </c>
      <c r="J71" s="22">
        <f t="shared" si="11"/>
        <v>1.6902179613758921</v>
      </c>
    </row>
    <row r="72" spans="1:10" x14ac:dyDescent="0.25">
      <c r="A72" s="21">
        <v>12</v>
      </c>
      <c r="B72" s="22">
        <f t="shared" si="17"/>
        <v>0.51055630496261528</v>
      </c>
      <c r="C72" s="22">
        <f t="shared" ref="C72:D72" si="24">(U21/U46)</f>
        <v>0.68452069200888055</v>
      </c>
      <c r="D72" s="22">
        <f t="shared" si="24"/>
        <v>0.90867402836400502</v>
      </c>
      <c r="E72" s="22">
        <f t="shared" si="14"/>
        <v>1.1567334940075644</v>
      </c>
      <c r="F72" s="22">
        <f t="shared" si="11"/>
        <v>1.4331090866828773</v>
      </c>
      <c r="G72" s="22">
        <f t="shared" si="11"/>
        <v>1.8312207255123698</v>
      </c>
      <c r="H72" s="22">
        <f t="shared" si="15"/>
        <v>1.0441982538411556</v>
      </c>
      <c r="I72" s="22">
        <f t="shared" si="11"/>
        <v>1.347989016255932</v>
      </c>
      <c r="J72" s="22">
        <f t="shared" si="11"/>
        <v>1.6986903565803984</v>
      </c>
    </row>
    <row r="73" spans="1:10" x14ac:dyDescent="0.25">
      <c r="A73" s="21">
        <v>13</v>
      </c>
      <c r="B73" s="22">
        <f t="shared" si="17"/>
        <v>0.51141489572622445</v>
      </c>
      <c r="C73" s="22">
        <f t="shared" ref="C73:D73" si="25">(U22/U47)</f>
        <v>0.68479244914348347</v>
      </c>
      <c r="D73" s="22">
        <f t="shared" si="25"/>
        <v>0.91020212452166982</v>
      </c>
      <c r="E73" s="22">
        <f t="shared" si="14"/>
        <v>1.1603246961984039</v>
      </c>
      <c r="F73" s="22">
        <f t="shared" si="11"/>
        <v>1.434337068902628</v>
      </c>
      <c r="G73" s="22">
        <f t="shared" si="11"/>
        <v>1.8369059450685068</v>
      </c>
      <c r="H73" s="22">
        <f t="shared" si="15"/>
        <v>1.0484806588763773</v>
      </c>
      <c r="I73" s="22">
        <f t="shared" si="11"/>
        <v>1.3502372456267024</v>
      </c>
      <c r="J73" s="22">
        <f t="shared" si="11"/>
        <v>1.7056569264913732</v>
      </c>
    </row>
    <row r="74" spans="1:10" x14ac:dyDescent="0.25">
      <c r="A74" s="21">
        <v>14</v>
      </c>
      <c r="B74" s="22">
        <f t="shared" si="17"/>
        <v>0.51212808297502821</v>
      </c>
      <c r="C74" s="22">
        <f t="shared" ref="C74:D74" si="26">(U23/U48)</f>
        <v>0.68503837494497122</v>
      </c>
      <c r="D74" s="22">
        <f t="shared" si="26"/>
        <v>0.91147143551450105</v>
      </c>
      <c r="E74" s="22">
        <f t="shared" si="14"/>
        <v>1.1631795673083403</v>
      </c>
      <c r="F74" s="22">
        <f t="shared" si="11"/>
        <v>1.4351323453348868</v>
      </c>
      <c r="G74" s="22">
        <f t="shared" si="11"/>
        <v>1.8414254814805371</v>
      </c>
      <c r="H74" s="22">
        <f t="shared" si="15"/>
        <v>1.0521426049817164</v>
      </c>
      <c r="I74" s="22">
        <f t="shared" si="11"/>
        <v>1.3520443239120656</v>
      </c>
      <c r="J74" s="22">
        <f t="shared" si="11"/>
        <v>1.7116141405669323</v>
      </c>
    </row>
    <row r="75" spans="1:10" x14ac:dyDescent="0.25">
      <c r="A75" s="21">
        <v>15</v>
      </c>
      <c r="B75" s="22">
        <f t="shared" si="17"/>
        <v>0.51272110765776213</v>
      </c>
      <c r="C75" s="22">
        <f t="shared" ref="C75:D75" si="27">(U24/U49)</f>
        <v>0.68519897476222591</v>
      </c>
      <c r="D75" s="22">
        <f t="shared" si="27"/>
        <v>0.91252688448681096</v>
      </c>
      <c r="E75" s="22">
        <f t="shared" si="14"/>
        <v>1.1656850664948153</v>
      </c>
      <c r="F75" s="22">
        <f t="shared" si="11"/>
        <v>1.435689604150955</v>
      </c>
      <c r="G75" s="22">
        <f t="shared" si="11"/>
        <v>1.8453919284294635</v>
      </c>
      <c r="H75" s="22">
        <f t="shared" si="15"/>
        <v>1.055121884081377</v>
      </c>
      <c r="I75" s="22">
        <f t="shared" si="11"/>
        <v>1.3535005722706681</v>
      </c>
      <c r="J75" s="22">
        <f t="shared" si="11"/>
        <v>1.7164607993863068</v>
      </c>
    </row>
    <row r="76" spans="1:10" x14ac:dyDescent="0.25">
      <c r="A76" s="21">
        <v>16</v>
      </c>
      <c r="B76" s="22">
        <f t="shared" si="17"/>
        <v>0.51314754202559332</v>
      </c>
      <c r="C76" s="22">
        <f t="shared" ref="C76:D76" si="28">(U25/U50)</f>
        <v>0.68535014917999237</v>
      </c>
      <c r="D76" s="22">
        <f t="shared" si="28"/>
        <v>0.91328584061189177</v>
      </c>
      <c r="E76" s="22">
        <f t="shared" si="14"/>
        <v>1.167782712513348</v>
      </c>
      <c r="F76" s="22">
        <f t="shared" si="11"/>
        <v>1.4360601273611493</v>
      </c>
      <c r="G76" s="22">
        <f t="shared" si="11"/>
        <v>1.8487127044628586</v>
      </c>
      <c r="H76" s="22">
        <f t="shared" si="15"/>
        <v>1.0575950588948038</v>
      </c>
      <c r="I76" s="22">
        <f t="shared" si="11"/>
        <v>1.3546085419909335</v>
      </c>
      <c r="J76" s="22">
        <f t="shared" si="11"/>
        <v>1.7204841332601679</v>
      </c>
    </row>
    <row r="77" spans="1:10" x14ac:dyDescent="0.25">
      <c r="A77" s="21">
        <v>17</v>
      </c>
      <c r="B77" s="22">
        <f t="shared" si="17"/>
        <v>0.51352293407384508</v>
      </c>
      <c r="C77" s="22">
        <f t="shared" ref="C77:D77" si="29">(U26/U51)</f>
        <v>0.68548371990517287</v>
      </c>
      <c r="D77" s="22">
        <f t="shared" si="29"/>
        <v>0.91395395302453886</v>
      </c>
      <c r="E77" s="22">
        <f t="shared" si="14"/>
        <v>1.1695198206543287</v>
      </c>
      <c r="F77" s="22">
        <f t="shared" si="11"/>
        <v>1.4363415147765226</v>
      </c>
      <c r="G77" s="22">
        <f t="shared" si="11"/>
        <v>1.8514627142505056</v>
      </c>
      <c r="H77" s="22">
        <f t="shared" si="15"/>
        <v>1.0595607818546442</v>
      </c>
      <c r="I77" s="22">
        <f t="shared" si="11"/>
        <v>1.3555123228635269</v>
      </c>
      <c r="J77" s="22">
        <f t="shared" si="11"/>
        <v>1.72368194998061</v>
      </c>
    </row>
    <row r="78" spans="1:10" x14ac:dyDescent="0.25">
      <c r="A78" s="21">
        <v>18</v>
      </c>
      <c r="B78" s="22">
        <f t="shared" si="17"/>
        <v>0.51382801131375411</v>
      </c>
      <c r="C78" s="22">
        <f t="shared" ref="C78:D78" si="30">(U27/U52)</f>
        <v>0.68557980837926924</v>
      </c>
      <c r="D78" s="22">
        <f t="shared" si="30"/>
        <v>0.91449692108086444</v>
      </c>
      <c r="E78" s="22">
        <f t="shared" si="14"/>
        <v>1.1710380423646611</v>
      </c>
      <c r="F78" s="22">
        <f t="shared" ref="F78:J80" si="31">X27/X52</f>
        <v>1.4365294758181888</v>
      </c>
      <c r="G78" s="22">
        <f t="shared" si="31"/>
        <v>1.8538662056997344</v>
      </c>
      <c r="H78" s="22">
        <f t="shared" si="15"/>
        <v>1.0611736777742793</v>
      </c>
      <c r="I78" s="22">
        <f t="shared" si="31"/>
        <v>1.3562005500074785</v>
      </c>
      <c r="J78" s="22">
        <f t="shared" si="31"/>
        <v>1.7263057915114433</v>
      </c>
    </row>
    <row r="79" spans="1:10" x14ac:dyDescent="0.25">
      <c r="A79" s="21">
        <v>19</v>
      </c>
      <c r="B79" s="22">
        <f t="shared" si="17"/>
        <v>0.51404223932633364</v>
      </c>
      <c r="C79" s="22">
        <f t="shared" ref="C79:D79" si="32">(U28/U53)</f>
        <v>0.68563849094953988</v>
      </c>
      <c r="D79" s="22">
        <f t="shared" si="32"/>
        <v>0.91487819818837812</v>
      </c>
      <c r="E79" s="22">
        <f t="shared" si="14"/>
        <v>1.1723121947549231</v>
      </c>
      <c r="F79" s="22">
        <f t="shared" si="31"/>
        <v>1.4366505462628354</v>
      </c>
      <c r="G79" s="22">
        <f t="shared" si="31"/>
        <v>1.8558833118668818</v>
      </c>
      <c r="H79" s="22">
        <f t="shared" si="15"/>
        <v>1.0623974478870766</v>
      </c>
      <c r="I79" s="22">
        <f t="shared" si="31"/>
        <v>1.3566948981655167</v>
      </c>
      <c r="J79" s="22">
        <f t="shared" si="31"/>
        <v>1.7282966074141064</v>
      </c>
    </row>
    <row r="80" spans="1:10" x14ac:dyDescent="0.25">
      <c r="A80" s="21">
        <v>20</v>
      </c>
      <c r="B80" s="22">
        <f t="shared" si="17"/>
        <v>0.51422366671507602</v>
      </c>
      <c r="C80" s="22">
        <f t="shared" ref="C80:D80" si="33">(U29/U54)</f>
        <v>0.68568945908873857</v>
      </c>
      <c r="D80" s="22">
        <f t="shared" si="33"/>
        <v>0.9152010976503604</v>
      </c>
      <c r="E80" s="22">
        <f t="shared" si="14"/>
        <v>1.1734350442304793</v>
      </c>
      <c r="F80" s="22">
        <f t="shared" si="31"/>
        <v>1.4367211385831711</v>
      </c>
      <c r="G80" s="22">
        <f t="shared" si="31"/>
        <v>1.8576608909219723</v>
      </c>
      <c r="H80" s="22">
        <f t="shared" si="15"/>
        <v>1.0634766187273326</v>
      </c>
      <c r="I80" s="22">
        <f t="shared" si="31"/>
        <v>1.3570500582967622</v>
      </c>
      <c r="J80" s="22">
        <f t="shared" si="31"/>
        <v>1.7300521907937012</v>
      </c>
    </row>
    <row r="82" spans="1:18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18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ht="23.25" x14ac:dyDescent="0.35">
      <c r="A84" s="24"/>
      <c r="B84" s="25" t="s">
        <v>384</v>
      </c>
      <c r="C84" s="24"/>
      <c r="D84" s="24"/>
      <c r="E84" s="24"/>
      <c r="F84" s="24"/>
      <c r="G84" s="24"/>
      <c r="H84" s="24"/>
      <c r="I84" s="24"/>
      <c r="J84" s="25" t="s">
        <v>390</v>
      </c>
      <c r="K84" s="24"/>
      <c r="L84" s="24"/>
      <c r="M84" s="24"/>
      <c r="N84" s="24"/>
      <c r="O84" s="24"/>
      <c r="P84" s="24"/>
      <c r="Q84" s="24"/>
      <c r="R84" s="24"/>
    </row>
    <row r="85" spans="1:18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</row>
    <row r="87" spans="1:18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</row>
    <row r="89" spans="1:18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18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1:18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</row>
    <row r="93" spans="1:18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</row>
    <row r="94" spans="1:18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18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18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ht="23.25" x14ac:dyDescent="0.35">
      <c r="A109" s="24"/>
      <c r="B109" s="25" t="s">
        <v>393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spans="1:18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r="123" spans="1:18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r="125" spans="1:18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r="126" spans="1:18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</row>
    <row r="127" spans="1:18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r="128" spans="1:18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</row>
    <row r="130" spans="1:18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r="131" spans="1:1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r="132" spans="1:18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1:18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r="151" spans="1:18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1:18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r="153" spans="1:18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r="154" spans="1:18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1:18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1:18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1:18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1:18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1:18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1:18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1:18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</sheetData>
  <mergeCells count="21">
    <mergeCell ref="W33:Y33"/>
    <mergeCell ref="Z33:AB33"/>
    <mergeCell ref="B59:D59"/>
    <mergeCell ref="E59:G59"/>
    <mergeCell ref="H59:J59"/>
    <mergeCell ref="T8:V8"/>
    <mergeCell ref="W8:Y8"/>
    <mergeCell ref="Z8:AB8"/>
    <mergeCell ref="B33:D33"/>
    <mergeCell ref="E33:G33"/>
    <mergeCell ref="H33:J33"/>
    <mergeCell ref="K33:M33"/>
    <mergeCell ref="N33:P33"/>
    <mergeCell ref="Q33:S33"/>
    <mergeCell ref="T33:V33"/>
    <mergeCell ref="B8:D8"/>
    <mergeCell ref="E8:G8"/>
    <mergeCell ref="H8:J8"/>
    <mergeCell ref="K8:M8"/>
    <mergeCell ref="N8:P8"/>
    <mergeCell ref="Q8:S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D226-7C37-4D8D-9998-109F480B9E30}">
  <dimension ref="A1:AB161"/>
  <sheetViews>
    <sheetView topLeftCell="A56" zoomScale="80" zoomScaleNormal="80" workbookViewId="0">
      <selection activeCell="D72" sqref="D72"/>
    </sheetView>
  </sheetViews>
  <sheetFormatPr baseColWidth="10" defaultRowHeight="15" x14ac:dyDescent="0.25"/>
  <sheetData>
    <row r="1" spans="1:28" ht="23.25" x14ac:dyDescent="0.35">
      <c r="A1" s="15" t="s">
        <v>320</v>
      </c>
      <c r="I1" s="17" t="s">
        <v>329</v>
      </c>
      <c r="J1" s="27" t="s">
        <v>405</v>
      </c>
    </row>
    <row r="2" spans="1:28" ht="23.25" x14ac:dyDescent="0.35">
      <c r="A2" t="s">
        <v>321</v>
      </c>
      <c r="B2" t="s">
        <v>321</v>
      </c>
      <c r="C2" t="s">
        <v>321</v>
      </c>
      <c r="D2" t="s">
        <v>321</v>
      </c>
      <c r="J2" s="27" t="s">
        <v>412</v>
      </c>
    </row>
    <row r="3" spans="1:28" ht="23.25" x14ac:dyDescent="0.35">
      <c r="A3" s="14" t="s">
        <v>19</v>
      </c>
      <c r="B3" s="14" t="s">
        <v>21</v>
      </c>
      <c r="C3" s="14" t="s">
        <v>21</v>
      </c>
      <c r="D3" s="14" t="s">
        <v>21</v>
      </c>
      <c r="J3" s="27" t="s">
        <v>413</v>
      </c>
    </row>
    <row r="4" spans="1:28" x14ac:dyDescent="0.25">
      <c r="A4" s="13">
        <f>HLOOKUP(A3,data!$B$2:$IG$4,3,FALSE)</f>
        <v>45467.426686676692</v>
      </c>
      <c r="B4" s="13">
        <f>HLOOKUP(B3,data!$B$2:$IG$4,3,FALSE)</f>
        <v>5017.2618270268886</v>
      </c>
      <c r="C4" s="13">
        <f>HLOOKUP(C3,data!$B$2:$IG$4,3,FALSE)</f>
        <v>5017.2618270268886</v>
      </c>
      <c r="D4" s="13">
        <f>HLOOKUP(D3,data!$B$2:$IG$4,3,FALSE)</f>
        <v>5017.2618270268886</v>
      </c>
    </row>
    <row r="5" spans="1:28" x14ac:dyDescent="0.25">
      <c r="K5" s="20"/>
      <c r="L5" s="16" t="s">
        <v>337</v>
      </c>
    </row>
    <row r="6" spans="1:28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1" t="s">
        <v>326</v>
      </c>
      <c r="T6" s="11" t="s">
        <v>336</v>
      </c>
    </row>
    <row r="7" spans="1:28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t="s">
        <v>385</v>
      </c>
      <c r="L7" t="s">
        <v>316</v>
      </c>
      <c r="M7" t="s">
        <v>386</v>
      </c>
      <c r="N7" t="s">
        <v>385</v>
      </c>
      <c r="O7" t="s">
        <v>316</v>
      </c>
      <c r="P7" t="s">
        <v>386</v>
      </c>
      <c r="Q7" t="s">
        <v>385</v>
      </c>
      <c r="R7" t="s">
        <v>316</v>
      </c>
      <c r="S7" t="s">
        <v>386</v>
      </c>
      <c r="T7" t="s">
        <v>327</v>
      </c>
      <c r="U7" t="s">
        <v>316</v>
      </c>
      <c r="V7" t="s">
        <v>328</v>
      </c>
      <c r="W7" t="s">
        <v>327</v>
      </c>
      <c r="X7" t="s">
        <v>316</v>
      </c>
      <c r="Y7" t="s">
        <v>328</v>
      </c>
      <c r="Z7" t="s">
        <v>327</v>
      </c>
      <c r="AA7" t="s">
        <v>316</v>
      </c>
      <c r="AB7" t="s">
        <v>328</v>
      </c>
    </row>
    <row r="8" spans="1:28" x14ac:dyDescent="0.25">
      <c r="A8" s="6"/>
      <c r="B8" s="33" t="s">
        <v>403</v>
      </c>
      <c r="C8" s="33"/>
      <c r="D8" s="33"/>
      <c r="E8" s="33" t="s">
        <v>406</v>
      </c>
      <c r="F8" s="33"/>
      <c r="G8" s="33"/>
      <c r="H8" s="33" t="s">
        <v>410</v>
      </c>
      <c r="I8" s="33"/>
      <c r="J8" s="33"/>
      <c r="K8" s="34" t="str">
        <f>B8</f>
        <v>response of pib_n to ipubprod shocks</v>
      </c>
      <c r="L8" s="34"/>
      <c r="M8" s="34"/>
      <c r="N8" s="34" t="str">
        <f>E8</f>
        <v>response of pib_n to ipubinfra shocks</v>
      </c>
      <c r="O8" s="34"/>
      <c r="P8" s="34"/>
      <c r="Q8" s="34"/>
      <c r="R8" s="34"/>
      <c r="S8" s="34"/>
      <c r="T8" s="32" t="str">
        <f>K8</f>
        <v>response of pib_n to ipubprod shocks</v>
      </c>
      <c r="U8" s="32"/>
      <c r="V8" s="32"/>
      <c r="W8" s="32" t="str">
        <f>N8</f>
        <v>response of pib_n to ipubinfra shocks</v>
      </c>
      <c r="X8" s="32"/>
      <c r="Y8" s="32"/>
      <c r="Z8" s="32"/>
      <c r="AA8" s="32"/>
      <c r="AB8" s="32"/>
    </row>
    <row r="9" spans="1:28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8" t="s">
        <v>313</v>
      </c>
      <c r="L9" s="8" t="s">
        <v>314</v>
      </c>
      <c r="M9" s="8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18" t="s">
        <v>313</v>
      </c>
      <c r="U9" s="18" t="s">
        <v>314</v>
      </c>
      <c r="V9" s="18" t="s">
        <v>315</v>
      </c>
      <c r="W9" s="18" t="s">
        <v>313</v>
      </c>
      <c r="X9" s="18" t="s">
        <v>314</v>
      </c>
      <c r="Y9" s="18" t="s">
        <v>315</v>
      </c>
      <c r="Z9" s="18" t="s">
        <v>313</v>
      </c>
      <c r="AA9" s="18" t="s">
        <v>314</v>
      </c>
      <c r="AB9" s="18" t="s">
        <v>315</v>
      </c>
    </row>
    <row r="10" spans="1:28" x14ac:dyDescent="0.25">
      <c r="A10" s="6">
        <v>1</v>
      </c>
      <c r="B10" s="9">
        <f>SUM(K$10:K10)</f>
        <v>5.6075386373137621E-3</v>
      </c>
      <c r="C10" s="9">
        <f>SUM(L$10:L10)</f>
        <v>2.0659328442485352E-2</v>
      </c>
      <c r="D10" s="9">
        <f>SUM(M$10:M10)</f>
        <v>4.1066347767801659E-2</v>
      </c>
      <c r="E10" s="9">
        <f>SUM(N$10:N10)</f>
        <v>4.1953448956954468E-3</v>
      </c>
      <c r="F10" s="9">
        <f>SUM(O$10:O10)</f>
        <v>1.7575184631202587E-2</v>
      </c>
      <c r="G10" s="9">
        <f>SUM(P$10:P10)</f>
        <v>3.8363455730503579E-2</v>
      </c>
      <c r="H10" s="9">
        <f>SUM(Q$10:Q10)</f>
        <v>4.5141442427132257E-3</v>
      </c>
      <c r="I10" s="9">
        <f>SUM(R$10:R10)</f>
        <v>1.8478955252843689E-2</v>
      </c>
      <c r="J10" s="9">
        <f>SUM(S$10:S10)</f>
        <v>4.0266262205317503E-2</v>
      </c>
      <c r="K10" s="10">
        <v>5.6075386373137621E-3</v>
      </c>
      <c r="L10" s="10">
        <v>2.0659328442485352E-2</v>
      </c>
      <c r="M10" s="10">
        <v>4.1066347767801659E-2</v>
      </c>
      <c r="N10" s="10">
        <v>4.1953448956954468E-3</v>
      </c>
      <c r="O10" s="10">
        <v>1.7575184631202587E-2</v>
      </c>
      <c r="P10" s="10">
        <v>3.8363455730503579E-2</v>
      </c>
      <c r="Q10" s="10">
        <v>4.5141442427132257E-3</v>
      </c>
      <c r="R10" s="10">
        <v>1.8478955252843689E-2</v>
      </c>
      <c r="S10" s="10">
        <v>4.0266262205317503E-2</v>
      </c>
      <c r="T10" s="19">
        <f>$A$4*B10</f>
        <v>254.9603518847704</v>
      </c>
      <c r="U10" s="19">
        <f t="shared" ref="U10:AB29" si="0">$A$4*C10</f>
        <v>939.32650135467725</v>
      </c>
      <c r="V10" s="19">
        <f t="shared" si="0"/>
        <v>1867.1811564220909</v>
      </c>
      <c r="W10" s="19">
        <f t="shared" si="0"/>
        <v>190.751536470356</v>
      </c>
      <c r="X10" s="19">
        <f t="shared" si="0"/>
        <v>799.09841872401057</v>
      </c>
      <c r="Y10" s="19">
        <f t="shared" si="0"/>
        <v>1744.2876108742382</v>
      </c>
      <c r="Z10" s="19">
        <f t="shared" si="0"/>
        <v>205.24652240864725</v>
      </c>
      <c r="AA10" s="19">
        <f t="shared" si="0"/>
        <v>840.19054320504961</v>
      </c>
      <c r="AB10" s="19">
        <f t="shared" si="0"/>
        <v>1830.803324766774</v>
      </c>
    </row>
    <row r="11" spans="1:28" x14ac:dyDescent="0.25">
      <c r="A11" s="6">
        <v>2</v>
      </c>
      <c r="B11" s="9">
        <f>SUM(K$10:K11)</f>
        <v>8.4688956754698733E-3</v>
      </c>
      <c r="C11" s="9">
        <f>SUM(L$10:L11)</f>
        <v>3.223319189785083E-2</v>
      </c>
      <c r="D11" s="9">
        <f>SUM(M$10:M11)</f>
        <v>6.4297503091879954E-2</v>
      </c>
      <c r="E11" s="9">
        <f>SUM(N$10:N11)</f>
        <v>6.3410855689739771E-3</v>
      </c>
      <c r="F11" s="9">
        <f>SUM(O$10:O11)</f>
        <v>2.7934910192290031E-2</v>
      </c>
      <c r="G11" s="9">
        <f>SUM(P$10:P11)</f>
        <v>6.0873015339230355E-2</v>
      </c>
      <c r="H11" s="9">
        <f>SUM(Q$10:Q11)</f>
        <v>6.3711735547543474E-3</v>
      </c>
      <c r="I11" s="9">
        <f>SUM(R$10:R11)</f>
        <v>2.8927960458880922E-2</v>
      </c>
      <c r="J11" s="9">
        <f>SUM(S$10:S11)</f>
        <v>6.3131861147373361E-2</v>
      </c>
      <c r="K11" s="10">
        <v>2.8613570381561112E-3</v>
      </c>
      <c r="L11" s="10">
        <v>1.1573863455365482E-2</v>
      </c>
      <c r="M11" s="10">
        <v>2.3231155324078295E-2</v>
      </c>
      <c r="N11" s="10">
        <v>2.1457406732785303E-3</v>
      </c>
      <c r="O11" s="10">
        <v>1.0359725561087444E-2</v>
      </c>
      <c r="P11" s="10">
        <v>2.2509559608726776E-2</v>
      </c>
      <c r="Q11" s="10">
        <v>1.8570293120411217E-3</v>
      </c>
      <c r="R11" s="10">
        <v>1.0449005206037233E-2</v>
      </c>
      <c r="S11" s="10">
        <v>2.2865598942055854E-2</v>
      </c>
      <c r="T11" s="19">
        <f t="shared" ref="T11:T29" si="1">$A$4*B11</f>
        <v>385.05889324153975</v>
      </c>
      <c r="U11" s="19">
        <f t="shared" si="0"/>
        <v>1465.5602894931137</v>
      </c>
      <c r="V11" s="19">
        <f t="shared" si="0"/>
        <v>2923.4420079664196</v>
      </c>
      <c r="W11" s="19">
        <f t="shared" si="0"/>
        <v>288.31284322126788</v>
      </c>
      <c r="X11" s="19">
        <f t="shared" si="0"/>
        <v>1270.1284811668445</v>
      </c>
      <c r="Y11" s="19">
        <f t="shared" si="0"/>
        <v>2767.7393621334018</v>
      </c>
      <c r="Z11" s="19">
        <f t="shared" si="0"/>
        <v>289.6808665088866</v>
      </c>
      <c r="AA11" s="19">
        <f t="shared" si="0"/>
        <v>1315.2799213592505</v>
      </c>
      <c r="AB11" s="19">
        <f t="shared" si="0"/>
        <v>2870.4432683116511</v>
      </c>
    </row>
    <row r="12" spans="1:28" x14ac:dyDescent="0.25">
      <c r="A12" s="6">
        <v>3</v>
      </c>
      <c r="B12" s="9">
        <f>SUM(K$10:K12)</f>
        <v>9.7634794473897418E-3</v>
      </c>
      <c r="C12" s="9">
        <f>SUM(L$10:L12)</f>
        <v>3.9811631270084614E-2</v>
      </c>
      <c r="D12" s="9">
        <f>SUM(M$10:M12)</f>
        <v>7.9444545672727102E-2</v>
      </c>
      <c r="E12" s="9">
        <f>SUM(N$10:N12)</f>
        <v>6.5653129631252291E-3</v>
      </c>
      <c r="F12" s="9">
        <f>SUM(O$10:O12)</f>
        <v>3.4314447808060831E-2</v>
      </c>
      <c r="G12" s="9">
        <f>SUM(P$10:P12)</f>
        <v>7.5454662593609695E-2</v>
      </c>
      <c r="H12" s="9">
        <f>SUM(Q$10:Q12)</f>
        <v>6.6512578401968173E-3</v>
      </c>
      <c r="I12" s="9">
        <f>SUM(R$10:R12)</f>
        <v>3.537803458708573E-2</v>
      </c>
      <c r="J12" s="9">
        <f>SUM(S$10:S12)</f>
        <v>7.741507520810928E-2</v>
      </c>
      <c r="K12" s="10">
        <v>1.2945837719198691E-3</v>
      </c>
      <c r="L12" s="10">
        <v>7.578439372233783E-3</v>
      </c>
      <c r="M12" s="10">
        <v>1.5147042580847142E-2</v>
      </c>
      <c r="N12" s="10">
        <v>2.2422739415125197E-4</v>
      </c>
      <c r="O12" s="10">
        <v>6.3795376157708E-3</v>
      </c>
      <c r="P12" s="10">
        <v>1.458164725437934E-2</v>
      </c>
      <c r="Q12" s="10">
        <v>2.8008428544247022E-4</v>
      </c>
      <c r="R12" s="10">
        <v>6.4500741282048062E-3</v>
      </c>
      <c r="S12" s="10">
        <v>1.4283214060735924E-2</v>
      </c>
      <c r="T12" s="19">
        <f t="shared" si="1"/>
        <v>443.92028598106776</v>
      </c>
      <c r="U12" s="19">
        <f t="shared" si="0"/>
        <v>1810.1324260495776</v>
      </c>
      <c r="V12" s="19">
        <f t="shared" si="0"/>
        <v>3612.1390560310574</v>
      </c>
      <c r="W12" s="19">
        <f t="shared" si="0"/>
        <v>298.50788582598449</v>
      </c>
      <c r="X12" s="19">
        <f t="shared" si="0"/>
        <v>1560.1896400067997</v>
      </c>
      <c r="Y12" s="19">
        <f t="shared" si="0"/>
        <v>3430.7293396428749</v>
      </c>
      <c r="Z12" s="19">
        <f t="shared" si="0"/>
        <v>302.41557822333237</v>
      </c>
      <c r="AA12" s="19">
        <f t="shared" si="0"/>
        <v>1608.5481939070328</v>
      </c>
      <c r="AB12" s="19">
        <f t="shared" si="0"/>
        <v>3519.8642564682709</v>
      </c>
    </row>
    <row r="13" spans="1:28" x14ac:dyDescent="0.25">
      <c r="A13" s="6">
        <v>4</v>
      </c>
      <c r="B13" s="9">
        <f>SUM(K$10:K13)</f>
        <v>9.6855931768292745E-3</v>
      </c>
      <c r="C13" s="9">
        <f>SUM(L$10:L13)</f>
        <v>4.4716466926720363E-2</v>
      </c>
      <c r="D13" s="9">
        <f>SUM(M$10:M13)</f>
        <v>9.0472192077753699E-2</v>
      </c>
      <c r="E13" s="9">
        <f>SUM(N$10:N13)</f>
        <v>5.6562163087245662E-3</v>
      </c>
      <c r="F13" s="9">
        <f>SUM(O$10:O13)</f>
        <v>3.8714313676087714E-2</v>
      </c>
      <c r="G13" s="9">
        <f>SUM(P$10:P13)</f>
        <v>8.6384752853783983E-2</v>
      </c>
      <c r="H13" s="9">
        <f>SUM(Q$10:Q13)</f>
        <v>5.3982008690347874E-3</v>
      </c>
      <c r="I13" s="9">
        <f>SUM(R$10:R13)</f>
        <v>3.9244356016675037E-2</v>
      </c>
      <c r="J13" s="9">
        <f>SUM(S$10:S13)</f>
        <v>8.7239984756734959E-2</v>
      </c>
      <c r="K13" s="10">
        <v>-7.7886270560466886E-5</v>
      </c>
      <c r="L13" s="10">
        <v>4.9048356566357473E-3</v>
      </c>
      <c r="M13" s="10">
        <v>1.1027646405026605E-2</v>
      </c>
      <c r="N13" s="10">
        <v>-9.0909665440066275E-4</v>
      </c>
      <c r="O13" s="10">
        <v>4.3998658680268841E-3</v>
      </c>
      <c r="P13" s="10">
        <v>1.0930090260174292E-2</v>
      </c>
      <c r="Q13" s="10">
        <v>-1.2530569711620297E-3</v>
      </c>
      <c r="R13" s="10">
        <v>3.8663214295893075E-3</v>
      </c>
      <c r="S13" s="10">
        <v>9.8249095486256811E-3</v>
      </c>
      <c r="T13" s="19">
        <f t="shared" si="1"/>
        <v>440.37899768446101</v>
      </c>
      <c r="U13" s="19">
        <f t="shared" si="0"/>
        <v>2033.1426816778612</v>
      </c>
      <c r="V13" s="19">
        <f t="shared" si="0"/>
        <v>4113.5377604781979</v>
      </c>
      <c r="W13" s="19">
        <f t="shared" si="0"/>
        <v>257.17360034091928</v>
      </c>
      <c r="X13" s="19">
        <f t="shared" si="0"/>
        <v>1760.2402187925229</v>
      </c>
      <c r="Y13" s="19">
        <f t="shared" si="0"/>
        <v>3927.6924172261083</v>
      </c>
      <c r="Z13" s="19">
        <f t="shared" si="0"/>
        <v>245.44230225279361</v>
      </c>
      <c r="AA13" s="19">
        <f t="shared" si="0"/>
        <v>1784.3398800540117</v>
      </c>
      <c r="AB13" s="19">
        <f t="shared" si="0"/>
        <v>3966.5776110736388</v>
      </c>
    </row>
    <row r="14" spans="1:28" x14ac:dyDescent="0.25">
      <c r="A14" s="6">
        <v>5</v>
      </c>
      <c r="B14" s="9">
        <f>SUM(K$10:K14)</f>
        <v>8.7536651296414164E-3</v>
      </c>
      <c r="C14" s="9">
        <f>SUM(L$10:L14)</f>
        <v>4.8032464480418861E-2</v>
      </c>
      <c r="D14" s="9">
        <f>SUM(M$10:M14)</f>
        <v>9.8670604665477904E-2</v>
      </c>
      <c r="E14" s="9">
        <f>SUM(N$10:N14)</f>
        <v>3.9913230122799086E-3</v>
      </c>
      <c r="F14" s="9">
        <f>SUM(O$10:O14)</f>
        <v>4.1571742572787347E-2</v>
      </c>
      <c r="G14" s="9">
        <f>SUM(P$10:P14)</f>
        <v>9.4684344073921081E-2</v>
      </c>
      <c r="H14" s="9">
        <f>SUM(Q$10:Q14)</f>
        <v>3.4368738687339719E-3</v>
      </c>
      <c r="I14" s="9">
        <f>SUM(R$10:R14)</f>
        <v>4.1588232406196385E-2</v>
      </c>
      <c r="J14" s="9">
        <f>SUM(S$10:S14)</f>
        <v>9.4392142821439748E-2</v>
      </c>
      <c r="K14" s="10">
        <v>-9.3192804718785849E-4</v>
      </c>
      <c r="L14" s="10">
        <v>3.3159975536984979E-3</v>
      </c>
      <c r="M14" s="10">
        <v>8.198412587724203E-3</v>
      </c>
      <c r="N14" s="10">
        <v>-1.6648932964446579E-3</v>
      </c>
      <c r="O14" s="10">
        <v>2.8574288966996359E-3</v>
      </c>
      <c r="P14" s="10">
        <v>8.2995912201370998E-3</v>
      </c>
      <c r="Q14" s="10">
        <v>-1.9613270003008155E-3</v>
      </c>
      <c r="R14" s="10">
        <v>2.3438763895213504E-3</v>
      </c>
      <c r="S14" s="10">
        <v>7.1521580647047828E-3</v>
      </c>
      <c r="T14" s="19">
        <f t="shared" si="1"/>
        <v>398.00662752168932</v>
      </c>
      <c r="U14" s="19">
        <f t="shared" si="0"/>
        <v>2183.9125573438469</v>
      </c>
      <c r="V14" s="19">
        <f t="shared" si="0"/>
        <v>4486.298483757676</v>
      </c>
      <c r="W14" s="19">
        <f t="shared" si="0"/>
        <v>181.47518644368233</v>
      </c>
      <c r="X14" s="19">
        <f t="shared" si="0"/>
        <v>1890.1601576656051</v>
      </c>
      <c r="Y14" s="19">
        <f t="shared" si="0"/>
        <v>4305.0534725570778</v>
      </c>
      <c r="Z14" s="19">
        <f t="shared" si="0"/>
        <v>156.26581065801676</v>
      </c>
      <c r="AA14" s="19">
        <f t="shared" si="0"/>
        <v>1890.9099079572059</v>
      </c>
      <c r="AB14" s="19">
        <f t="shared" si="0"/>
        <v>4291.767833532127</v>
      </c>
    </row>
    <row r="15" spans="1:28" x14ac:dyDescent="0.25">
      <c r="A15" s="6">
        <v>6</v>
      </c>
      <c r="B15" s="9">
        <f>SUM(K$10:K15)</f>
        <v>7.477930601803958E-3</v>
      </c>
      <c r="C15" s="9">
        <f>SUM(L$10:L15)</f>
        <v>5.0177169177147339E-2</v>
      </c>
      <c r="D15" s="9">
        <f>SUM(M$10:M15)</f>
        <v>0.10508646689746484</v>
      </c>
      <c r="E15" s="9">
        <f>SUM(N$10:N15)</f>
        <v>2.0504452652856889E-3</v>
      </c>
      <c r="F15" s="9">
        <f>SUM(O$10:O15)</f>
        <v>4.342908797074857E-2</v>
      </c>
      <c r="G15" s="9">
        <f>SUM(P$10:P15)</f>
        <v>0.10123734650468301</v>
      </c>
      <c r="H15" s="9">
        <f>SUM(Q$10:Q15)</f>
        <v>1.3915963328776666E-3</v>
      </c>
      <c r="I15" s="9">
        <f>SUM(R$10:R15)</f>
        <v>4.2966690987542355E-2</v>
      </c>
      <c r="J15" s="9">
        <f>SUM(S$10:S15)</f>
        <v>9.9868660511212209E-2</v>
      </c>
      <c r="K15" s="10">
        <v>-1.2757345278374584E-3</v>
      </c>
      <c r="L15" s="10">
        <v>2.1447046967284751E-3</v>
      </c>
      <c r="M15" s="10">
        <v>6.4158622319869327E-3</v>
      </c>
      <c r="N15" s="10">
        <v>-1.9408777469942197E-3</v>
      </c>
      <c r="O15" s="10">
        <v>1.8573453979612226E-3</v>
      </c>
      <c r="P15" s="10">
        <v>6.5530024307619223E-3</v>
      </c>
      <c r="Q15" s="10">
        <v>-2.0452775358563054E-3</v>
      </c>
      <c r="R15" s="10">
        <v>1.3784585813459674E-3</v>
      </c>
      <c r="S15" s="10">
        <v>5.4765176897724659E-3</v>
      </c>
      <c r="T15" s="19">
        <f t="shared" si="1"/>
        <v>340.0022614055776</v>
      </c>
      <c r="U15" s="19">
        <f t="shared" si="0"/>
        <v>2281.4267609069202</v>
      </c>
      <c r="V15" s="19">
        <f t="shared" si="0"/>
        <v>4778.01122942236</v>
      </c>
      <c r="W15" s="19">
        <f t="shared" si="0"/>
        <v>93.228469774420404</v>
      </c>
      <c r="X15" s="19">
        <f t="shared" si="0"/>
        <v>1974.6088733792433</v>
      </c>
      <c r="Y15" s="19">
        <f t="shared" si="0"/>
        <v>4603.0016301553596</v>
      </c>
      <c r="Z15" s="19">
        <f t="shared" si="0"/>
        <v>63.272304242563436</v>
      </c>
      <c r="AA15" s="19">
        <f t="shared" si="0"/>
        <v>1953.5848724451741</v>
      </c>
      <c r="AB15" s="19">
        <f t="shared" si="0"/>
        <v>4540.7710000901443</v>
      </c>
    </row>
    <row r="16" spans="1:28" x14ac:dyDescent="0.25">
      <c r="A16" s="6">
        <v>7</v>
      </c>
      <c r="B16" s="9">
        <f>SUM(K$10:K16)</f>
        <v>6.1483415184324219E-3</v>
      </c>
      <c r="C16" s="9">
        <f>SUM(L$10:L16)</f>
        <v>5.1602202512427232E-2</v>
      </c>
      <c r="D16" s="9">
        <f>SUM(M$10:M16)</f>
        <v>0.11019496902402207</v>
      </c>
      <c r="E16" s="9">
        <f>SUM(N$10:N16)</f>
        <v>1.0014739552301481E-4</v>
      </c>
      <c r="F16" s="9">
        <f>SUM(O$10:O16)</f>
        <v>4.4641400814218343E-2</v>
      </c>
      <c r="G16" s="9">
        <f>SUM(P$10:P16)</f>
        <v>0.10646573480731633</v>
      </c>
      <c r="H16" s="9">
        <f>SUM(Q$10:Q16)</f>
        <v>-5.0432685884857281E-4</v>
      </c>
      <c r="I16" s="9">
        <f>SUM(R$10:R16)</f>
        <v>4.3827367154116274E-2</v>
      </c>
      <c r="J16" s="9">
        <f>SUM(S$10:S16)</f>
        <v>0.10420076886213396</v>
      </c>
      <c r="K16" s="10">
        <v>-1.3295890833715362E-3</v>
      </c>
      <c r="L16" s="10">
        <v>1.4250333352798929E-3</v>
      </c>
      <c r="M16" s="10">
        <v>5.1085021265572204E-3</v>
      </c>
      <c r="N16" s="10">
        <v>-1.9502978697626741E-3</v>
      </c>
      <c r="O16" s="10">
        <v>1.2123128434697746E-3</v>
      </c>
      <c r="P16" s="10">
        <v>5.2283883026333234E-3</v>
      </c>
      <c r="Q16" s="10">
        <v>-1.8959231917262394E-3</v>
      </c>
      <c r="R16" s="10">
        <v>8.606761665739223E-4</v>
      </c>
      <c r="S16" s="10">
        <v>4.3321083509217468E-3</v>
      </c>
      <c r="T16" s="19">
        <f t="shared" si="1"/>
        <v>279.54926723397659</v>
      </c>
      <c r="U16" s="19">
        <f t="shared" si="0"/>
        <v>2346.2193596048292</v>
      </c>
      <c r="V16" s="19">
        <f t="shared" si="0"/>
        <v>5010.2816753403322</v>
      </c>
      <c r="W16" s="19">
        <f t="shared" si="0"/>
        <v>4.5534443638042896</v>
      </c>
      <c r="X16" s="19">
        <f t="shared" si="0"/>
        <v>2029.7296187110217</v>
      </c>
      <c r="Y16" s="19">
        <f t="shared" si="0"/>
        <v>4840.7229919948186</v>
      </c>
      <c r="Z16" s="19">
        <f t="shared" si="0"/>
        <v>-22.930444480819428</v>
      </c>
      <c r="AA16" s="19">
        <f t="shared" si="0"/>
        <v>1992.7176029498437</v>
      </c>
      <c r="AB16" s="19">
        <f t="shared" si="0"/>
        <v>4737.7408189344196</v>
      </c>
    </row>
    <row r="17" spans="1:28" x14ac:dyDescent="0.25">
      <c r="A17" s="6">
        <v>8</v>
      </c>
      <c r="B17" s="9">
        <f>SUM(K$10:K17)</f>
        <v>4.8930461964543865E-3</v>
      </c>
      <c r="C17" s="9">
        <f>SUM(L$10:L17)</f>
        <v>5.2551163711344002E-2</v>
      </c>
      <c r="D17" s="9">
        <f>SUM(M$10:M17)</f>
        <v>0.11434294281769844</v>
      </c>
      <c r="E17" s="9">
        <f>SUM(N$10:N17)</f>
        <v>-1.7284151845873661E-3</v>
      </c>
      <c r="F17" s="9">
        <f>SUM(O$10:O17)</f>
        <v>4.5413714767001387E-2</v>
      </c>
      <c r="G17" s="9">
        <f>SUM(P$10:P17)</f>
        <v>0.11066937622180721</v>
      </c>
      <c r="H17" s="9">
        <f>SUM(Q$10:Q17)</f>
        <v>-2.1872136493168064E-3</v>
      </c>
      <c r="I17" s="9">
        <f>SUM(R$10:R17)</f>
        <v>4.4375067772150847E-2</v>
      </c>
      <c r="J17" s="9">
        <f>SUM(S$10:S17)</f>
        <v>0.10766542713644774</v>
      </c>
      <c r="K17" s="10">
        <v>-1.2552953219780354E-3</v>
      </c>
      <c r="L17" s="10">
        <v>9.4896119891677163E-4</v>
      </c>
      <c r="M17" s="10">
        <v>4.1479737936763756E-3</v>
      </c>
      <c r="N17" s="10">
        <v>-1.8285625801103809E-3</v>
      </c>
      <c r="O17" s="10">
        <v>7.7231395278304046E-4</v>
      </c>
      <c r="P17" s="10">
        <v>4.2036414144908767E-3</v>
      </c>
      <c r="Q17" s="10">
        <v>-1.6828867904682336E-3</v>
      </c>
      <c r="R17" s="10">
        <v>5.4770061803457114E-4</v>
      </c>
      <c r="S17" s="10">
        <v>3.4646582743137729E-3</v>
      </c>
      <c r="T17" s="19">
        <f t="shared" si="1"/>
        <v>222.47421921181206</v>
      </c>
      <c r="U17" s="19">
        <f t="shared" si="0"/>
        <v>2389.3661833450778</v>
      </c>
      <c r="V17" s="19">
        <f t="shared" si="0"/>
        <v>5198.8793697025694</v>
      </c>
      <c r="W17" s="19">
        <f t="shared" si="0"/>
        <v>-78.586590689364826</v>
      </c>
      <c r="X17" s="19">
        <f t="shared" si="0"/>
        <v>2064.8447467382821</v>
      </c>
      <c r="Y17" s="19">
        <f t="shared" si="0"/>
        <v>5031.8517498252604</v>
      </c>
      <c r="Z17" s="19">
        <f t="shared" si="0"/>
        <v>-99.446976248410479</v>
      </c>
      <c r="AA17" s="19">
        <f t="shared" si="0"/>
        <v>2017.6201406465782</v>
      </c>
      <c r="AB17" s="19">
        <f t="shared" si="0"/>
        <v>4895.2699150161689</v>
      </c>
    </row>
    <row r="18" spans="1:28" x14ac:dyDescent="0.25">
      <c r="A18" s="6">
        <v>9</v>
      </c>
      <c r="B18" s="9">
        <f>SUM(K$10:K18)</f>
        <v>3.7651730183071368E-3</v>
      </c>
      <c r="C18" s="9">
        <f>SUM(L$10:L18)</f>
        <v>5.318545262295292E-2</v>
      </c>
      <c r="D18" s="9">
        <f>SUM(M$10:M18)</f>
        <v>0.1177661096081947</v>
      </c>
      <c r="E18" s="9">
        <f>SUM(N$10:N18)</f>
        <v>-3.3732823130306518E-3</v>
      </c>
      <c r="F18" s="9">
        <f>SUM(O$10:O18)</f>
        <v>4.5908576741158218E-2</v>
      </c>
      <c r="G18" s="9">
        <f>SUM(P$10:P18)</f>
        <v>0.11402354442155398</v>
      </c>
      <c r="H18" s="9">
        <f>SUM(Q$10:Q18)</f>
        <v>-3.6318551259888841E-3</v>
      </c>
      <c r="I18" s="9">
        <f>SUM(R$10:R18)</f>
        <v>4.4741434780193809E-2</v>
      </c>
      <c r="J18" s="9">
        <f>SUM(S$10:S18)</f>
        <v>0.11054042141766268</v>
      </c>
      <c r="K18" s="10">
        <v>-1.1278731781472497E-3</v>
      </c>
      <c r="L18" s="10">
        <v>6.34288911608914E-4</v>
      </c>
      <c r="M18" s="10">
        <v>3.4231667904962597E-3</v>
      </c>
      <c r="N18" s="10">
        <v>-1.6448671284432857E-3</v>
      </c>
      <c r="O18" s="10">
        <v>4.9486197415683168E-4</v>
      </c>
      <c r="P18" s="10">
        <v>3.3541681997467598E-3</v>
      </c>
      <c r="Q18" s="10">
        <v>-1.4446414766720774E-3</v>
      </c>
      <c r="R18" s="10">
        <v>3.6636700804296206E-4</v>
      </c>
      <c r="S18" s="10">
        <v>2.8749942812149425E-3</v>
      </c>
      <c r="T18" s="19">
        <f t="shared" si="1"/>
        <v>171.19272817253295</v>
      </c>
      <c r="U18" s="19">
        <f t="shared" si="0"/>
        <v>2418.2056679318284</v>
      </c>
      <c r="V18" s="19">
        <f t="shared" si="0"/>
        <v>5354.5219547857241</v>
      </c>
      <c r="W18" s="19">
        <f t="shared" si="0"/>
        <v>-153.37446626118432</v>
      </c>
      <c r="X18" s="19">
        <f t="shared" si="0"/>
        <v>2087.3448472682821</v>
      </c>
      <c r="Y18" s="19">
        <f t="shared" si="0"/>
        <v>5184.3571465420282</v>
      </c>
      <c r="Z18" s="19">
        <f t="shared" si="0"/>
        <v>-165.13110667753054</v>
      </c>
      <c r="AA18" s="19">
        <f t="shared" si="0"/>
        <v>2034.2779057251887</v>
      </c>
      <c r="AB18" s="19">
        <f t="shared" si="0"/>
        <v>5025.9885067219238</v>
      </c>
    </row>
    <row r="19" spans="1:28" x14ac:dyDescent="0.25">
      <c r="A19" s="6">
        <v>10</v>
      </c>
      <c r="B19" s="9">
        <f>SUM(K$10:K19)</f>
        <v>2.8354576466365846E-3</v>
      </c>
      <c r="C19" s="9">
        <f>SUM(L$10:L19)</f>
        <v>5.3635610382141728E-2</v>
      </c>
      <c r="D19" s="9">
        <f>SUM(M$10:M19)</f>
        <v>0.12063715265664252</v>
      </c>
      <c r="E19" s="9">
        <f>SUM(N$10:N19)</f>
        <v>-4.8394082104607355E-3</v>
      </c>
      <c r="F19" s="9">
        <f>SUM(O$10:O19)</f>
        <v>4.6231197935189428E-2</v>
      </c>
      <c r="G19" s="9">
        <f>SUM(P$10:P19)</f>
        <v>0.11682729601095775</v>
      </c>
      <c r="H19" s="9">
        <f>SUM(Q$10:Q19)</f>
        <v>-4.8779981531247678E-3</v>
      </c>
      <c r="I19" s="9">
        <f>SUM(R$10:R19)</f>
        <v>4.4977313919013572E-2</v>
      </c>
      <c r="J19" s="9">
        <f>SUM(S$10:S19)</f>
        <v>0.1129734696987427</v>
      </c>
      <c r="K19" s="10">
        <v>-9.297153716705522E-4</v>
      </c>
      <c r="L19" s="10">
        <v>4.5015775918881004E-4</v>
      </c>
      <c r="M19" s="10">
        <v>2.8710430484478241E-3</v>
      </c>
      <c r="N19" s="10">
        <v>-1.4661258974300838E-3</v>
      </c>
      <c r="O19" s="10">
        <v>3.2262119403121014E-4</v>
      </c>
      <c r="P19" s="10">
        <v>2.8037515894037742E-3</v>
      </c>
      <c r="Q19" s="10">
        <v>-1.2461430271358839E-3</v>
      </c>
      <c r="R19" s="10">
        <v>2.3587913881976591E-4</v>
      </c>
      <c r="S19" s="10">
        <v>2.4330482810800075E-3</v>
      </c>
      <c r="T19" s="19">
        <f t="shared" si="1"/>
        <v>128.92096267162574</v>
      </c>
      <c r="U19" s="19">
        <f t="shared" si="0"/>
        <v>2438.6731828451843</v>
      </c>
      <c r="V19" s="19">
        <f t="shared" si="0"/>
        <v>5485.0608941053179</v>
      </c>
      <c r="W19" s="19">
        <f t="shared" si="0"/>
        <v>-220.03543801602473</v>
      </c>
      <c r="X19" s="19">
        <f t="shared" si="0"/>
        <v>2102.013602755464</v>
      </c>
      <c r="Y19" s="19">
        <f t="shared" si="0"/>
        <v>5311.8365163808976</v>
      </c>
      <c r="Z19" s="19">
        <f t="shared" si="0"/>
        <v>-221.79002340494469</v>
      </c>
      <c r="AA19" s="19">
        <f t="shared" si="0"/>
        <v>2045.0027231763927</v>
      </c>
      <c r="AB19" s="19">
        <f t="shared" si="0"/>
        <v>5136.6129510670744</v>
      </c>
    </row>
    <row r="20" spans="1:28" x14ac:dyDescent="0.25">
      <c r="A20" s="6">
        <v>11</v>
      </c>
      <c r="B20" s="9">
        <f>SUM(K$10:K20)</f>
        <v>2.01521933590327E-3</v>
      </c>
      <c r="C20" s="9">
        <f>SUM(L$10:L20)</f>
        <v>5.3965503579776176E-2</v>
      </c>
      <c r="D20" s="9">
        <f>SUM(M$10:M20)</f>
        <v>0.12306899747283213</v>
      </c>
      <c r="E20" s="9">
        <f>SUM(N$10:N20)</f>
        <v>-6.1611444641177645E-3</v>
      </c>
      <c r="F20" s="9">
        <f>SUM(O$10:O20)</f>
        <v>4.6451363527158396E-2</v>
      </c>
      <c r="G20" s="9">
        <f>SUM(P$10:P20)</f>
        <v>0.11911952244688188</v>
      </c>
      <c r="H20" s="9">
        <f>SUM(Q$10:Q20)</f>
        <v>-5.9697066508047148E-3</v>
      </c>
      <c r="I20" s="9">
        <f>SUM(R$10:R20)</f>
        <v>4.5146099256391091E-2</v>
      </c>
      <c r="J20" s="9">
        <f>SUM(S$10:S20)</f>
        <v>0.11504464148723614</v>
      </c>
      <c r="K20" s="10">
        <v>-8.2023831073331434E-4</v>
      </c>
      <c r="L20" s="10">
        <v>3.2989319763444879E-4</v>
      </c>
      <c r="M20" s="10">
        <v>2.431844816189614E-3</v>
      </c>
      <c r="N20" s="10">
        <v>-1.321736253657029E-3</v>
      </c>
      <c r="O20" s="10">
        <v>2.2016559196896531E-4</v>
      </c>
      <c r="P20" s="10">
        <v>2.292226435924135E-3</v>
      </c>
      <c r="Q20" s="10">
        <v>-1.0917084976799472E-3</v>
      </c>
      <c r="R20" s="10">
        <v>1.6878533737752223E-4</v>
      </c>
      <c r="S20" s="10">
        <v>2.0711717884934443E-3</v>
      </c>
      <c r="T20" s="19">
        <f t="shared" si="1"/>
        <v>91.626837412755222</v>
      </c>
      <c r="U20" s="19">
        <f t="shared" si="0"/>
        <v>2453.6725776230619</v>
      </c>
      <c r="V20" s="19">
        <f t="shared" si="0"/>
        <v>5595.6306199987939</v>
      </c>
      <c r="W20" s="19">
        <f t="shared" si="0"/>
        <v>-280.13138422829843</v>
      </c>
      <c r="X20" s="19">
        <f t="shared" si="0"/>
        <v>2112.023965667242</v>
      </c>
      <c r="Y20" s="19">
        <f t="shared" si="0"/>
        <v>5416.0581538055403</v>
      </c>
      <c r="Z20" s="19">
        <f t="shared" si="0"/>
        <v>-271.42719948642963</v>
      </c>
      <c r="AA20" s="19">
        <f t="shared" si="0"/>
        <v>2052.6769581293911</v>
      </c>
      <c r="AB20" s="19">
        <f t="shared" si="0"/>
        <v>5230.7838025159135</v>
      </c>
    </row>
    <row r="21" spans="1:28" x14ac:dyDescent="0.25">
      <c r="A21" s="6">
        <v>12</v>
      </c>
      <c r="B21" s="9">
        <f>SUM(K$10:K21)</f>
        <v>1.2996909210445944E-3</v>
      </c>
      <c r="C21" s="9">
        <f>SUM(L$10:L21)</f>
        <v>5.4211028722403146E-2</v>
      </c>
      <c r="D21" s="9">
        <f>SUM(M$10:M21)</f>
        <v>0.12513716709515982</v>
      </c>
      <c r="E21" s="9">
        <f>SUM(N$10:N21)</f>
        <v>-7.337242345807374E-3</v>
      </c>
      <c r="F21" s="9">
        <f>SUM(O$10:O21)</f>
        <v>4.6600301133543326E-2</v>
      </c>
      <c r="G21" s="9">
        <f>SUM(P$10:P21)</f>
        <v>0.12102049350127816</v>
      </c>
      <c r="H21" s="9">
        <f>SUM(Q$10:Q21)</f>
        <v>-6.9087802361775764E-3</v>
      </c>
      <c r="I21" s="9">
        <f>SUM(R$10:R21)</f>
        <v>4.5268318731957649E-2</v>
      </c>
      <c r="J21" s="9">
        <f>SUM(S$10:S21)</f>
        <v>0.11680084143559692</v>
      </c>
      <c r="K21" s="10">
        <v>-7.1552841485867551E-4</v>
      </c>
      <c r="L21" s="10">
        <v>2.4552514262696635E-4</v>
      </c>
      <c r="M21" s="10">
        <v>2.068169622327685E-3</v>
      </c>
      <c r="N21" s="10">
        <v>-1.1760978816896094E-3</v>
      </c>
      <c r="O21" s="10">
        <v>1.4893760638493302E-4</v>
      </c>
      <c r="P21" s="10">
        <v>1.9009710543962861E-3</v>
      </c>
      <c r="Q21" s="10">
        <v>-9.3907358537286185E-4</v>
      </c>
      <c r="R21" s="10">
        <v>1.2221947556655696E-4</v>
      </c>
      <c r="S21" s="10">
        <v>1.7561999483607766E-3</v>
      </c>
      <c r="T21" s="19">
        <f t="shared" si="1"/>
        <v>59.093601667934401</v>
      </c>
      <c r="U21" s="19">
        <f t="shared" si="0"/>
        <v>2464.8359740451892</v>
      </c>
      <c r="V21" s="19">
        <f t="shared" si="0"/>
        <v>5689.6649706775897</v>
      </c>
      <c r="W21" s="19">
        <f t="shared" si="0"/>
        <v>-333.60552844037647</v>
      </c>
      <c r="X21" s="19">
        <f t="shared" si="0"/>
        <v>2118.7957753664377</v>
      </c>
      <c r="Y21" s="19">
        <f t="shared" si="0"/>
        <v>5502.4904158547979</v>
      </c>
      <c r="Z21" s="19">
        <f t="shared" si="0"/>
        <v>-314.12445888276483</v>
      </c>
      <c r="AA21" s="19">
        <f t="shared" si="0"/>
        <v>2058.2339631743976</v>
      </c>
      <c r="AB21" s="19">
        <f t="shared" si="0"/>
        <v>5310.6336949151519</v>
      </c>
    </row>
    <row r="22" spans="1:28" x14ac:dyDescent="0.25">
      <c r="A22" s="6">
        <v>13</v>
      </c>
      <c r="B22" s="9">
        <f>SUM(K$10:K22)</f>
        <v>6.85301423720626E-4</v>
      </c>
      <c r="C22" s="9">
        <f>SUM(L$10:L22)</f>
        <v>5.4398262148796131E-2</v>
      </c>
      <c r="D22" s="9">
        <f>SUM(M$10:M22)</f>
        <v>0.1268798505219528</v>
      </c>
      <c r="E22" s="9">
        <f>SUM(N$10:N22)</f>
        <v>-8.3547909913442193E-3</v>
      </c>
      <c r="F22" s="9">
        <f>SUM(O$10:O22)</f>
        <v>4.6697649422386606E-2</v>
      </c>
      <c r="G22" s="9">
        <f>SUM(P$10:P22)</f>
        <v>0.1226140887610698</v>
      </c>
      <c r="H22" s="9">
        <f>SUM(Q$10:Q22)</f>
        <v>-7.7271299632627206E-3</v>
      </c>
      <c r="I22" s="9">
        <f>SUM(R$10:R22)</f>
        <v>4.5362875603465747E-2</v>
      </c>
      <c r="J22" s="9">
        <f>SUM(S$10:S22)</f>
        <v>0.11830810594409646</v>
      </c>
      <c r="K22" s="10">
        <v>-6.1438949732396837E-4</v>
      </c>
      <c r="L22" s="10">
        <v>1.8723342639298546E-4</v>
      </c>
      <c r="M22" s="10">
        <v>1.742683426792996E-3</v>
      </c>
      <c r="N22" s="10">
        <v>-1.017548645536845E-3</v>
      </c>
      <c r="O22" s="10">
        <v>9.7348288843276964E-5</v>
      </c>
      <c r="P22" s="10">
        <v>1.5935952597916361E-3</v>
      </c>
      <c r="Q22" s="10">
        <v>-8.1834972708514394E-4</v>
      </c>
      <c r="R22" s="10">
        <v>9.455687150809561E-5</v>
      </c>
      <c r="S22" s="10">
        <v>1.5072645084995434E-3</v>
      </c>
      <c r="T22" s="19">
        <f t="shared" si="1"/>
        <v>31.158892241292723</v>
      </c>
      <c r="U22" s="19">
        <f t="shared" si="0"/>
        <v>2473.3489961330079</v>
      </c>
      <c r="V22" s="19">
        <f t="shared" si="0"/>
        <v>5768.9003016233864</v>
      </c>
      <c r="W22" s="19">
        <f t="shared" si="0"/>
        <v>-379.87084688145018</v>
      </c>
      <c r="X22" s="19">
        <f t="shared" si="0"/>
        <v>2123.221951552493</v>
      </c>
      <c r="Y22" s="19">
        <f t="shared" si="0"/>
        <v>5574.94709149761</v>
      </c>
      <c r="Z22" s="19">
        <f t="shared" si="0"/>
        <v>-351.33271510307048</v>
      </c>
      <c r="AA22" s="19">
        <f t="shared" si="0"/>
        <v>2062.5332207974134</v>
      </c>
      <c r="AB22" s="19">
        <f t="shared" si="0"/>
        <v>5379.1651334527851</v>
      </c>
    </row>
    <row r="23" spans="1:28" x14ac:dyDescent="0.25">
      <c r="A23" s="6">
        <v>14</v>
      </c>
      <c r="B23" s="9">
        <f>SUM(K$10:K23)</f>
        <v>1.7000116858501826E-4</v>
      </c>
      <c r="C23" s="9">
        <f>SUM(L$10:L23)</f>
        <v>5.4542288664222484E-2</v>
      </c>
      <c r="D23" s="9">
        <f>SUM(M$10:M23)</f>
        <v>0.12837175203975126</v>
      </c>
      <c r="E23" s="9">
        <f>SUM(N$10:N23)</f>
        <v>-9.2304471676530192E-3</v>
      </c>
      <c r="F23" s="9">
        <f>SUM(O$10:O23)</f>
        <v>4.6764613964333346E-2</v>
      </c>
      <c r="G23" s="9">
        <f>SUM(P$10:P23)</f>
        <v>0.123970668984119</v>
      </c>
      <c r="H23" s="9">
        <f>SUM(Q$10:Q23)</f>
        <v>-8.441838048869197E-3</v>
      </c>
      <c r="I23" s="9">
        <f>SUM(R$10:R23)</f>
        <v>4.5436727226695103E-2</v>
      </c>
      <c r="J23" s="9">
        <f>SUM(S$10:S23)</f>
        <v>0.11959622268872501</v>
      </c>
      <c r="K23" s="10">
        <v>-5.1530025513560774E-4</v>
      </c>
      <c r="L23" s="10">
        <v>1.4402651542635422E-4</v>
      </c>
      <c r="M23" s="10">
        <v>1.4919015177984581E-3</v>
      </c>
      <c r="N23" s="10">
        <v>-8.7565617630880007E-4</v>
      </c>
      <c r="O23" s="10">
        <v>6.6964541946738142E-5</v>
      </c>
      <c r="P23" s="10">
        <v>1.3565802230492024E-3</v>
      </c>
      <c r="Q23" s="10">
        <v>-7.147080856064773E-4</v>
      </c>
      <c r="R23" s="10">
        <v>7.3851623229354268E-5</v>
      </c>
      <c r="S23" s="10">
        <v>1.2881167446285426E-3</v>
      </c>
      <c r="T23" s="19">
        <f t="shared" si="1"/>
        <v>7.7295156692886824</v>
      </c>
      <c r="U23" s="19">
        <f t="shared" si="0"/>
        <v>2479.897511164093</v>
      </c>
      <c r="V23" s="19">
        <f t="shared" si="0"/>
        <v>5836.7332245076295</v>
      </c>
      <c r="W23" s="19">
        <f t="shared" si="0"/>
        <v>-419.68467988050617</v>
      </c>
      <c r="X23" s="19">
        <f t="shared" si="0"/>
        <v>2126.2666569540634</v>
      </c>
      <c r="Y23" s="19">
        <f t="shared" si="0"/>
        <v>5636.6273033336947</v>
      </c>
      <c r="Z23" s="19">
        <f t="shared" si="0"/>
        <v>-383.82865258775803</v>
      </c>
      <c r="AA23" s="19">
        <f t="shared" si="0"/>
        <v>2065.8910640622862</v>
      </c>
      <c r="AB23" s="19">
        <f t="shared" si="0"/>
        <v>5437.7324871030642</v>
      </c>
    </row>
    <row r="24" spans="1:28" x14ac:dyDescent="0.25">
      <c r="A24" s="6">
        <v>15</v>
      </c>
      <c r="B24" s="9">
        <f>SUM(K$10:K24)</f>
        <v>-2.5235802475769508E-4</v>
      </c>
      <c r="C24" s="9">
        <f>SUM(L$10:L24)</f>
        <v>5.4647841288627153E-2</v>
      </c>
      <c r="D24" s="9">
        <f>SUM(M$10:M24)</f>
        <v>0.12965007731724315</v>
      </c>
      <c r="E24" s="9">
        <f>SUM(N$10:N24)</f>
        <v>-9.9877562397588382E-3</v>
      </c>
      <c r="F24" s="9">
        <f>SUM(O$10:O24)</f>
        <v>4.6812143850226542E-2</v>
      </c>
      <c r="G24" s="9">
        <f>SUM(P$10:P24)</f>
        <v>0.12510973654803592</v>
      </c>
      <c r="H24" s="9">
        <f>SUM(Q$10:Q24)</f>
        <v>-9.0754261193230924E-3</v>
      </c>
      <c r="I24" s="9">
        <f>SUM(R$10:R24)</f>
        <v>4.5492421591678656E-2</v>
      </c>
      <c r="J24" s="9">
        <f>SUM(S$10:S24)</f>
        <v>0.12068224903093491</v>
      </c>
      <c r="K24" s="10">
        <v>-4.2235919334271334E-4</v>
      </c>
      <c r="L24" s="10">
        <v>1.0555262440466973E-4</v>
      </c>
      <c r="M24" s="10">
        <v>1.2783252774918961E-3</v>
      </c>
      <c r="N24" s="10">
        <v>-7.5730907210581975E-4</v>
      </c>
      <c r="O24" s="10">
        <v>4.7529885893199142E-5</v>
      </c>
      <c r="P24" s="10">
        <v>1.1390675639169202E-3</v>
      </c>
      <c r="Q24" s="10">
        <v>-6.3358807045389514E-4</v>
      </c>
      <c r="R24" s="10">
        <v>5.569436498354992E-5</v>
      </c>
      <c r="S24" s="10">
        <v>1.0860263422099075E-3</v>
      </c>
      <c r="T24" s="19">
        <f t="shared" si="1"/>
        <v>-11.474069989465043</v>
      </c>
      <c r="U24" s="19">
        <f t="shared" si="0"/>
        <v>2484.6967173757985</v>
      </c>
      <c r="V24" s="19">
        <f t="shared" si="0"/>
        <v>5894.8553853437179</v>
      </c>
      <c r="W24" s="19">
        <f t="shared" si="0"/>
        <v>-454.11757459563268</v>
      </c>
      <c r="X24" s="19">
        <f t="shared" si="0"/>
        <v>2128.4277185563383</v>
      </c>
      <c r="Y24" s="19">
        <f t="shared" si="0"/>
        <v>5688.4177742872589</v>
      </c>
      <c r="Z24" s="19">
        <f t="shared" si="0"/>
        <v>-412.63627173067346</v>
      </c>
      <c r="AA24" s="19">
        <f t="shared" si="0"/>
        <v>2068.4233435190372</v>
      </c>
      <c r="AB24" s="19">
        <f t="shared" si="0"/>
        <v>5487.1113101972924</v>
      </c>
    </row>
    <row r="25" spans="1:28" x14ac:dyDescent="0.25">
      <c r="A25" s="6">
        <v>16</v>
      </c>
      <c r="B25" s="9">
        <f>SUM(K$10:K25)</f>
        <v>-6.0896465021928763E-4</v>
      </c>
      <c r="C25" s="9">
        <f>SUM(L$10:L25)</f>
        <v>5.4725622748187555E-2</v>
      </c>
      <c r="D25" s="9">
        <f>SUM(M$10:M25)</f>
        <v>0.13075238885706572</v>
      </c>
      <c r="E25" s="9">
        <f>SUM(N$10:N25)</f>
        <v>-1.0639121642866491E-2</v>
      </c>
      <c r="F25" s="9">
        <f>SUM(O$10:O25)</f>
        <v>4.6845965829495795E-2</v>
      </c>
      <c r="G25" s="9">
        <f>SUM(P$10:P25)</f>
        <v>0.12607427169233851</v>
      </c>
      <c r="H25" s="9">
        <f>SUM(Q$10:Q25)</f>
        <v>-9.6218219915281608E-3</v>
      </c>
      <c r="I25" s="9">
        <f>SUM(R$10:R25)</f>
        <v>4.5535376474897311E-2</v>
      </c>
      <c r="J25" s="9">
        <f>SUM(S$10:S25)</f>
        <v>0.12161788807290866</v>
      </c>
      <c r="K25" s="10">
        <v>-3.5660662546159255E-4</v>
      </c>
      <c r="L25" s="10">
        <v>7.7781459560399534E-5</v>
      </c>
      <c r="M25" s="10">
        <v>1.1023115398225837E-3</v>
      </c>
      <c r="N25" s="10">
        <v>-6.5136540310765305E-4</v>
      </c>
      <c r="O25" s="10">
        <v>3.3821979269251071E-5</v>
      </c>
      <c r="P25" s="10">
        <v>9.6453514430258592E-4</v>
      </c>
      <c r="Q25" s="10">
        <v>-5.4639587220506867E-4</v>
      </c>
      <c r="R25" s="10">
        <v>4.295488321865828E-5</v>
      </c>
      <c r="S25" s="10">
        <v>9.3563904197374289E-4</v>
      </c>
      <c r="T25" s="19">
        <f t="shared" si="1"/>
        <v>-27.688055588623175</v>
      </c>
      <c r="U25" s="19">
        <f t="shared" si="0"/>
        <v>2488.2332401859439</v>
      </c>
      <c r="V25" s="19">
        <f t="shared" si="0"/>
        <v>5944.9746544664777</v>
      </c>
      <c r="W25" s="19">
        <f t="shared" si="0"/>
        <v>-483.73348330766743</v>
      </c>
      <c r="X25" s="19">
        <f t="shared" si="0"/>
        <v>2129.9655169191615</v>
      </c>
      <c r="Y25" s="19">
        <f t="shared" si="0"/>
        <v>5732.2727052475593</v>
      </c>
      <c r="Z25" s="19">
        <f t="shared" si="0"/>
        <v>-437.47948599206018</v>
      </c>
      <c r="AA25" s="19">
        <f t="shared" si="0"/>
        <v>2070.3763915226159</v>
      </c>
      <c r="AB25" s="19">
        <f t="shared" si="0"/>
        <v>5529.6524097434258</v>
      </c>
    </row>
    <row r="26" spans="1:28" x14ac:dyDescent="0.25">
      <c r="A26" s="6">
        <v>17</v>
      </c>
      <c r="B26" s="9">
        <f>SUM(K$10:K26)</f>
        <v>-9.1119517123570081E-4</v>
      </c>
      <c r="C26" s="9">
        <f>SUM(L$10:L26)</f>
        <v>5.4783031765170055E-2</v>
      </c>
      <c r="D26" s="9">
        <f>SUM(M$10:M26)</f>
        <v>0.13169394134644957</v>
      </c>
      <c r="E26" s="9">
        <f>SUM(N$10:N26)</f>
        <v>-1.1209966600254648E-2</v>
      </c>
      <c r="F26" s="9">
        <f>SUM(O$10:O26)</f>
        <v>4.6868208173608379E-2</v>
      </c>
      <c r="G26" s="9">
        <f>SUM(P$10:P26)</f>
        <v>0.12689345501188345</v>
      </c>
      <c r="H26" s="9">
        <f>SUM(Q$10:Q26)</f>
        <v>-1.0106591985023207E-2</v>
      </c>
      <c r="I26" s="9">
        <f>SUM(R$10:R26)</f>
        <v>4.5567960456804592E-2</v>
      </c>
      <c r="J26" s="9">
        <f>SUM(S$10:S26)</f>
        <v>0.12243420664250307</v>
      </c>
      <c r="K26" s="10">
        <v>-3.0223052101641318E-4</v>
      </c>
      <c r="L26" s="10">
        <v>5.7409016982499491E-5</v>
      </c>
      <c r="M26" s="10">
        <v>9.4155248938385637E-4</v>
      </c>
      <c r="N26" s="10">
        <v>-5.7084495738815827E-4</v>
      </c>
      <c r="O26" s="10">
        <v>2.2242344112584498E-5</v>
      </c>
      <c r="P26" s="10">
        <v>8.1918331954495193E-4</v>
      </c>
      <c r="Q26" s="10">
        <v>-4.8476999349504678E-4</v>
      </c>
      <c r="R26" s="10">
        <v>3.2583981907282224E-5</v>
      </c>
      <c r="S26" s="10">
        <v>8.1631856959440497E-4</v>
      </c>
      <c r="T26" s="19">
        <f t="shared" si="1"/>
        <v>-41.429699645413038</v>
      </c>
      <c r="U26" s="19">
        <f t="shared" si="0"/>
        <v>2490.8434804567501</v>
      </c>
      <c r="V26" s="19">
        <f t="shared" si="0"/>
        <v>5987.7846232491966</v>
      </c>
      <c r="W26" s="19">
        <f t="shared" si="0"/>
        <v>-509.6883345571726</v>
      </c>
      <c r="X26" s="19">
        <f t="shared" si="0"/>
        <v>2130.9768190694404</v>
      </c>
      <c r="Y26" s="19">
        <f t="shared" si="0"/>
        <v>5769.5188627719181</v>
      </c>
      <c r="Z26" s="19">
        <f t="shared" si="0"/>
        <v>-459.5207301311969</v>
      </c>
      <c r="AA26" s="19">
        <f t="shared" si="0"/>
        <v>2071.8579013311455</v>
      </c>
      <c r="AB26" s="19">
        <f t="shared" si="0"/>
        <v>5566.768314459433</v>
      </c>
    </row>
    <row r="27" spans="1:28" x14ac:dyDescent="0.25">
      <c r="A27" s="6">
        <v>18</v>
      </c>
      <c r="B27" s="9">
        <f>SUM(K$10:K27)</f>
        <v>-1.1626734992379814E-3</v>
      </c>
      <c r="C27" s="9">
        <f>SUM(L$10:L27)</f>
        <v>5.4826658578080757E-2</v>
      </c>
      <c r="D27" s="9">
        <f>SUM(M$10:M27)</f>
        <v>0.13249753319747407</v>
      </c>
      <c r="E27" s="9">
        <f>SUM(N$10:N27)</f>
        <v>-1.1703740423476825E-2</v>
      </c>
      <c r="F27" s="9">
        <f>SUM(O$10:O27)</f>
        <v>4.6883687347655523E-2</v>
      </c>
      <c r="G27" s="9">
        <f>SUM(P$10:P27)</f>
        <v>0.1275892258841958</v>
      </c>
      <c r="H27" s="9">
        <f>SUM(Q$10:Q27)</f>
        <v>-1.0531940006918615E-2</v>
      </c>
      <c r="I27" s="9">
        <f>SUM(R$10:R27)</f>
        <v>4.5592537307186425E-2</v>
      </c>
      <c r="J27" s="9">
        <f>SUM(S$10:S27)</f>
        <v>0.12315039799358199</v>
      </c>
      <c r="K27" s="10">
        <v>-2.5147832800228058E-4</v>
      </c>
      <c r="L27" s="10">
        <v>4.3626812910700755E-5</v>
      </c>
      <c r="M27" s="10">
        <v>8.0359185102448307E-4</v>
      </c>
      <c r="N27" s="10">
        <v>-4.9377382322217671E-4</v>
      </c>
      <c r="O27" s="10">
        <v>1.5479174047144507E-5</v>
      </c>
      <c r="P27" s="10">
        <v>6.9577087231234374E-4</v>
      </c>
      <c r="Q27" s="10">
        <v>-4.253480218954081E-4</v>
      </c>
      <c r="R27" s="10">
        <v>2.4576850381832907E-5</v>
      </c>
      <c r="S27" s="10">
        <v>7.161913510789202E-4</v>
      </c>
      <c r="T27" s="19">
        <f t="shared" si="1"/>
        <v>-52.863772087144767</v>
      </c>
      <c r="U27" s="19">
        <f t="shared" si="0"/>
        <v>2492.8270793743404</v>
      </c>
      <c r="V27" s="19">
        <f t="shared" si="0"/>
        <v>6024.321876821663</v>
      </c>
      <c r="W27" s="19">
        <f t="shared" si="0"/>
        <v>-532.13895966432699</v>
      </c>
      <c r="X27" s="19">
        <f t="shared" si="0"/>
        <v>2131.6806172805991</v>
      </c>
      <c r="Y27" s="19">
        <f t="shared" si="0"/>
        <v>5801.1537738995048</v>
      </c>
      <c r="Z27" s="19">
        <f t="shared" si="0"/>
        <v>-478.86021013304935</v>
      </c>
      <c r="AA27" s="19">
        <f t="shared" si="0"/>
        <v>2072.9753474740705</v>
      </c>
      <c r="AB27" s="19">
        <f t="shared" si="0"/>
        <v>5599.3316922082458</v>
      </c>
    </row>
    <row r="28" spans="1:28" x14ac:dyDescent="0.25">
      <c r="A28" s="6">
        <v>19</v>
      </c>
      <c r="B28" s="9">
        <f>SUM(K$10:K28)</f>
        <v>-1.3722310660793302E-3</v>
      </c>
      <c r="C28" s="9">
        <f>SUM(L$10:L28)</f>
        <v>5.4858574910833527E-2</v>
      </c>
      <c r="D28" s="9">
        <f>SUM(M$10:M28)</f>
        <v>0.1331895959348019</v>
      </c>
      <c r="E28" s="9">
        <f>SUM(N$10:N28)</f>
        <v>-1.2123747387220052E-2</v>
      </c>
      <c r="F28" s="9">
        <f>SUM(O$10:O28)</f>
        <v>4.6894347358776484E-2</v>
      </c>
      <c r="G28" s="9">
        <f>SUM(P$10:P28)</f>
        <v>0.12817386955180249</v>
      </c>
      <c r="H28" s="9">
        <f>SUM(Q$10:Q28)</f>
        <v>-1.0904652460536278E-2</v>
      </c>
      <c r="I28" s="9">
        <f>SUM(R$10:R28)</f>
        <v>4.5610625034101411E-2</v>
      </c>
      <c r="J28" s="9">
        <f>SUM(S$10:S28)</f>
        <v>0.12377578019963835</v>
      </c>
      <c r="K28" s="10">
        <v>-2.0955756684134882E-4</v>
      </c>
      <c r="L28" s="10">
        <v>3.1916332752767944E-5</v>
      </c>
      <c r="M28" s="10">
        <v>6.9206273732782967E-4</v>
      </c>
      <c r="N28" s="10">
        <v>-4.2000696374322585E-4</v>
      </c>
      <c r="O28" s="10">
        <v>1.0660011120960333E-5</v>
      </c>
      <c r="P28" s="10">
        <v>5.8464366760669967E-4</v>
      </c>
      <c r="Q28" s="10">
        <v>-3.7271245361766354E-4</v>
      </c>
      <c r="R28" s="10">
        <v>1.8087726914985126E-5</v>
      </c>
      <c r="S28" s="10">
        <v>6.2538220605635412E-4</v>
      </c>
      <c r="T28" s="19">
        <f t="shared" si="1"/>
        <v>-62.391815394142142</v>
      </c>
      <c r="U28" s="19">
        <f t="shared" si="0"/>
        <v>2494.2782328938847</v>
      </c>
      <c r="V28" s="19">
        <f t="shared" si="0"/>
        <v>6055.7881885936968</v>
      </c>
      <c r="W28" s="19">
        <f t="shared" si="0"/>
        <v>-551.23559549621575</v>
      </c>
      <c r="X28" s="19">
        <f t="shared" si="0"/>
        <v>2132.1653005547205</v>
      </c>
      <c r="Y28" s="19">
        <f t="shared" si="0"/>
        <v>5827.7360169942413</v>
      </c>
      <c r="Z28" s="19">
        <f t="shared" si="0"/>
        <v>-495.80648629312185</v>
      </c>
      <c r="AA28" s="19">
        <f t="shared" si="0"/>
        <v>2073.7977498715063</v>
      </c>
      <c r="AB28" s="19">
        <f t="shared" si="0"/>
        <v>5627.7662118132648</v>
      </c>
    </row>
    <row r="29" spans="1:28" x14ac:dyDescent="0.25">
      <c r="A29" s="6">
        <v>20</v>
      </c>
      <c r="B29" s="9">
        <f>SUM(K$10:K29)</f>
        <v>-1.5518340657290218E-3</v>
      </c>
      <c r="C29" s="9">
        <f>SUM(L$10:L29)</f>
        <v>5.4882775656992372E-2</v>
      </c>
      <c r="D29" s="9">
        <f>SUM(M$10:M29)</f>
        <v>0.13378180210847079</v>
      </c>
      <c r="E29" s="9">
        <f>SUM(N$10:N29)</f>
        <v>-1.2486790322384377E-2</v>
      </c>
      <c r="F29" s="9">
        <f>SUM(O$10:O29)</f>
        <v>4.690215234619708E-2</v>
      </c>
      <c r="G29" s="9">
        <f>SUM(P$10:P29)</f>
        <v>0.1286683256584833</v>
      </c>
      <c r="H29" s="9">
        <f>SUM(Q$10:Q29)</f>
        <v>-1.1228954991616674E-2</v>
      </c>
      <c r="I29" s="9">
        <f>SUM(R$10:R29)</f>
        <v>4.56241586946819E-2</v>
      </c>
      <c r="J29" s="9">
        <f>SUM(S$10:S29)</f>
        <v>0.12432537719350088</v>
      </c>
      <c r="K29" s="10">
        <v>-1.7960299964969175E-4</v>
      </c>
      <c r="L29" s="10">
        <v>2.4200746158843634E-5</v>
      </c>
      <c r="M29" s="10">
        <v>5.9220617366888642E-4</v>
      </c>
      <c r="N29" s="10">
        <v>-3.6304293516432597E-4</v>
      </c>
      <c r="O29" s="10">
        <v>7.8049874205947708E-6</v>
      </c>
      <c r="P29" s="10">
        <v>4.9445610668081403E-4</v>
      </c>
      <c r="Q29" s="10">
        <v>-3.2430253108039526E-4</v>
      </c>
      <c r="R29" s="10">
        <v>1.3533660580489557E-5</v>
      </c>
      <c r="S29" s="10">
        <v>5.4959699386253986E-4</v>
      </c>
      <c r="T29" s="19">
        <f t="shared" si="1"/>
        <v>-70.55790161342172</v>
      </c>
      <c r="U29" s="19">
        <f t="shared" si="0"/>
        <v>2495.3785785456248</v>
      </c>
      <c r="V29" s="19">
        <f t="shared" si="0"/>
        <v>6082.7142793783851</v>
      </c>
      <c r="W29" s="19">
        <f t="shared" si="0"/>
        <v>-567.74222353491564</v>
      </c>
      <c r="X29" s="19">
        <f t="shared" si="0"/>
        <v>2132.5201732480568</v>
      </c>
      <c r="Y29" s="19">
        <f t="shared" si="0"/>
        <v>5850.2176637745306</v>
      </c>
      <c r="Z29" s="19">
        <f t="shared" si="0"/>
        <v>-510.5516878493234</v>
      </c>
      <c r="AA29" s="19">
        <f t="shared" si="0"/>
        <v>2074.4130905917523</v>
      </c>
      <c r="AB29" s="19">
        <f t="shared" si="0"/>
        <v>5652.7549728389276</v>
      </c>
    </row>
    <row r="30" spans="1:2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8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11" t="s">
        <v>331</v>
      </c>
      <c r="L31" s="6"/>
      <c r="M31" s="6"/>
      <c r="N31" s="6"/>
      <c r="O31" s="6"/>
      <c r="P31" s="6"/>
      <c r="Q31" s="6"/>
      <c r="R31" s="6"/>
      <c r="S31" s="6"/>
      <c r="T31" s="11" t="s">
        <v>338</v>
      </c>
    </row>
    <row r="32" spans="1:28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t="s">
        <v>327</v>
      </c>
      <c r="U32" t="s">
        <v>316</v>
      </c>
      <c r="V32" t="s">
        <v>328</v>
      </c>
      <c r="W32" t="s">
        <v>327</v>
      </c>
      <c r="X32" t="s">
        <v>316</v>
      </c>
      <c r="Y32" t="s">
        <v>328</v>
      </c>
      <c r="Z32" t="s">
        <v>327</v>
      </c>
      <c r="AA32" t="s">
        <v>316</v>
      </c>
      <c r="AB32" t="s">
        <v>328</v>
      </c>
    </row>
    <row r="33" spans="1:28" x14ac:dyDescent="0.25">
      <c r="A33" s="6"/>
      <c r="B33" s="33" t="s">
        <v>404</v>
      </c>
      <c r="C33" s="33"/>
      <c r="D33" s="33"/>
      <c r="E33" s="33" t="s">
        <v>407</v>
      </c>
      <c r="F33" s="33"/>
      <c r="G33" s="33"/>
      <c r="H33" s="33" t="s">
        <v>411</v>
      </c>
      <c r="I33" s="33"/>
      <c r="J33" s="33"/>
      <c r="K33" s="34" t="str">
        <f>B33</f>
        <v>response of ipub_prod to ipubprod shocks</v>
      </c>
      <c r="L33" s="34"/>
      <c r="M33" s="34"/>
      <c r="N33" s="34" t="str">
        <f>E33</f>
        <v>response of ipub_infr to ipubinfra shocks</v>
      </c>
      <c r="O33" s="34"/>
      <c r="P33" s="34"/>
      <c r="Q33" s="34" t="str">
        <f>H33</f>
        <v>response of ipub_soc to ipubsocial shocks</v>
      </c>
      <c r="R33" s="34"/>
      <c r="S33" s="34"/>
      <c r="T33" s="32" t="str">
        <f>K33</f>
        <v>response of ipub_prod to ipubprod shocks</v>
      </c>
      <c r="U33" s="32"/>
      <c r="V33" s="32"/>
      <c r="W33" s="32" t="str">
        <f>N33</f>
        <v>response of ipub_infr to ipubinfra shocks</v>
      </c>
      <c r="X33" s="32"/>
      <c r="Y33" s="32"/>
      <c r="Z33" s="32" t="str">
        <f>Q33</f>
        <v>response of ipub_soc to ipubsocial shocks</v>
      </c>
      <c r="AA33" s="32"/>
      <c r="AB33" s="32"/>
    </row>
    <row r="34" spans="1:28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8" t="s">
        <v>313</v>
      </c>
      <c r="L34" s="8" t="s">
        <v>314</v>
      </c>
      <c r="M34" s="8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18" t="s">
        <v>313</v>
      </c>
      <c r="U34" s="18" t="s">
        <v>314</v>
      </c>
      <c r="V34" s="18" t="s">
        <v>315</v>
      </c>
      <c r="W34" s="18" t="s">
        <v>313</v>
      </c>
      <c r="X34" s="18" t="s">
        <v>314</v>
      </c>
      <c r="Y34" s="18" t="s">
        <v>315</v>
      </c>
      <c r="Z34" s="18" t="s">
        <v>313</v>
      </c>
      <c r="AA34" s="18" t="s">
        <v>314</v>
      </c>
      <c r="AB34" s="18" t="s">
        <v>315</v>
      </c>
    </row>
    <row r="35" spans="1:28" x14ac:dyDescent="0.25">
      <c r="A35" s="6">
        <v>1</v>
      </c>
      <c r="B35" s="9">
        <f>SUM(K$35:K35)</f>
        <v>8.6910339227936839E-2</v>
      </c>
      <c r="C35" s="9">
        <f>SUM(L$35:L35)</f>
        <v>0.29907108207595934</v>
      </c>
      <c r="D35" s="9">
        <f>SUM(M$35:M35)</f>
        <v>0.47401540078290322</v>
      </c>
      <c r="E35" s="9">
        <f>SUM(N$35:N35)</f>
        <v>9.1030066352484049E-2</v>
      </c>
      <c r="F35" s="9">
        <f>SUM(O$35:O35)</f>
        <v>0.35071116731922458</v>
      </c>
      <c r="G35" s="9">
        <f>SUM(P$35:P35)</f>
        <v>0.57092773922788709</v>
      </c>
      <c r="H35" s="9">
        <f>SUM(Q$35:Q35)</f>
        <v>4.2272421674459423E-2</v>
      </c>
      <c r="I35" s="9">
        <f>SUM(R$35:R35)</f>
        <v>0.16212076806143935</v>
      </c>
      <c r="J35" s="9">
        <f>SUM(S$35:S35)</f>
        <v>0.26589674762563231</v>
      </c>
      <c r="K35" s="10">
        <v>8.6910339227936839E-2</v>
      </c>
      <c r="L35" s="10">
        <v>0.29907108207595934</v>
      </c>
      <c r="M35" s="10">
        <v>0.47401540078290322</v>
      </c>
      <c r="N35" s="10">
        <v>9.1030066352484049E-2</v>
      </c>
      <c r="O35" s="10">
        <v>0.35071116731922458</v>
      </c>
      <c r="P35" s="10">
        <v>0.57092773922788709</v>
      </c>
      <c r="Q35" s="10">
        <v>4.2272421674459423E-2</v>
      </c>
      <c r="R35" s="10">
        <v>0.16212076806143935</v>
      </c>
      <c r="S35" s="10">
        <v>0.26589674762563231</v>
      </c>
      <c r="T35" s="19">
        <f>$B$4*B35</f>
        <v>436.05192738228504</v>
      </c>
      <c r="U35" s="19">
        <f t="shared" ref="U35:V54" si="2">$B$4*C35</f>
        <v>1500.5179236673364</v>
      </c>
      <c r="V35" s="19">
        <f t="shared" si="2"/>
        <v>2378.2593757709119</v>
      </c>
      <c r="W35" s="19">
        <f>$C$4*E35</f>
        <v>456.72167702204302</v>
      </c>
      <c r="X35" s="19">
        <f t="shared" ref="X35:Y54" si="3">$C$4*F35</f>
        <v>1759.6097521027855</v>
      </c>
      <c r="Y35" s="19">
        <f t="shared" si="3"/>
        <v>2864.49395201884</v>
      </c>
      <c r="Z35" s="19">
        <f>$D$4*H35</f>
        <v>212.09180760324932</v>
      </c>
      <c r="AA35" s="19">
        <f t="shared" ref="AA35:AB54" si="4">$D$4*I35</f>
        <v>813.40234096293966</v>
      </c>
      <c r="AB35" s="19">
        <f t="shared" si="4"/>
        <v>1334.0736017926874</v>
      </c>
    </row>
    <row r="36" spans="1:28" x14ac:dyDescent="0.25">
      <c r="A36" s="6">
        <v>2</v>
      </c>
      <c r="B36" s="9">
        <f>SUM(K$35:K36)</f>
        <v>0.11932721739377597</v>
      </c>
      <c r="C36" s="9">
        <f>SUM(L$35:L36)</f>
        <v>0.37829907603093293</v>
      </c>
      <c r="D36" s="9">
        <f>SUM(M$35:M36)</f>
        <v>0.60863674982507776</v>
      </c>
      <c r="E36" s="9">
        <f>SUM(N$35:N36)</f>
        <v>0.13228923605355225</v>
      </c>
      <c r="F36" s="9">
        <f>SUM(O$35:O36)</f>
        <v>0.46164216024148319</v>
      </c>
      <c r="G36" s="9">
        <f>SUM(P$35:P36)</f>
        <v>0.75765415281452464</v>
      </c>
      <c r="H36" s="9">
        <f>SUM(Q$35:Q36)</f>
        <v>6.0413990246676354E-2</v>
      </c>
      <c r="I36" s="9">
        <f>SUM(R$35:R36)</f>
        <v>0.20432841282749184</v>
      </c>
      <c r="J36" s="9">
        <f>SUM(S$35:S36)</f>
        <v>0.33905863572053008</v>
      </c>
      <c r="K36" s="10">
        <v>3.241687816583913E-2</v>
      </c>
      <c r="L36" s="10">
        <v>7.9227993954973583E-2</v>
      </c>
      <c r="M36" s="10">
        <v>0.1346213490421746</v>
      </c>
      <c r="N36" s="10">
        <v>4.1259169701068202E-2</v>
      </c>
      <c r="O36" s="10">
        <v>0.11093099292225859</v>
      </c>
      <c r="P36" s="10">
        <v>0.1867264135866375</v>
      </c>
      <c r="Q36" s="10">
        <v>1.814156857221693E-2</v>
      </c>
      <c r="R36" s="10">
        <v>4.2207644766052488E-2</v>
      </c>
      <c r="S36" s="10">
        <v>7.3161888094897737E-2</v>
      </c>
      <c r="T36" s="19">
        <f t="shared" ref="T36:T54" si="5">$B$4*B36</f>
        <v>598.69589275513113</v>
      </c>
      <c r="U36" s="19">
        <f t="shared" si="2"/>
        <v>1898.0255133695423</v>
      </c>
      <c r="V36" s="19">
        <f t="shared" si="2"/>
        <v>3053.6899314230768</v>
      </c>
      <c r="W36" s="19">
        <f t="shared" ref="W36:W54" si="6">$C$4*E36</f>
        <v>663.72973417803689</v>
      </c>
      <c r="X36" s="19">
        <f t="shared" si="3"/>
        <v>2316.1795883258237</v>
      </c>
      <c r="Y36" s="19">
        <f t="shared" si="3"/>
        <v>3801.3492590047113</v>
      </c>
      <c r="Z36" s="19">
        <f t="shared" ref="Z36:Z54" si="7">$D$4*H36</f>
        <v>303.11280708302405</v>
      </c>
      <c r="AA36" s="19">
        <f t="shared" si="4"/>
        <v>1025.169145856366</v>
      </c>
      <c r="AB36" s="19">
        <f t="shared" si="4"/>
        <v>1701.145950124431</v>
      </c>
    </row>
    <row r="37" spans="1:28" x14ac:dyDescent="0.25">
      <c r="A37" s="6">
        <v>3</v>
      </c>
      <c r="B37" s="9">
        <f>SUM(K$35:K37)</f>
        <v>0.13431802840134419</v>
      </c>
      <c r="C37" s="9">
        <f>SUM(L$35:L37)</f>
        <v>0.41617976894028008</v>
      </c>
      <c r="D37" s="9">
        <f>SUM(M$35:M37)</f>
        <v>0.67760023414238024</v>
      </c>
      <c r="E37" s="9">
        <f>SUM(N$35:N37)</f>
        <v>0.14935912412104518</v>
      </c>
      <c r="F37" s="9">
        <f>SUM(O$35:O37)</f>
        <v>0.50645000367399218</v>
      </c>
      <c r="G37" s="9">
        <f>SUM(P$35:P37)</f>
        <v>0.83877049016399452</v>
      </c>
      <c r="H37" s="9">
        <f>SUM(Q$35:Q37)</f>
        <v>6.8738635133937909E-2</v>
      </c>
      <c r="I37" s="9">
        <f>SUM(R$35:R37)</f>
        <v>0.22553552405418831</v>
      </c>
      <c r="J37" s="9">
        <f>SUM(S$35:S37)</f>
        <v>0.37720424674296649</v>
      </c>
      <c r="K37" s="10">
        <v>1.499081100756822E-2</v>
      </c>
      <c r="L37" s="10">
        <v>3.7880692909347174E-2</v>
      </c>
      <c r="M37" s="10">
        <v>6.8963484317302454E-2</v>
      </c>
      <c r="N37" s="10">
        <v>1.7069888067492947E-2</v>
      </c>
      <c r="O37" s="10">
        <v>4.4807843432509015E-2</v>
      </c>
      <c r="P37" s="10">
        <v>8.1116337349469853E-2</v>
      </c>
      <c r="Q37" s="10">
        <v>8.3246448872615515E-3</v>
      </c>
      <c r="R37" s="10">
        <v>2.1207111226696457E-2</v>
      </c>
      <c r="S37" s="10">
        <v>3.8145611022436424E-2</v>
      </c>
      <c r="T37" s="19">
        <f t="shared" si="5"/>
        <v>673.90871657957769</v>
      </c>
      <c r="U37" s="19">
        <f t="shared" si="2"/>
        <v>2088.082867884938</v>
      </c>
      <c r="V37" s="19">
        <f t="shared" si="2"/>
        <v>3399.6977887470462</v>
      </c>
      <c r="W37" s="19">
        <f t="shared" si="6"/>
        <v>749.37383197069096</v>
      </c>
      <c r="X37" s="19">
        <f t="shared" si="3"/>
        <v>2540.9922707311484</v>
      </c>
      <c r="Y37" s="19">
        <f t="shared" si="3"/>
        <v>4208.3311619364422</v>
      </c>
      <c r="Z37" s="19">
        <f t="shared" si="7"/>
        <v>344.87973009943596</v>
      </c>
      <c r="AA37" s="19">
        <f t="shared" si="4"/>
        <v>1131.5707754755836</v>
      </c>
      <c r="AB37" s="19">
        <f t="shared" si="4"/>
        <v>1892.5324681759173</v>
      </c>
    </row>
    <row r="38" spans="1:28" x14ac:dyDescent="0.25">
      <c r="A38" s="6">
        <v>4</v>
      </c>
      <c r="B38" s="9">
        <f>SUM(K$35:K38)</f>
        <v>0.14030924197353417</v>
      </c>
      <c r="C38" s="9">
        <f>SUM(L$35:L38)</f>
        <v>0.43723020972014065</v>
      </c>
      <c r="D38" s="9">
        <f>SUM(M$35:M38)</f>
        <v>0.72025946207753033</v>
      </c>
      <c r="E38" s="9">
        <f>SUM(N$35:N38)</f>
        <v>0.1531998696193613</v>
      </c>
      <c r="F38" s="9">
        <f>SUM(O$35:O38)</f>
        <v>0.52291959495172846</v>
      </c>
      <c r="G38" s="9">
        <f>SUM(P$35:P38)</f>
        <v>0.87908541112753191</v>
      </c>
      <c r="H38" s="9">
        <f>SUM(Q$35:Q38)</f>
        <v>7.3613944556812319E-2</v>
      </c>
      <c r="I38" s="9">
        <f>SUM(R$35:R38)</f>
        <v>0.24080637413619285</v>
      </c>
      <c r="J38" s="9">
        <f>SUM(S$35:S38)</f>
        <v>0.40603766347122983</v>
      </c>
      <c r="K38" s="10">
        <v>5.9912135721899885E-3</v>
      </c>
      <c r="L38" s="10">
        <v>2.1050440779860544E-2</v>
      </c>
      <c r="M38" s="10">
        <v>4.2659227935150056E-2</v>
      </c>
      <c r="N38" s="10">
        <v>3.8407454983161115E-3</v>
      </c>
      <c r="O38" s="10">
        <v>1.6469591277736256E-2</v>
      </c>
      <c r="P38" s="10">
        <v>4.0314920963537365E-2</v>
      </c>
      <c r="Q38" s="10">
        <v>4.8753094228744086E-3</v>
      </c>
      <c r="R38" s="10">
        <v>1.5270850082004543E-2</v>
      </c>
      <c r="S38" s="10">
        <v>2.8833416728263318E-2</v>
      </c>
      <c r="T38" s="19">
        <f t="shared" si="5"/>
        <v>703.96820373289188</v>
      </c>
      <c r="U38" s="19">
        <f t="shared" si="2"/>
        <v>2193.6984408518224</v>
      </c>
      <c r="V38" s="19">
        <f t="shared" si="2"/>
        <v>3613.7303046365137</v>
      </c>
      <c r="W38" s="19">
        <f t="shared" si="6"/>
        <v>768.6438577467178</v>
      </c>
      <c r="X38" s="19">
        <f t="shared" si="3"/>
        <v>2623.6245223556698</v>
      </c>
      <c r="Y38" s="19">
        <f t="shared" si="3"/>
        <v>4410.6016759464046</v>
      </c>
      <c r="Z38" s="19">
        <f t="shared" si="7"/>
        <v>369.34043396176827</v>
      </c>
      <c r="AA38" s="19">
        <f t="shared" si="4"/>
        <v>1208.1886286582755</v>
      </c>
      <c r="AB38" s="19">
        <f t="shared" si="4"/>
        <v>2037.1972692693914</v>
      </c>
    </row>
    <row r="39" spans="1:28" x14ac:dyDescent="0.25">
      <c r="A39" s="6">
        <v>5</v>
      </c>
      <c r="B39" s="9">
        <f>SUM(K$35:K39)</f>
        <v>0.13371746982718991</v>
      </c>
      <c r="C39" s="9">
        <f>SUM(L$35:L39)</f>
        <v>0.44740855794397399</v>
      </c>
      <c r="D39" s="9">
        <f>SUM(M$35:M39)</f>
        <v>0.74958179827482907</v>
      </c>
      <c r="E39" s="9">
        <f>SUM(N$35:N39)</f>
        <v>0.14062004924098315</v>
      </c>
      <c r="F39" s="9">
        <f>SUM(O$35:O39)</f>
        <v>0.52883033905837096</v>
      </c>
      <c r="G39" s="9">
        <f>SUM(P$35:P39)</f>
        <v>0.90678345925110504</v>
      </c>
      <c r="H39" s="9">
        <f>SUM(Q$35:Q39)</f>
        <v>7.0850233235847923E-2</v>
      </c>
      <c r="I39" s="9">
        <f>SUM(R$35:R39)</f>
        <v>0.24973664510616733</v>
      </c>
      <c r="J39" s="9">
        <f>SUM(S$35:S39)</f>
        <v>0.42886296585939754</v>
      </c>
      <c r="K39" s="10">
        <v>-6.5917721463442745E-3</v>
      </c>
      <c r="L39" s="10">
        <v>1.0178348223833351E-2</v>
      </c>
      <c r="M39" s="10">
        <v>2.9322336197298744E-2</v>
      </c>
      <c r="N39" s="10">
        <v>-1.2579820378378168E-2</v>
      </c>
      <c r="O39" s="10">
        <v>5.9107441066424812E-3</v>
      </c>
      <c r="P39" s="10">
        <v>2.7698048123573148E-2</v>
      </c>
      <c r="Q39" s="10">
        <v>-2.763711320964396E-3</v>
      </c>
      <c r="R39" s="10">
        <v>8.9302709699744659E-3</v>
      </c>
      <c r="S39" s="10">
        <v>2.2825302388167705E-2</v>
      </c>
      <c r="T39" s="19">
        <f t="shared" si="5"/>
        <v>670.89555697057972</v>
      </c>
      <c r="U39" s="19">
        <f t="shared" si="2"/>
        <v>2244.7658788574486</v>
      </c>
      <c r="V39" s="19">
        <f t="shared" si="2"/>
        <v>3760.8481427184697</v>
      </c>
      <c r="W39" s="19">
        <f t="shared" si="6"/>
        <v>705.5276051714261</v>
      </c>
      <c r="X39" s="19">
        <f t="shared" si="3"/>
        <v>2653.2802731312513</v>
      </c>
      <c r="Y39" s="19">
        <f t="shared" si="3"/>
        <v>4549.570035479961</v>
      </c>
      <c r="Z39" s="19">
        <f t="shared" si="7"/>
        <v>355.47417065017152</v>
      </c>
      <c r="AA39" s="19">
        <f t="shared" si="4"/>
        <v>1252.9941363009348</v>
      </c>
      <c r="AB39" s="19">
        <f t="shared" si="4"/>
        <v>2151.717787631891</v>
      </c>
    </row>
    <row r="40" spans="1:28" x14ac:dyDescent="0.25">
      <c r="A40" s="6">
        <v>6</v>
      </c>
      <c r="B40" s="9">
        <f>SUM(K$35:K40)</f>
        <v>0.12825349431090771</v>
      </c>
      <c r="C40" s="9">
        <f>SUM(L$35:L40)</f>
        <v>0.45397851260780459</v>
      </c>
      <c r="D40" s="9">
        <f>SUM(M$35:M40)</f>
        <v>0.77155087349602702</v>
      </c>
      <c r="E40" s="9">
        <f>SUM(N$35:N40)</f>
        <v>0.12887724227355243</v>
      </c>
      <c r="F40" s="9">
        <f>SUM(O$35:O40)</f>
        <v>0.53192239382907747</v>
      </c>
      <c r="G40" s="9">
        <f>SUM(P$35:P40)</f>
        <v>0.92824721951283917</v>
      </c>
      <c r="H40" s="9">
        <f>SUM(Q$35:Q40)</f>
        <v>6.6104713674423443E-2</v>
      </c>
      <c r="I40" s="9">
        <f>SUM(R$35:R40)</f>
        <v>0.25505036080571053</v>
      </c>
      <c r="J40" s="9">
        <f>SUM(S$35:S40)</f>
        <v>0.44758984002949154</v>
      </c>
      <c r="K40" s="10">
        <v>-5.4639755162821883E-3</v>
      </c>
      <c r="L40" s="10">
        <v>6.5699546638305854E-3</v>
      </c>
      <c r="M40" s="10">
        <v>2.1969075221197898E-2</v>
      </c>
      <c r="N40" s="10">
        <v>-1.1742806967430717E-2</v>
      </c>
      <c r="O40" s="10">
        <v>3.0920547707065458E-3</v>
      </c>
      <c r="P40" s="10">
        <v>2.146376026173414E-2</v>
      </c>
      <c r="Q40" s="10">
        <v>-4.7455195614244747E-3</v>
      </c>
      <c r="R40" s="10">
        <v>5.3137156995431917E-3</v>
      </c>
      <c r="S40" s="10">
        <v>1.8726874170094009E-2</v>
      </c>
      <c r="T40" s="19">
        <f t="shared" si="5"/>
        <v>643.48136118892751</v>
      </c>
      <c r="U40" s="19">
        <f t="shared" si="2"/>
        <v>2277.729061597583</v>
      </c>
      <c r="V40" s="19">
        <f t="shared" si="2"/>
        <v>3871.0727452008682</v>
      </c>
      <c r="W40" s="19">
        <f t="shared" si="6"/>
        <v>646.6108680315906</v>
      </c>
      <c r="X40" s="19">
        <f t="shared" si="3"/>
        <v>2668.7939214993935</v>
      </c>
      <c r="Y40" s="19">
        <f t="shared" si="3"/>
        <v>4657.2593405056168</v>
      </c>
      <c r="Z40" s="19">
        <f t="shared" si="7"/>
        <v>331.66465650522713</v>
      </c>
      <c r="AA40" s="19">
        <f t="shared" si="4"/>
        <v>1279.6544392399264</v>
      </c>
      <c r="AB40" s="19">
        <f t="shared" si="4"/>
        <v>2245.6754185450395</v>
      </c>
    </row>
    <row r="41" spans="1:28" x14ac:dyDescent="0.25">
      <c r="A41" s="6">
        <v>7</v>
      </c>
      <c r="B41" s="9">
        <f>SUM(K$35:K41)</f>
        <v>0.12366942068273722</v>
      </c>
      <c r="C41" s="9">
        <f>SUM(L$35:L41)</f>
        <v>0.45866092248158313</v>
      </c>
      <c r="D41" s="9">
        <f>SUM(M$35:M41)</f>
        <v>0.7897374532109841</v>
      </c>
      <c r="E41" s="9">
        <f>SUM(N$35:N41)</f>
        <v>0.11980703343072364</v>
      </c>
      <c r="F41" s="9">
        <f>SUM(O$35:O41)</f>
        <v>0.53420173340340782</v>
      </c>
      <c r="G41" s="9">
        <f>SUM(P$35:P41)</f>
        <v>0.9463137688480312</v>
      </c>
      <c r="H41" s="9">
        <f>SUM(Q$35:Q41)</f>
        <v>6.0792316554283403E-2</v>
      </c>
      <c r="I41" s="9">
        <f>SUM(R$35:R41)</f>
        <v>0.25872074751950142</v>
      </c>
      <c r="J41" s="9">
        <f>SUM(S$35:S41)</f>
        <v>0.46385251680271294</v>
      </c>
      <c r="K41" s="10">
        <v>-4.5840736281704923E-3</v>
      </c>
      <c r="L41" s="10">
        <v>4.6824098737785575E-3</v>
      </c>
      <c r="M41" s="10">
        <v>1.8186579714957022E-2</v>
      </c>
      <c r="N41" s="10">
        <v>-9.0702088428287857E-3</v>
      </c>
      <c r="O41" s="10">
        <v>2.2793395743303919E-3</v>
      </c>
      <c r="P41" s="10">
        <v>1.8066549335192039E-2</v>
      </c>
      <c r="Q41" s="10">
        <v>-5.312397120140042E-3</v>
      </c>
      <c r="R41" s="10">
        <v>3.6703867137909039E-3</v>
      </c>
      <c r="S41" s="10">
        <v>1.62626767732214E-2</v>
      </c>
      <c r="T41" s="19">
        <f t="shared" si="5"/>
        <v>620.481863562027</v>
      </c>
      <c r="U41" s="19">
        <f t="shared" si="2"/>
        <v>2301.2219379157859</v>
      </c>
      <c r="V41" s="19">
        <f t="shared" si="2"/>
        <v>3962.319577368904</v>
      </c>
      <c r="W41" s="19">
        <f t="shared" si="6"/>
        <v>601.10325544130399</v>
      </c>
      <c r="X41" s="19">
        <f t="shared" si="3"/>
        <v>2680.2299649365127</v>
      </c>
      <c r="Y41" s="19">
        <f t="shared" si="3"/>
        <v>4747.9039488311737</v>
      </c>
      <c r="Z41" s="19">
        <f t="shared" si="7"/>
        <v>305.0109692243409</v>
      </c>
      <c r="AA41" s="19">
        <f t="shared" si="4"/>
        <v>1298.069730389456</v>
      </c>
      <c r="AB41" s="19">
        <f t="shared" si="4"/>
        <v>2327.2695259246002</v>
      </c>
    </row>
    <row r="42" spans="1:28" x14ac:dyDescent="0.25">
      <c r="A42" s="6">
        <v>8</v>
      </c>
      <c r="B42" s="9">
        <f>SUM(K$35:K42)</f>
        <v>0.11978207861045352</v>
      </c>
      <c r="C42" s="9">
        <f>SUM(L$35:L42)</f>
        <v>0.46181224930415898</v>
      </c>
      <c r="D42" s="9">
        <f>SUM(M$35:M42)</f>
        <v>0.80474886378699417</v>
      </c>
      <c r="E42" s="9">
        <f>SUM(N$35:N42)</f>
        <v>0.11251539401261287</v>
      </c>
      <c r="F42" s="9">
        <f>SUM(O$35:O42)</f>
        <v>0.53590850633022669</v>
      </c>
      <c r="G42" s="9">
        <f>SUM(P$35:P42)</f>
        <v>0.96163908777736784</v>
      </c>
      <c r="H42" s="9">
        <f>SUM(Q$35:Q42)</f>
        <v>5.5237662051433392E-2</v>
      </c>
      <c r="I42" s="9">
        <f>SUM(R$35:R42)</f>
        <v>0.26125634450766999</v>
      </c>
      <c r="J42" s="9">
        <f>SUM(S$35:S42)</f>
        <v>0.47784332547558761</v>
      </c>
      <c r="K42" s="10">
        <v>-3.8873420722836988E-3</v>
      </c>
      <c r="L42" s="10">
        <v>3.1513268225758242E-3</v>
      </c>
      <c r="M42" s="10">
        <v>1.5011410576010093E-2</v>
      </c>
      <c r="N42" s="10">
        <v>-7.2916394181107638E-3</v>
      </c>
      <c r="O42" s="10">
        <v>1.7067729268188687E-3</v>
      </c>
      <c r="P42" s="10">
        <v>1.5325318929336643E-2</v>
      </c>
      <c r="Q42" s="10">
        <v>-5.5546545028500125E-3</v>
      </c>
      <c r="R42" s="10">
        <v>2.5355969881685767E-3</v>
      </c>
      <c r="S42" s="10">
        <v>1.399080867287469E-2</v>
      </c>
      <c r="T42" s="19">
        <f t="shared" si="5"/>
        <v>600.97805057416247</v>
      </c>
      <c r="U42" s="19">
        <f t="shared" si="2"/>
        <v>2317.0329696871818</v>
      </c>
      <c r="V42" s="19">
        <f t="shared" si="2"/>
        <v>4037.6357546217469</v>
      </c>
      <c r="W42" s="19">
        <f t="shared" si="6"/>
        <v>564.51919133237232</v>
      </c>
      <c r="X42" s="19">
        <f t="shared" si="3"/>
        <v>2688.793291589644</v>
      </c>
      <c r="Y42" s="19">
        <f t="shared" si="3"/>
        <v>4824.795086482347</v>
      </c>
      <c r="Z42" s="19">
        <f t="shared" si="7"/>
        <v>277.14181322486854</v>
      </c>
      <c r="AA42" s="19">
        <f t="shared" si="4"/>
        <v>1310.7914843669187</v>
      </c>
      <c r="AB42" s="19">
        <f t="shared" si="4"/>
        <v>2397.465076208251</v>
      </c>
    </row>
    <row r="43" spans="1:28" x14ac:dyDescent="0.25">
      <c r="A43" s="6">
        <v>9</v>
      </c>
      <c r="B43" s="9">
        <f>SUM(K$35:K43)</f>
        <v>0.11679547526100939</v>
      </c>
      <c r="C43" s="9">
        <f>SUM(L$35:L43)</f>
        <v>0.46425129238457735</v>
      </c>
      <c r="D43" s="9">
        <f>SUM(M$35:M43)</f>
        <v>0.81756415782521008</v>
      </c>
      <c r="E43" s="9">
        <f>SUM(N$35:N43)</f>
        <v>0.1069949064094705</v>
      </c>
      <c r="F43" s="9">
        <f>SUM(O$35:O43)</f>
        <v>0.53750752868566098</v>
      </c>
      <c r="G43" s="9">
        <f>SUM(P$35:P43)</f>
        <v>0.9747175235311959</v>
      </c>
      <c r="H43" s="9">
        <f>SUM(Q$35:Q43)</f>
        <v>5.0116684503266493E-2</v>
      </c>
      <c r="I43" s="9">
        <f>SUM(R$35:R43)</f>
        <v>0.2632060841749424</v>
      </c>
      <c r="J43" s="9">
        <f>SUM(S$35:S43)</f>
        <v>0.48993724012176587</v>
      </c>
      <c r="K43" s="10">
        <v>-2.9866033494441299E-3</v>
      </c>
      <c r="L43" s="10">
        <v>2.4390430804183665E-3</v>
      </c>
      <c r="M43" s="10">
        <v>1.2815294038215956E-2</v>
      </c>
      <c r="N43" s="10">
        <v>-5.5204876031423791E-3</v>
      </c>
      <c r="O43" s="10">
        <v>1.5990223554342509E-3</v>
      </c>
      <c r="P43" s="10">
        <v>1.3078435753828012E-2</v>
      </c>
      <c r="Q43" s="10">
        <v>-5.1209775481668995E-3</v>
      </c>
      <c r="R43" s="10">
        <v>1.9497396672724034E-3</v>
      </c>
      <c r="S43" s="10">
        <v>1.2093914646178237E-2</v>
      </c>
      <c r="T43" s="19">
        <f t="shared" si="5"/>
        <v>585.99347959652573</v>
      </c>
      <c r="U43" s="19">
        <f t="shared" si="2"/>
        <v>2329.2702874290389</v>
      </c>
      <c r="V43" s="19">
        <f t="shared" si="2"/>
        <v>4101.933440201813</v>
      </c>
      <c r="W43" s="19">
        <f t="shared" si="6"/>
        <v>536.82145961455092</v>
      </c>
      <c r="X43" s="19">
        <f t="shared" si="3"/>
        <v>2696.8160054141272</v>
      </c>
      <c r="Y43" s="19">
        <f t="shared" si="3"/>
        <v>4890.4130229472521</v>
      </c>
      <c r="Z43" s="19">
        <f t="shared" si="7"/>
        <v>251.448528055389</v>
      </c>
      <c r="AA43" s="19">
        <f t="shared" si="4"/>
        <v>1320.5738387721644</v>
      </c>
      <c r="AB43" s="19">
        <f t="shared" si="4"/>
        <v>2458.1434125018422</v>
      </c>
    </row>
    <row r="44" spans="1:28" x14ac:dyDescent="0.25">
      <c r="A44" s="6">
        <v>10</v>
      </c>
      <c r="B44" s="9">
        <f>SUM(K$35:K44)</f>
        <v>0.1141930162082391</v>
      </c>
      <c r="C44" s="9">
        <f>SUM(L$35:L44)</f>
        <v>0.46603957956782605</v>
      </c>
      <c r="D44" s="9">
        <f>SUM(M$35:M44)</f>
        <v>0.8284297100581981</v>
      </c>
      <c r="E44" s="9">
        <f>SUM(N$35:N44)</f>
        <v>0.1024826064314403</v>
      </c>
      <c r="F44" s="9">
        <f>SUM(O$35:O44)</f>
        <v>0.5387688013401577</v>
      </c>
      <c r="G44" s="9">
        <f>SUM(P$35:P44)</f>
        <v>0.98575689853711068</v>
      </c>
      <c r="H44" s="9">
        <f>SUM(Q$35:Q44)</f>
        <v>4.5469574001734639E-2</v>
      </c>
      <c r="I44" s="9">
        <f>SUM(R$35:R44)</f>
        <v>0.26468090581158477</v>
      </c>
      <c r="J44" s="9">
        <f>SUM(S$35:S44)</f>
        <v>0.50024710963398689</v>
      </c>
      <c r="K44" s="10">
        <v>-2.602459052770293E-3</v>
      </c>
      <c r="L44" s="10">
        <v>1.7882871832486781E-3</v>
      </c>
      <c r="M44" s="10">
        <v>1.086555223298805E-2</v>
      </c>
      <c r="N44" s="10">
        <v>-4.5122999780301959E-3</v>
      </c>
      <c r="O44" s="10">
        <v>1.26127265449671E-3</v>
      </c>
      <c r="P44" s="10">
        <v>1.103937500591484E-2</v>
      </c>
      <c r="Q44" s="10">
        <v>-4.6471105015318545E-3</v>
      </c>
      <c r="R44" s="10">
        <v>1.4748216366423489E-3</v>
      </c>
      <c r="S44" s="10">
        <v>1.0309869512221067E-2</v>
      </c>
      <c r="T44" s="19">
        <f t="shared" si="5"/>
        <v>572.93626113466087</v>
      </c>
      <c r="U44" s="19">
        <f t="shared" si="2"/>
        <v>2338.2425924493141</v>
      </c>
      <c r="V44" s="19">
        <f t="shared" si="2"/>
        <v>4156.4487606499506</v>
      </c>
      <c r="W44" s="19">
        <f t="shared" si="6"/>
        <v>514.18206918268572</v>
      </c>
      <c r="X44" s="19">
        <f t="shared" si="3"/>
        <v>2703.1441405570063</v>
      </c>
      <c r="Y44" s="19">
        <f t="shared" si="3"/>
        <v>4945.8004577586635</v>
      </c>
      <c r="Z44" s="19">
        <f t="shared" si="7"/>
        <v>228.13275793007745</v>
      </c>
      <c r="AA44" s="19">
        <f t="shared" si="4"/>
        <v>1327.9734050713637</v>
      </c>
      <c r="AB44" s="19">
        <f t="shared" si="4"/>
        <v>2509.8707272471374</v>
      </c>
    </row>
    <row r="45" spans="1:28" x14ac:dyDescent="0.25">
      <c r="A45" s="6">
        <v>11</v>
      </c>
      <c r="B45" s="9">
        <f>SUM(K$35:K45)</f>
        <v>0.11196799550417594</v>
      </c>
      <c r="C45" s="9">
        <f>SUM(L$35:L45)</f>
        <v>0.46738585445468944</v>
      </c>
      <c r="D45" s="9">
        <f>SUM(M$35:M45)</f>
        <v>0.83761483018143379</v>
      </c>
      <c r="E45" s="9">
        <f>SUM(N$35:N45)</f>
        <v>9.8718081998412088E-2</v>
      </c>
      <c r="F45" s="9">
        <f>SUM(O$35:O45)</f>
        <v>0.53966738114824875</v>
      </c>
      <c r="G45" s="9">
        <f>SUM(P$35:P45)</f>
        <v>0.99500034173942009</v>
      </c>
      <c r="H45" s="9">
        <f>SUM(Q$35:Q45)</f>
        <v>4.1270957254850166E-2</v>
      </c>
      <c r="I45" s="9">
        <f>SUM(R$35:R45)</f>
        <v>0.26579375341484179</v>
      </c>
      <c r="J45" s="9">
        <f>SUM(S$35:S45)</f>
        <v>0.5091696102010681</v>
      </c>
      <c r="K45" s="10">
        <v>-2.225020704063164E-3</v>
      </c>
      <c r="L45" s="10">
        <v>1.3462748868633705E-3</v>
      </c>
      <c r="M45" s="10">
        <v>9.1851201232357217E-3</v>
      </c>
      <c r="N45" s="10">
        <v>-3.7645244330282131E-3</v>
      </c>
      <c r="O45" s="10">
        <v>8.9857980809099477E-4</v>
      </c>
      <c r="P45" s="10">
        <v>9.2434432023094214E-3</v>
      </c>
      <c r="Q45" s="10">
        <v>-4.1986167468844766E-3</v>
      </c>
      <c r="R45" s="10">
        <v>1.1128476032570519E-3</v>
      </c>
      <c r="S45" s="10">
        <v>8.9225005670812083E-3</v>
      </c>
      <c r="T45" s="19">
        <f t="shared" si="5"/>
        <v>561.7727496918202</v>
      </c>
      <c r="U45" s="19">
        <f t="shared" si="2"/>
        <v>2344.9972060478585</v>
      </c>
      <c r="V45" s="19">
        <f t="shared" si="2"/>
        <v>4202.5329132209172</v>
      </c>
      <c r="W45" s="19">
        <f t="shared" si="6"/>
        <v>495.29446444794326</v>
      </c>
      <c r="X45" s="19">
        <f t="shared" si="3"/>
        <v>2707.6525507266788</v>
      </c>
      <c r="Y45" s="19">
        <f t="shared" si="3"/>
        <v>4992.1772324879012</v>
      </c>
      <c r="Z45" s="19">
        <f t="shared" si="7"/>
        <v>207.06719839961818</v>
      </c>
      <c r="AA45" s="19">
        <f t="shared" si="4"/>
        <v>1333.5568528704835</v>
      </c>
      <c r="AB45" s="19">
        <f t="shared" si="4"/>
        <v>2554.6372487439794</v>
      </c>
    </row>
    <row r="46" spans="1:28" x14ac:dyDescent="0.25">
      <c r="A46" s="6">
        <v>12</v>
      </c>
      <c r="B46" s="9">
        <f>SUM(K$35:K46)</f>
        <v>0.11005421937461689</v>
      </c>
      <c r="C46" s="9">
        <f>SUM(L$35:L46)</f>
        <v>0.46837471005785808</v>
      </c>
      <c r="D46" s="9">
        <f>SUM(M$35:M46)</f>
        <v>0.84539165465680421</v>
      </c>
      <c r="E46" s="9">
        <f>SUM(N$35:N46)</f>
        <v>9.5540560973202238E-2</v>
      </c>
      <c r="F46" s="9">
        <f>SUM(O$35:O46)</f>
        <v>0.54030716757187003</v>
      </c>
      <c r="G46" s="9">
        <f>SUM(P$35:P46)</f>
        <v>1.0027152890810638</v>
      </c>
      <c r="H46" s="9">
        <f>SUM(Q$35:Q46)</f>
        <v>3.7652591207748963E-2</v>
      </c>
      <c r="I46" s="9">
        <f>SUM(R$35:R46)</f>
        <v>0.26665287773769958</v>
      </c>
      <c r="J46" s="9">
        <f>SUM(S$35:S46)</f>
        <v>0.51694869824524792</v>
      </c>
      <c r="K46" s="10">
        <v>-1.9137761295590504E-3</v>
      </c>
      <c r="L46" s="10">
        <v>9.8885560316863338E-4</v>
      </c>
      <c r="M46" s="10">
        <v>7.7768244753704096E-3</v>
      </c>
      <c r="N46" s="10">
        <v>-3.1775210252098542E-3</v>
      </c>
      <c r="O46" s="10">
        <v>6.3978642362130843E-4</v>
      </c>
      <c r="P46" s="10">
        <v>7.7149473416436212E-3</v>
      </c>
      <c r="Q46" s="10">
        <v>-3.6183660471012045E-3</v>
      </c>
      <c r="R46" s="10">
        <v>8.5912432285780924E-4</v>
      </c>
      <c r="S46" s="10">
        <v>7.7790880441798646E-3</v>
      </c>
      <c r="T46" s="19">
        <f t="shared" si="5"/>
        <v>552.17083377150834</v>
      </c>
      <c r="U46" s="19">
        <f t="shared" si="2"/>
        <v>2349.9585535180781</v>
      </c>
      <c r="V46" s="19">
        <f t="shared" si="2"/>
        <v>4241.5512777966824</v>
      </c>
      <c r="W46" s="19">
        <f t="shared" si="6"/>
        <v>479.35200950358251</v>
      </c>
      <c r="X46" s="19">
        <f t="shared" si="3"/>
        <v>2710.8625267273637</v>
      </c>
      <c r="Y46" s="19">
        <f t="shared" si="3"/>
        <v>5030.8851432826532</v>
      </c>
      <c r="Z46" s="19">
        <f t="shared" si="7"/>
        <v>188.91290855528712</v>
      </c>
      <c r="AA46" s="19">
        <f t="shared" si="4"/>
        <v>1337.8673045402281</v>
      </c>
      <c r="AB46" s="19">
        <f t="shared" si="4"/>
        <v>2593.6669702371241</v>
      </c>
    </row>
    <row r="47" spans="1:28" x14ac:dyDescent="0.25">
      <c r="A47" s="6">
        <v>13</v>
      </c>
      <c r="B47" s="9">
        <f>SUM(K$35:K47)</f>
        <v>0.10840679488474658</v>
      </c>
      <c r="C47" s="9">
        <f>SUM(L$35:L47)</f>
        <v>0.46908929323694232</v>
      </c>
      <c r="D47" s="9">
        <f>SUM(M$35:M47)</f>
        <v>0.85199719870614055</v>
      </c>
      <c r="E47" s="9">
        <f>SUM(N$35:N47)</f>
        <v>9.292156308033564E-2</v>
      </c>
      <c r="F47" s="9">
        <f>SUM(O$35:O47)</f>
        <v>0.54079272392816014</v>
      </c>
      <c r="G47" s="9">
        <f>SUM(P$35:P47)</f>
        <v>1.0091572211412982</v>
      </c>
      <c r="H47" s="9">
        <f>SUM(Q$35:Q47)</f>
        <v>3.4414244901986905E-2</v>
      </c>
      <c r="I47" s="9">
        <f>SUM(R$35:R47)</f>
        <v>0.26732100163602496</v>
      </c>
      <c r="J47" s="9">
        <f>SUM(S$35:S47)</f>
        <v>0.52362695551439464</v>
      </c>
      <c r="K47" s="10">
        <v>-1.6474244898703062E-3</v>
      </c>
      <c r="L47" s="10">
        <v>7.1458317908423504E-4</v>
      </c>
      <c r="M47" s="10">
        <v>6.6055440493362986E-3</v>
      </c>
      <c r="N47" s="10">
        <v>-2.6189978928665911E-3</v>
      </c>
      <c r="O47" s="10">
        <v>4.8555635629009177E-4</v>
      </c>
      <c r="P47" s="10">
        <v>6.4419320602344607E-3</v>
      </c>
      <c r="Q47" s="10">
        <v>-3.2383463057620555E-3</v>
      </c>
      <c r="R47" s="10">
        <v>6.6812389832540317E-4</v>
      </c>
      <c r="S47" s="10">
        <v>6.6782572691467135E-3</v>
      </c>
      <c r="T47" s="19">
        <f t="shared" si="5"/>
        <v>543.90527376557282</v>
      </c>
      <c r="U47" s="19">
        <f t="shared" si="2"/>
        <v>2353.543804424733</v>
      </c>
      <c r="V47" s="19">
        <f t="shared" si="2"/>
        <v>4274.6930218021616</v>
      </c>
      <c r="W47" s="19">
        <f t="shared" si="6"/>
        <v>466.21181135063904</v>
      </c>
      <c r="X47" s="19">
        <f t="shared" si="3"/>
        <v>2713.2986900986484</v>
      </c>
      <c r="Y47" s="19">
        <f t="shared" si="3"/>
        <v>5063.2060031007677</v>
      </c>
      <c r="Z47" s="19">
        <f t="shared" si="7"/>
        <v>172.66527725269361</v>
      </c>
      <c r="AA47" s="19">
        <f t="shared" si="4"/>
        <v>1341.2194570710205</v>
      </c>
      <c r="AB47" s="19">
        <f t="shared" si="4"/>
        <v>2627.173535504679</v>
      </c>
    </row>
    <row r="48" spans="1:28" x14ac:dyDescent="0.25">
      <c r="A48" s="6">
        <v>14</v>
      </c>
      <c r="B48" s="9">
        <f>SUM(K$35:K48)</f>
        <v>0.10701778080495709</v>
      </c>
      <c r="C48" s="9">
        <f>SUM(L$35:L48)</f>
        <v>0.46959627275431703</v>
      </c>
      <c r="D48" s="9">
        <f>SUM(M$35:M48)</f>
        <v>0.8575748276361127</v>
      </c>
      <c r="E48" s="9">
        <f>SUM(N$35:N48)</f>
        <v>9.0812194685966893E-2</v>
      </c>
      <c r="F48" s="9">
        <f>SUM(O$35:O48)</f>
        <v>0.54116075570691169</v>
      </c>
      <c r="G48" s="9">
        <f>SUM(P$35:P48)</f>
        <v>1.0146547321098378</v>
      </c>
      <c r="H48" s="9">
        <f>SUM(Q$35:Q48)</f>
        <v>3.1625792363704955E-2</v>
      </c>
      <c r="I48" s="9">
        <f>SUM(R$35:R48)</f>
        <v>0.26785133339128481</v>
      </c>
      <c r="J48" s="9">
        <f>SUM(S$35:S48)</f>
        <v>0.52940848809930463</v>
      </c>
      <c r="K48" s="10">
        <v>-1.3890140797894843E-3</v>
      </c>
      <c r="L48" s="10">
        <v>5.0697951737470044E-4</v>
      </c>
      <c r="M48" s="10">
        <v>5.5776289299721239E-3</v>
      </c>
      <c r="N48" s="10">
        <v>-2.1093683943687455E-3</v>
      </c>
      <c r="O48" s="10">
        <v>3.6803177875152426E-4</v>
      </c>
      <c r="P48" s="10">
        <v>5.4975109685395703E-3</v>
      </c>
      <c r="Q48" s="10">
        <v>-2.7884525382819506E-3</v>
      </c>
      <c r="R48" s="10">
        <v>5.3033175525986657E-4</v>
      </c>
      <c r="S48" s="10">
        <v>5.7815325849099389E-3</v>
      </c>
      <c r="T48" s="19">
        <f t="shared" si="5"/>
        <v>536.93622644584207</v>
      </c>
      <c r="U48" s="19">
        <f t="shared" si="2"/>
        <v>2356.0874534043419</v>
      </c>
      <c r="V48" s="19">
        <f t="shared" si="2"/>
        <v>4302.6774465178314</v>
      </c>
      <c r="W48" s="19">
        <f t="shared" si="6"/>
        <v>455.62855782643578</v>
      </c>
      <c r="X48" s="19">
        <f t="shared" si="3"/>
        <v>2715.1452018933114</v>
      </c>
      <c r="Y48" s="19">
        <f t="shared" si="3"/>
        <v>5090.7884550268827</v>
      </c>
      <c r="Z48" s="19">
        <f t="shared" si="7"/>
        <v>158.67488077589533</v>
      </c>
      <c r="AA48" s="19">
        <f t="shared" si="4"/>
        <v>1343.880270342346</v>
      </c>
      <c r="AB48" s="19">
        <f t="shared" si="4"/>
        <v>2656.1809982446598</v>
      </c>
    </row>
    <row r="49" spans="1:28" x14ac:dyDescent="0.25">
      <c r="A49" s="6">
        <v>15</v>
      </c>
      <c r="B49" s="9">
        <f>SUM(K$35:K49)</f>
        <v>0.10585103068338904</v>
      </c>
      <c r="C49" s="9">
        <f>SUM(L$35:L49)</f>
        <v>0.4699735283709966</v>
      </c>
      <c r="D49" s="9">
        <f>SUM(M$35:M49)</f>
        <v>0.86230968776086858</v>
      </c>
      <c r="E49" s="9">
        <f>SUM(N$35:N49)</f>
        <v>8.9055803031521746E-2</v>
      </c>
      <c r="F49" s="9">
        <f>SUM(O$35:O49)</f>
        <v>0.54144798840872266</v>
      </c>
      <c r="G49" s="9">
        <f>SUM(P$35:P49)</f>
        <v>1.0193775685690896</v>
      </c>
      <c r="H49" s="9">
        <f>SUM(Q$35:Q49)</f>
        <v>2.9186876706760942E-2</v>
      </c>
      <c r="I49" s="9">
        <f>SUM(R$35:R49)</f>
        <v>0.26825139503020506</v>
      </c>
      <c r="J49" s="9">
        <f>SUM(S$35:S49)</f>
        <v>0.53450852925861714</v>
      </c>
      <c r="K49" s="10">
        <v>-1.1667501215680571E-3</v>
      </c>
      <c r="L49" s="10">
        <v>3.7725561667955796E-4</v>
      </c>
      <c r="M49" s="10">
        <v>4.7348601247558728E-3</v>
      </c>
      <c r="N49" s="10">
        <v>-1.7563916544451491E-3</v>
      </c>
      <c r="O49" s="10">
        <v>2.8723270181099626E-4</v>
      </c>
      <c r="P49" s="10">
        <v>4.7228364592517185E-3</v>
      </c>
      <c r="Q49" s="10">
        <v>-2.4389156569440142E-3</v>
      </c>
      <c r="R49" s="10">
        <v>4.0006163892024544E-4</v>
      </c>
      <c r="S49" s="10">
        <v>5.1000411593124769E-3</v>
      </c>
      <c r="T49" s="19">
        <f t="shared" si="5"/>
        <v>531.08233559921973</v>
      </c>
      <c r="U49" s="19">
        <f t="shared" si="2"/>
        <v>2357.9802436089394</v>
      </c>
      <c r="V49" s="19">
        <f t="shared" si="2"/>
        <v>4326.4334794780816</v>
      </c>
      <c r="W49" s="19">
        <f t="shared" si="6"/>
        <v>446.81628102527952</v>
      </c>
      <c r="X49" s="19">
        <f t="shared" si="3"/>
        <v>2716.5863235635816</v>
      </c>
      <c r="Y49" s="19">
        <f t="shared" si="3"/>
        <v>5114.4841621091773</v>
      </c>
      <c r="Z49" s="19">
        <f t="shared" si="7"/>
        <v>146.43820235097195</v>
      </c>
      <c r="AA49" s="19">
        <f t="shared" si="4"/>
        <v>1345.8874843317583</v>
      </c>
      <c r="AB49" s="19">
        <f t="shared" si="4"/>
        <v>2681.7692400695446</v>
      </c>
    </row>
    <row r="50" spans="1:28" x14ac:dyDescent="0.25">
      <c r="A50" s="6">
        <v>16</v>
      </c>
      <c r="B50" s="9">
        <f>SUM(K$35:K50)</f>
        <v>0.10486678580816881</v>
      </c>
      <c r="C50" s="9">
        <f>SUM(L$35:L50)</f>
        <v>0.47024629614674301</v>
      </c>
      <c r="D50" s="9">
        <f>SUM(M$35:M50)</f>
        <v>0.86639042811030953</v>
      </c>
      <c r="E50" s="9">
        <f>SUM(N$35:N50)</f>
        <v>8.7618537732153154E-2</v>
      </c>
      <c r="F50" s="9">
        <f>SUM(O$35:O50)</f>
        <v>0.54166504128065907</v>
      </c>
      <c r="G50" s="9">
        <f>SUM(P$35:P50)</f>
        <v>1.0233902687086063</v>
      </c>
      <c r="H50" s="9">
        <f>SUM(Q$35:Q50)</f>
        <v>2.7053636893574713E-2</v>
      </c>
      <c r="I50" s="9">
        <f>SUM(R$35:R50)</f>
        <v>0.26856074041372663</v>
      </c>
      <c r="J50" s="9">
        <f>SUM(S$35:S50)</f>
        <v>0.5389132505504266</v>
      </c>
      <c r="K50" s="10">
        <v>-9.8424487522022052E-4</v>
      </c>
      <c r="L50" s="10">
        <v>2.7276777574641707E-4</v>
      </c>
      <c r="M50" s="10">
        <v>4.0807403494409703E-3</v>
      </c>
      <c r="N50" s="10">
        <v>-1.4372652993685892E-3</v>
      </c>
      <c r="O50" s="10">
        <v>2.170528719363858E-4</v>
      </c>
      <c r="P50" s="10">
        <v>4.0127001395167776E-3</v>
      </c>
      <c r="Q50" s="10">
        <v>-2.1332398131862305E-3</v>
      </c>
      <c r="R50" s="10">
        <v>3.0934538352155657E-4</v>
      </c>
      <c r="S50" s="10">
        <v>4.4047212918094207E-3</v>
      </c>
      <c r="T50" s="19">
        <f t="shared" si="5"/>
        <v>526.14412135833049</v>
      </c>
      <c r="U50" s="19">
        <f t="shared" si="2"/>
        <v>2359.3487909578353</v>
      </c>
      <c r="V50" s="19">
        <f t="shared" si="2"/>
        <v>4346.9076222593394</v>
      </c>
      <c r="W50" s="19">
        <f t="shared" si="6"/>
        <v>439.60514470344708</v>
      </c>
      <c r="X50" s="19">
        <f t="shared" si="3"/>
        <v>2717.6753346523947</v>
      </c>
      <c r="Y50" s="19">
        <f t="shared" si="3"/>
        <v>5134.61692934248</v>
      </c>
      <c r="Z50" s="19">
        <f t="shared" si="7"/>
        <v>135.73517966837869</v>
      </c>
      <c r="AA50" s="19">
        <f t="shared" si="4"/>
        <v>1347.439551115868</v>
      </c>
      <c r="AB50" s="19">
        <f t="shared" si="4"/>
        <v>2703.8688800656328</v>
      </c>
    </row>
    <row r="51" spans="1:28" x14ac:dyDescent="0.25">
      <c r="A51" s="6">
        <v>17</v>
      </c>
      <c r="B51" s="9">
        <f>SUM(K$35:K51)</f>
        <v>0.1040416127168016</v>
      </c>
      <c r="C51" s="9">
        <f>SUM(L$35:L51)</f>
        <v>0.47045092734698024</v>
      </c>
      <c r="D51" s="9">
        <f>SUM(M$35:M51)</f>
        <v>0.86985614395704214</v>
      </c>
      <c r="E51" s="9">
        <f>SUM(N$35:N51)</f>
        <v>8.6428867409533011E-2</v>
      </c>
      <c r="F51" s="9">
        <f>SUM(O$35:O51)</f>
        <v>0.54183780012122207</v>
      </c>
      <c r="G51" s="9">
        <f>SUM(P$35:P51)</f>
        <v>1.026830974785194</v>
      </c>
      <c r="H51" s="9">
        <f>SUM(Q$35:Q51)</f>
        <v>2.5140703605717005E-2</v>
      </c>
      <c r="I51" s="9">
        <f>SUM(R$35:R51)</f>
        <v>0.26879584351635633</v>
      </c>
      <c r="J51" s="9">
        <f>SUM(S$35:S51)</f>
        <v>0.5427865134107932</v>
      </c>
      <c r="K51" s="10">
        <v>-8.2517309136721242E-4</v>
      </c>
      <c r="L51" s="10">
        <v>2.0463120023723539E-4</v>
      </c>
      <c r="M51" s="10">
        <v>3.4657158467325884E-3</v>
      </c>
      <c r="N51" s="10">
        <v>-1.1896703226201494E-3</v>
      </c>
      <c r="O51" s="10">
        <v>1.7275884056297129E-4</v>
      </c>
      <c r="P51" s="10">
        <v>3.4407060765876429E-3</v>
      </c>
      <c r="Q51" s="10">
        <v>-1.9129332878577085E-3</v>
      </c>
      <c r="R51" s="10">
        <v>2.3510310262969051E-4</v>
      </c>
      <c r="S51" s="10">
        <v>3.8732628603665624E-3</v>
      </c>
      <c r="T51" s="19">
        <f t="shared" si="5"/>
        <v>522.00401190632397</v>
      </c>
      <c r="U51" s="19">
        <f t="shared" si="2"/>
        <v>2360.375479267404</v>
      </c>
      <c r="V51" s="19">
        <f t="shared" si="2"/>
        <v>4364.296026080473</v>
      </c>
      <c r="W51" s="19">
        <f t="shared" si="6"/>
        <v>433.63625720701828</v>
      </c>
      <c r="X51" s="19">
        <f t="shared" si="3"/>
        <v>2718.5421109884328</v>
      </c>
      <c r="Y51" s="19">
        <f t="shared" si="3"/>
        <v>5151.879852598564</v>
      </c>
      <c r="Z51" s="19">
        <f t="shared" si="7"/>
        <v>126.13749250556118</v>
      </c>
      <c r="AA51" s="19">
        <f t="shared" si="4"/>
        <v>1348.6191249381077</v>
      </c>
      <c r="AB51" s="19">
        <f t="shared" si="4"/>
        <v>2723.3020539609911</v>
      </c>
    </row>
    <row r="52" spans="1:28" x14ac:dyDescent="0.25">
      <c r="A52" s="6">
        <v>18</v>
      </c>
      <c r="B52" s="9">
        <f>SUM(K$35:K52)</f>
        <v>0.10334473718136078</v>
      </c>
      <c r="C52" s="9">
        <f>SUM(L$35:L52)</f>
        <v>0.47060367735928266</v>
      </c>
      <c r="D52" s="9">
        <f>SUM(M$35:M52)</f>
        <v>0.87287369837536644</v>
      </c>
      <c r="E52" s="9">
        <f>SUM(N$35:N52)</f>
        <v>8.5441623117118407E-2</v>
      </c>
      <c r="F52" s="9">
        <f>SUM(O$35:O52)</f>
        <v>0.54196970176215442</v>
      </c>
      <c r="G52" s="9">
        <f>SUM(P$35:P52)</f>
        <v>1.029852116655094</v>
      </c>
      <c r="H52" s="9">
        <f>SUM(Q$35:Q52)</f>
        <v>2.3459851485375813E-2</v>
      </c>
      <c r="I52" s="9">
        <f>SUM(R$35:R52)</f>
        <v>0.26897264475065435</v>
      </c>
      <c r="J52" s="9">
        <f>SUM(S$35:S52)</f>
        <v>0.54615317427745691</v>
      </c>
      <c r="K52" s="10">
        <v>-6.9687553544081366E-4</v>
      </c>
      <c r="L52" s="10">
        <v>1.5275001230239554E-4</v>
      </c>
      <c r="M52" s="10">
        <v>3.0175544183243331E-3</v>
      </c>
      <c r="N52" s="10">
        <v>-9.8724429241461116E-4</v>
      </c>
      <c r="O52" s="10">
        <v>1.3190164093230671E-4</v>
      </c>
      <c r="P52" s="10">
        <v>3.0211418699000554E-3</v>
      </c>
      <c r="Q52" s="10">
        <v>-1.6808521203411936E-3</v>
      </c>
      <c r="R52" s="10">
        <v>1.768012342980569E-4</v>
      </c>
      <c r="S52" s="10">
        <v>3.3666608666636901E-3</v>
      </c>
      <c r="T52" s="19">
        <f t="shared" si="5"/>
        <v>518.50760488416779</v>
      </c>
      <c r="U52" s="19">
        <f t="shared" si="2"/>
        <v>2361.141866073207</v>
      </c>
      <c r="V52" s="19">
        <f t="shared" si="2"/>
        <v>4379.4358866745079</v>
      </c>
      <c r="W52" s="19">
        <f t="shared" si="6"/>
        <v>428.68299410473634</v>
      </c>
      <c r="X52" s="19">
        <f t="shared" si="3"/>
        <v>2719.2038960564046</v>
      </c>
      <c r="Y52" s="19">
        <f t="shared" si="3"/>
        <v>5167.0377123764456</v>
      </c>
      <c r="Z52" s="19">
        <f t="shared" si="7"/>
        <v>117.70421732529611</v>
      </c>
      <c r="AA52" s="19">
        <f t="shared" si="4"/>
        <v>1349.5061830219224</v>
      </c>
      <c r="AB52" s="19">
        <f t="shared" si="4"/>
        <v>2740.1934730118483</v>
      </c>
    </row>
    <row r="53" spans="1:28" x14ac:dyDescent="0.25">
      <c r="A53" s="6">
        <v>19</v>
      </c>
      <c r="B53" s="9">
        <f>SUM(K$35:K53)</f>
        <v>0.10276846281720879</v>
      </c>
      <c r="C53" s="9">
        <f>SUM(L$35:L53)</f>
        <v>0.47071788839666362</v>
      </c>
      <c r="D53" s="9">
        <f>SUM(M$35:M53)</f>
        <v>0.87548529318911417</v>
      </c>
      <c r="E53" s="9">
        <f>SUM(N$35:N53)</f>
        <v>8.4616138932424423E-2</v>
      </c>
      <c r="F53" s="9">
        <f>SUM(O$35:O53)</f>
        <v>0.54207116872111172</v>
      </c>
      <c r="G53" s="9">
        <f>SUM(P$35:P53)</f>
        <v>1.0324536946764</v>
      </c>
      <c r="H53" s="9">
        <f>SUM(Q$35:Q53)</f>
        <v>2.198863782885991E-2</v>
      </c>
      <c r="I53" s="9">
        <f>SUM(R$35:R53)</f>
        <v>0.26910771452023835</v>
      </c>
      <c r="J53" s="9">
        <f>SUM(S$35:S53)</f>
        <v>0.54911639632225495</v>
      </c>
      <c r="K53" s="10">
        <v>-5.7627436415199251E-4</v>
      </c>
      <c r="L53" s="10">
        <v>1.1421103738095006E-4</v>
      </c>
      <c r="M53" s="10">
        <v>2.6115948137477502E-3</v>
      </c>
      <c r="N53" s="10">
        <v>-8.2548418469398106E-4</v>
      </c>
      <c r="O53" s="10">
        <v>1.0146695895728147E-4</v>
      </c>
      <c r="P53" s="10">
        <v>2.6015780213059841E-3</v>
      </c>
      <c r="Q53" s="10">
        <v>-1.4712136565159029E-3</v>
      </c>
      <c r="R53" s="10">
        <v>1.3506976958398142E-4</v>
      </c>
      <c r="S53" s="10">
        <v>2.9632220447980461E-3</v>
      </c>
      <c r="T53" s="19">
        <f t="shared" si="5"/>
        <v>515.61628551501383</v>
      </c>
      <c r="U53" s="19">
        <f t="shared" si="2"/>
        <v>2361.7148927512835</v>
      </c>
      <c r="V53" s="19">
        <f t="shared" si="2"/>
        <v>4392.5389416411863</v>
      </c>
      <c r="W53" s="19">
        <f t="shared" si="6"/>
        <v>424.54132381605677</v>
      </c>
      <c r="X53" s="19">
        <f t="shared" si="3"/>
        <v>2719.7129823562859</v>
      </c>
      <c r="Y53" s="19">
        <f t="shared" si="3"/>
        <v>5180.0905104727763</v>
      </c>
      <c r="Z53" s="19">
        <f t="shared" si="7"/>
        <v>110.32275320705823</v>
      </c>
      <c r="AA53" s="19">
        <f t="shared" si="4"/>
        <v>1350.1838634208414</v>
      </c>
      <c r="AB53" s="19">
        <f t="shared" si="4"/>
        <v>2755.0607338622181</v>
      </c>
    </row>
    <row r="54" spans="1:28" x14ac:dyDescent="0.25">
      <c r="A54" s="6">
        <v>20</v>
      </c>
      <c r="B54" s="9">
        <f>SUM(K$35:K54)</f>
        <v>0.10228387885778303</v>
      </c>
      <c r="C54" s="9">
        <f>SUM(L$35:L54)</f>
        <v>0.47080026047026097</v>
      </c>
      <c r="D54" s="9">
        <f>SUM(M$35:M54)</f>
        <v>0.87773715292268362</v>
      </c>
      <c r="E54" s="9">
        <f>SUM(N$35:N54)</f>
        <v>8.3940235687876216E-2</v>
      </c>
      <c r="F54" s="9">
        <f>SUM(O$35:O54)</f>
        <v>0.54214813254280603</v>
      </c>
      <c r="G54" s="9">
        <f>SUM(P$35:P54)</f>
        <v>1.0347389063051926</v>
      </c>
      <c r="H54" s="9">
        <f>SUM(Q$35:Q54)</f>
        <v>2.0710125628326394E-2</v>
      </c>
      <c r="I54" s="9">
        <f>SUM(R$35:R54)</f>
        <v>0.26920938014164114</v>
      </c>
      <c r="J54" s="9">
        <f>SUM(S$35:S54)</f>
        <v>0.55172812940118143</v>
      </c>
      <c r="K54" s="10">
        <v>-4.845839594257614E-4</v>
      </c>
      <c r="L54" s="10">
        <v>8.2372073597338364E-5</v>
      </c>
      <c r="M54" s="10">
        <v>2.2518597335694475E-3</v>
      </c>
      <c r="N54" s="10">
        <v>-6.7590324454821268E-4</v>
      </c>
      <c r="O54" s="10">
        <v>7.696382169435343E-5</v>
      </c>
      <c r="P54" s="10">
        <v>2.285211628792477E-3</v>
      </c>
      <c r="Q54" s="10">
        <v>-1.2785122005335144E-3</v>
      </c>
      <c r="R54" s="10">
        <v>1.0166562140280185E-4</v>
      </c>
      <c r="S54" s="10">
        <v>2.6117330789264966E-3</v>
      </c>
      <c r="T54" s="19">
        <f t="shared" si="5"/>
        <v>513.1850009133974</v>
      </c>
      <c r="U54" s="19">
        <f t="shared" si="2"/>
        <v>2362.1281750117564</v>
      </c>
      <c r="V54" s="19">
        <f t="shared" si="2"/>
        <v>4403.8371115222435</v>
      </c>
      <c r="W54" s="19">
        <f t="shared" si="6"/>
        <v>421.15014026842147</v>
      </c>
      <c r="X54" s="19">
        <f t="shared" si="3"/>
        <v>2720.0991300009346</v>
      </c>
      <c r="Y54" s="19">
        <f t="shared" si="3"/>
        <v>5191.5560155445955</v>
      </c>
      <c r="Z54" s="19">
        <f t="shared" si="7"/>
        <v>103.90812274793328</v>
      </c>
      <c r="AA54" s="19">
        <f t="shared" si="4"/>
        <v>1350.6939464622267</v>
      </c>
      <c r="AB54" s="19">
        <f t="shared" si="4"/>
        <v>2768.1644825414992</v>
      </c>
    </row>
    <row r="57" spans="1:28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</row>
    <row r="58" spans="1:28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</row>
    <row r="59" spans="1:28" x14ac:dyDescent="0.25">
      <c r="A59" s="21"/>
      <c r="B59" s="35" t="str">
        <f>B8</f>
        <v>response of pib_n to ipubprod shocks</v>
      </c>
      <c r="C59" s="35"/>
      <c r="D59" s="35"/>
      <c r="E59" s="35" t="str">
        <f>E8</f>
        <v>response of pib_n to ipubinfra shocks</v>
      </c>
      <c r="F59" s="35"/>
      <c r="G59" s="35"/>
      <c r="H59" s="35" t="str">
        <f>H8</f>
        <v>response of pib_n to ipubsocial shocks</v>
      </c>
      <c r="I59" s="35"/>
      <c r="J59" s="35"/>
    </row>
    <row r="60" spans="1:28" x14ac:dyDescent="0.25">
      <c r="A60" s="21"/>
      <c r="B60" s="21" t="s">
        <v>385</v>
      </c>
      <c r="C60" s="21" t="s">
        <v>316</v>
      </c>
      <c r="D60" s="21" t="s">
        <v>386</v>
      </c>
      <c r="E60" s="21" t="s">
        <v>385</v>
      </c>
      <c r="F60" s="21" t="s">
        <v>316</v>
      </c>
      <c r="G60" s="21" t="s">
        <v>386</v>
      </c>
      <c r="H60" s="21" t="s">
        <v>385</v>
      </c>
      <c r="I60" s="21" t="s">
        <v>316</v>
      </c>
      <c r="J60" s="21" t="s">
        <v>386</v>
      </c>
    </row>
    <row r="61" spans="1:28" x14ac:dyDescent="0.25">
      <c r="A61" s="21">
        <v>1</v>
      </c>
      <c r="B61" s="22">
        <f t="shared" ref="B61:D76" si="8">(T10/T35)</f>
        <v>0.58470181158320544</v>
      </c>
      <c r="C61" s="22">
        <f t="shared" si="8"/>
        <v>0.62600152023437283</v>
      </c>
      <c r="D61" s="22">
        <f t="shared" si="8"/>
        <v>0.78510408723474279</v>
      </c>
      <c r="E61" s="22">
        <f>($E$62/$G$62)*G61</f>
        <v>0.32696253674772358</v>
      </c>
      <c r="F61" s="22">
        <f t="shared" ref="F61:J61" si="9">X10/X35</f>
        <v>0.45413388836306712</v>
      </c>
      <c r="G61" s="22">
        <f t="shared" si="9"/>
        <v>0.60893394787756416</v>
      </c>
      <c r="H61" s="22">
        <f>($H$62/$J$62)*J61</f>
        <v>0.77726665008399198</v>
      </c>
      <c r="I61" s="22">
        <f t="shared" si="9"/>
        <v>1.0329335199729042</v>
      </c>
      <c r="J61" s="22">
        <f t="shared" si="9"/>
        <v>1.3723405682464569</v>
      </c>
    </row>
    <row r="62" spans="1:28" x14ac:dyDescent="0.25">
      <c r="A62" s="21">
        <v>2</v>
      </c>
      <c r="B62" s="22">
        <f t="shared" si="8"/>
        <v>0.64316274405949581</v>
      </c>
      <c r="C62" s="22">
        <f t="shared" si="8"/>
        <v>0.77214994169984674</v>
      </c>
      <c r="D62" s="22">
        <f t="shared" si="8"/>
        <v>0.9573473645387568</v>
      </c>
      <c r="E62" s="22">
        <f t="shared" ref="E62" si="10">(W11/W36)*0.9</f>
        <v>0.39094460521718699</v>
      </c>
      <c r="F62" s="22">
        <f t="shared" ref="F62:J77" si="11">X11/X36</f>
        <v>0.54837219340358501</v>
      </c>
      <c r="G62" s="22">
        <f t="shared" si="11"/>
        <v>0.72809394074409928</v>
      </c>
      <c r="H62" s="22">
        <f t="shared" si="11"/>
        <v>0.95568666100453359</v>
      </c>
      <c r="I62" s="22">
        <f t="shared" si="11"/>
        <v>1.2829882041178122</v>
      </c>
      <c r="J62" s="22">
        <f t="shared" si="11"/>
        <v>1.6873586114711034</v>
      </c>
    </row>
    <row r="63" spans="1:28" x14ac:dyDescent="0.25">
      <c r="A63" s="21">
        <v>3</v>
      </c>
      <c r="B63" s="22">
        <f>($B$62/$D$62)*D63</f>
        <v>0.7137982544243594</v>
      </c>
      <c r="C63" s="22">
        <f t="shared" si="8"/>
        <v>0.86688725523767063</v>
      </c>
      <c r="D63" s="22">
        <f t="shared" si="8"/>
        <v>1.0624882799839412</v>
      </c>
      <c r="E63" s="22">
        <f t="shared" ref="E63:E80" si="12">($E$62/$G$62)*G63</f>
        <v>0.43772802869425492</v>
      </c>
      <c r="F63" s="22">
        <f t="shared" si="11"/>
        <v>0.61400802276264643</v>
      </c>
      <c r="G63" s="22">
        <f t="shared" si="11"/>
        <v>0.81522323401569996</v>
      </c>
      <c r="H63" s="22">
        <f>($H$62/$J$62)*J63</f>
        <v>1.0533936799425052</v>
      </c>
      <c r="I63" s="22">
        <f t="shared" si="11"/>
        <v>1.421517971981012</v>
      </c>
      <c r="J63" s="22">
        <f t="shared" si="11"/>
        <v>1.8598699444563969</v>
      </c>
    </row>
    <row r="64" spans="1:28" x14ac:dyDescent="0.25">
      <c r="A64" s="21">
        <v>4</v>
      </c>
      <c r="B64" s="22">
        <f>($B$62/$D$62)*D64</f>
        <v>0.76473520560856945</v>
      </c>
      <c r="C64" s="22">
        <f t="shared" si="8"/>
        <v>0.92681046939541212</v>
      </c>
      <c r="D64" s="22">
        <f t="shared" si="8"/>
        <v>1.1383079017270374</v>
      </c>
      <c r="E64" s="22">
        <f t="shared" si="12"/>
        <v>0.47815361089500602</v>
      </c>
      <c r="F64" s="22">
        <f t="shared" si="11"/>
        <v>0.67091925837469257</v>
      </c>
      <c r="G64" s="22">
        <f t="shared" si="11"/>
        <v>0.89051170470598529</v>
      </c>
      <c r="H64" s="22">
        <f>($H$62/$J$62)*J64</f>
        <v>1.102785387858926</v>
      </c>
      <c r="I64" s="22">
        <f t="shared" si="11"/>
        <v>1.4768719368229504</v>
      </c>
      <c r="J64" s="22">
        <f t="shared" si="11"/>
        <v>1.9470758531382624</v>
      </c>
    </row>
    <row r="65" spans="1:10" x14ac:dyDescent="0.25">
      <c r="A65" s="21">
        <v>5</v>
      </c>
      <c r="B65" s="22">
        <f t="shared" ref="B65:B80" si="13">($B$63/$D$63)*D65</f>
        <v>0.80140805010736615</v>
      </c>
      <c r="C65" s="22">
        <f t="shared" si="8"/>
        <v>0.9728910163475154</v>
      </c>
      <c r="D65" s="22">
        <f t="shared" si="8"/>
        <v>1.1928954090964241</v>
      </c>
      <c r="E65" s="22">
        <f t="shared" si="12"/>
        <v>0.50808456637991428</v>
      </c>
      <c r="F65" s="22">
        <f t="shared" si="11"/>
        <v>0.7123861647058285</v>
      </c>
      <c r="G65" s="22">
        <f t="shared" si="11"/>
        <v>0.94625501728382833</v>
      </c>
      <c r="H65" s="22">
        <f t="shared" ref="H65:H80" si="14">($H$63/$J$63)*J65</f>
        <v>1.1296893707257147</v>
      </c>
      <c r="I65" s="22">
        <f t="shared" si="11"/>
        <v>1.5091131340323058</v>
      </c>
      <c r="J65" s="22">
        <f t="shared" si="11"/>
        <v>1.9945774758201464</v>
      </c>
    </row>
    <row r="66" spans="1:10" x14ac:dyDescent="0.25">
      <c r="A66" s="21">
        <v>6</v>
      </c>
      <c r="B66" s="22">
        <f t="shared" si="13"/>
        <v>0.82921503289675247</v>
      </c>
      <c r="C66" s="22">
        <f t="shared" si="8"/>
        <v>1.0016234149055216</v>
      </c>
      <c r="D66" s="22">
        <f t="shared" si="8"/>
        <v>1.2342860865494871</v>
      </c>
      <c r="E66" s="22">
        <f t="shared" si="12"/>
        <v>0.53068707937482074</v>
      </c>
      <c r="F66" s="22">
        <f t="shared" si="11"/>
        <v>0.73988810356322299</v>
      </c>
      <c r="G66" s="22">
        <f t="shared" si="11"/>
        <v>0.98834986278767833</v>
      </c>
      <c r="H66" s="22">
        <f t="shared" si="14"/>
        <v>1.1452248077035818</v>
      </c>
      <c r="I66" s="22">
        <f t="shared" si="11"/>
        <v>1.52665033038571</v>
      </c>
      <c r="J66" s="22">
        <f t="shared" si="11"/>
        <v>2.0220068147836274</v>
      </c>
    </row>
    <row r="67" spans="1:10" x14ac:dyDescent="0.25">
      <c r="A67" s="21">
        <v>7</v>
      </c>
      <c r="B67" s="22">
        <f t="shared" si="13"/>
        <v>0.84950115856385577</v>
      </c>
      <c r="C67" s="22">
        <f t="shared" si="8"/>
        <v>1.0195537079443096</v>
      </c>
      <c r="D67" s="22">
        <f t="shared" si="8"/>
        <v>1.2644819726195093</v>
      </c>
      <c r="E67" s="22">
        <f t="shared" si="12"/>
        <v>0.54743947974194573</v>
      </c>
      <c r="F67" s="22">
        <f t="shared" si="11"/>
        <v>0.75729681604358168</v>
      </c>
      <c r="G67" s="22">
        <f t="shared" si="11"/>
        <v>1.0195494778672798</v>
      </c>
      <c r="H67" s="22">
        <f t="shared" si="14"/>
        <v>1.1530091348454783</v>
      </c>
      <c r="I67" s="22">
        <f t="shared" si="11"/>
        <v>1.5351391040849358</v>
      </c>
      <c r="J67" s="22">
        <f t="shared" si="11"/>
        <v>2.0357508084725011</v>
      </c>
    </row>
    <row r="68" spans="1:10" x14ac:dyDescent="0.25">
      <c r="A68" s="21">
        <v>8</v>
      </c>
      <c r="B68" s="22">
        <f t="shared" si="13"/>
        <v>0.86503551124271483</v>
      </c>
      <c r="C68" s="22">
        <f t="shared" si="8"/>
        <v>1.0312180338407795</v>
      </c>
      <c r="D68" s="22">
        <f t="shared" si="8"/>
        <v>1.2876048474039754</v>
      </c>
      <c r="E68" s="22">
        <f t="shared" si="12"/>
        <v>0.55998548718666952</v>
      </c>
      <c r="F68" s="22">
        <f t="shared" si="11"/>
        <v>0.76794477031647279</v>
      </c>
      <c r="G68" s="22">
        <f t="shared" si="11"/>
        <v>1.0429151206696892</v>
      </c>
      <c r="H68" s="22">
        <f t="shared" si="14"/>
        <v>1.1564649785296128</v>
      </c>
      <c r="I68" s="22">
        <f t="shared" si="11"/>
        <v>1.5392380593783312</v>
      </c>
      <c r="J68" s="22">
        <f t="shared" si="11"/>
        <v>2.0418524397270308</v>
      </c>
    </row>
    <row r="69" spans="1:10" x14ac:dyDescent="0.25">
      <c r="A69" s="21">
        <v>9</v>
      </c>
      <c r="B69" s="22">
        <f t="shared" si="13"/>
        <v>0.87696735675833037</v>
      </c>
      <c r="C69" s="22">
        <f t="shared" si="8"/>
        <v>1.038181648983705</v>
      </c>
      <c r="D69" s="22">
        <f t="shared" si="8"/>
        <v>1.3053653924043889</v>
      </c>
      <c r="E69" s="22">
        <f t="shared" si="12"/>
        <v>0.56921610672008882</v>
      </c>
      <c r="F69" s="22">
        <f t="shared" si="11"/>
        <v>0.77400343333684207</v>
      </c>
      <c r="G69" s="22">
        <f t="shared" si="11"/>
        <v>1.0601061959829372</v>
      </c>
      <c r="H69" s="22">
        <f t="shared" si="14"/>
        <v>1.1580369222499032</v>
      </c>
      <c r="I69" s="22">
        <f t="shared" si="11"/>
        <v>1.540449951376144</v>
      </c>
      <c r="J69" s="22">
        <f t="shared" si="11"/>
        <v>2.0446278606692796</v>
      </c>
    </row>
    <row r="70" spans="1:10" x14ac:dyDescent="0.25">
      <c r="A70" s="21">
        <v>10</v>
      </c>
      <c r="B70" s="22">
        <f t="shared" si="13"/>
        <v>0.88656453788865031</v>
      </c>
      <c r="C70" s="22">
        <f t="shared" si="8"/>
        <v>1.0429513134010056</v>
      </c>
      <c r="D70" s="22">
        <f t="shared" si="8"/>
        <v>1.3196507908466577</v>
      </c>
      <c r="E70" s="22">
        <f t="shared" si="12"/>
        <v>0.57668136459481645</v>
      </c>
      <c r="F70" s="22">
        <f t="shared" si="11"/>
        <v>0.7776180231078339</v>
      </c>
      <c r="G70" s="22">
        <f t="shared" si="11"/>
        <v>1.0740094675772895</v>
      </c>
      <c r="H70" s="22">
        <f t="shared" si="14"/>
        <v>1.1591339367539182</v>
      </c>
      <c r="I70" s="22">
        <f t="shared" si="11"/>
        <v>1.5399425284925015</v>
      </c>
      <c r="J70" s="22">
        <f t="shared" si="11"/>
        <v>2.046564747460514</v>
      </c>
    </row>
    <row r="71" spans="1:10" x14ac:dyDescent="0.25">
      <c r="A71" s="21">
        <v>11</v>
      </c>
      <c r="B71" s="22">
        <f t="shared" si="13"/>
        <v>0.89451833757709076</v>
      </c>
      <c r="C71" s="22">
        <f t="shared" si="8"/>
        <v>1.0463434972523313</v>
      </c>
      <c r="D71" s="22">
        <f t="shared" si="8"/>
        <v>1.3314900169836326</v>
      </c>
      <c r="E71" s="22">
        <f t="shared" si="12"/>
        <v>0.58253380271033206</v>
      </c>
      <c r="F71" s="22">
        <f t="shared" si="11"/>
        <v>0.78002030397157784</v>
      </c>
      <c r="G71" s="22">
        <f t="shared" si="11"/>
        <v>1.084909028982209</v>
      </c>
      <c r="H71" s="22">
        <f t="shared" si="14"/>
        <v>1.159700013181912</v>
      </c>
      <c r="I71" s="22">
        <f t="shared" si="11"/>
        <v>1.539249679315134</v>
      </c>
      <c r="J71" s="22">
        <f t="shared" si="11"/>
        <v>2.0475642109609482</v>
      </c>
    </row>
    <row r="72" spans="1:10" x14ac:dyDescent="0.25">
      <c r="A72" s="21">
        <v>12</v>
      </c>
      <c r="B72" s="22">
        <f t="shared" si="13"/>
        <v>0.90118365433588388</v>
      </c>
      <c r="C72" s="22">
        <f t="shared" si="8"/>
        <v>1.0488848709076721</v>
      </c>
      <c r="D72" s="22">
        <f t="shared" si="8"/>
        <v>1.3414113370410896</v>
      </c>
      <c r="E72" s="22">
        <f t="shared" si="12"/>
        <v>0.58727660454674213</v>
      </c>
      <c r="F72" s="22">
        <f t="shared" si="11"/>
        <v>0.78159469706651374</v>
      </c>
      <c r="G72" s="22">
        <f t="shared" si="11"/>
        <v>1.0937420074481012</v>
      </c>
      <c r="H72" s="22">
        <f t="shared" si="14"/>
        <v>1.1596856076105009</v>
      </c>
      <c r="I72" s="22">
        <f t="shared" si="11"/>
        <v>1.5384440266904726</v>
      </c>
      <c r="J72" s="22">
        <f t="shared" si="11"/>
        <v>2.0475387765105522</v>
      </c>
    </row>
    <row r="73" spans="1:10" x14ac:dyDescent="0.25">
      <c r="A73" s="21">
        <v>13</v>
      </c>
      <c r="B73" s="22">
        <f t="shared" si="13"/>
        <v>0.90664951736252708</v>
      </c>
      <c r="C73" s="22">
        <f t="shared" si="8"/>
        <v>1.0509041690590324</v>
      </c>
      <c r="D73" s="22">
        <f t="shared" si="8"/>
        <v>1.3495472709269036</v>
      </c>
      <c r="E73" s="22">
        <f t="shared" si="12"/>
        <v>0.59121161848281478</v>
      </c>
      <c r="F73" s="22">
        <f t="shared" si="11"/>
        <v>0.78252422385362164</v>
      </c>
      <c r="G73" s="22">
        <f t="shared" si="11"/>
        <v>1.101070564398021</v>
      </c>
      <c r="H73" s="22">
        <f t="shared" si="14"/>
        <v>1.1596695350463597</v>
      </c>
      <c r="I73" s="22">
        <f t="shared" si="11"/>
        <v>1.5378044285918808</v>
      </c>
      <c r="J73" s="22">
        <f t="shared" si="11"/>
        <v>2.0475103988208567</v>
      </c>
    </row>
    <row r="74" spans="1:10" x14ac:dyDescent="0.25">
      <c r="A74" s="21">
        <v>14</v>
      </c>
      <c r="B74" s="22">
        <f t="shared" si="13"/>
        <v>0.91134410159619761</v>
      </c>
      <c r="C74" s="22">
        <f t="shared" si="8"/>
        <v>1.0525490077122801</v>
      </c>
      <c r="D74" s="22">
        <f t="shared" si="8"/>
        <v>1.356535156785065</v>
      </c>
      <c r="E74" s="22">
        <f t="shared" si="12"/>
        <v>0.59451398771652175</v>
      </c>
      <c r="F74" s="22">
        <f t="shared" si="11"/>
        <v>0.78311342445751553</v>
      </c>
      <c r="G74" s="22">
        <f t="shared" si="11"/>
        <v>1.1072208859450494</v>
      </c>
      <c r="H74" s="22">
        <f t="shared" si="14"/>
        <v>1.1594934641993182</v>
      </c>
      <c r="I74" s="22">
        <f t="shared" si="11"/>
        <v>1.5372582734144999</v>
      </c>
      <c r="J74" s="22">
        <f t="shared" si="11"/>
        <v>2.0471995284570577</v>
      </c>
    </row>
    <row r="75" spans="1:10" x14ac:dyDescent="0.25">
      <c r="A75" s="21">
        <v>15</v>
      </c>
      <c r="B75" s="22">
        <f t="shared" si="13"/>
        <v>0.91536532744779853</v>
      </c>
      <c r="C75" s="22">
        <f t="shared" si="8"/>
        <v>1.0537394128344846</v>
      </c>
      <c r="D75" s="22">
        <f t="shared" si="8"/>
        <v>1.3625207490893498</v>
      </c>
      <c r="E75" s="22">
        <f t="shared" si="12"/>
        <v>0.59719677584220965</v>
      </c>
      <c r="F75" s="22">
        <f t="shared" si="11"/>
        <v>0.78349349700188997</v>
      </c>
      <c r="G75" s="22">
        <f t="shared" si="11"/>
        <v>1.1122173016841244</v>
      </c>
      <c r="H75" s="22">
        <f t="shared" si="14"/>
        <v>1.1588587313711913</v>
      </c>
      <c r="I75" s="22">
        <f t="shared" si="11"/>
        <v>1.5368471492593028</v>
      </c>
      <c r="J75" s="22">
        <f t="shared" si="11"/>
        <v>2.0460788453427852</v>
      </c>
    </row>
    <row r="76" spans="1:10" x14ac:dyDescent="0.25">
      <c r="A76" s="21">
        <v>16</v>
      </c>
      <c r="B76" s="22">
        <f t="shared" si="13"/>
        <v>0.91879988014413461</v>
      </c>
      <c r="C76" s="22">
        <f t="shared" si="8"/>
        <v>1.0546271283508637</v>
      </c>
      <c r="D76" s="22">
        <f t="shared" si="8"/>
        <v>1.3676330787486417</v>
      </c>
      <c r="E76" s="22">
        <f t="shared" si="12"/>
        <v>0.59944121865406153</v>
      </c>
      <c r="F76" s="22">
        <f t="shared" si="11"/>
        <v>0.78374539068758764</v>
      </c>
      <c r="G76" s="22">
        <f t="shared" si="11"/>
        <v>1.1163973445593756</v>
      </c>
      <c r="H76" s="22">
        <f t="shared" si="14"/>
        <v>1.1582980827206484</v>
      </c>
      <c r="I76" s="22">
        <f t="shared" si="11"/>
        <v>1.5365263620234804</v>
      </c>
      <c r="J76" s="22">
        <f t="shared" si="11"/>
        <v>2.0450889651162378</v>
      </c>
    </row>
    <row r="77" spans="1:10" x14ac:dyDescent="0.25">
      <c r="A77" s="21">
        <v>17</v>
      </c>
      <c r="B77" s="22">
        <f t="shared" si="13"/>
        <v>0.92172910954677589</v>
      </c>
      <c r="C77" s="22">
        <f t="shared" ref="C77:D80" si="15">(U26/U51)</f>
        <v>1.05527425714058</v>
      </c>
      <c r="D77" s="22">
        <f t="shared" si="15"/>
        <v>1.3719932349838242</v>
      </c>
      <c r="E77" s="22">
        <f t="shared" si="12"/>
        <v>0.6013145034954579</v>
      </c>
      <c r="F77" s="22">
        <f t="shared" si="11"/>
        <v>0.78386750400369554</v>
      </c>
      <c r="G77" s="22">
        <f t="shared" si="11"/>
        <v>1.1198861440570711</v>
      </c>
      <c r="H77" s="22">
        <f t="shared" si="14"/>
        <v>1.1577518006229188</v>
      </c>
      <c r="I77" s="22">
        <f t="shared" si="11"/>
        <v>1.5362809728997648</v>
      </c>
      <c r="J77" s="22">
        <f t="shared" si="11"/>
        <v>2.0441244504489227</v>
      </c>
    </row>
    <row r="78" spans="1:10" x14ac:dyDescent="0.25">
      <c r="A78" s="21">
        <v>18</v>
      </c>
      <c r="B78" s="22">
        <f t="shared" si="13"/>
        <v>0.92414757566535377</v>
      </c>
      <c r="C78" s="22">
        <f t="shared" si="15"/>
        <v>1.0557718344642026</v>
      </c>
      <c r="D78" s="22">
        <f t="shared" si="15"/>
        <v>1.3755931203724476</v>
      </c>
      <c r="E78" s="22">
        <f t="shared" si="12"/>
        <v>0.60283790797627623</v>
      </c>
      <c r="F78" s="22">
        <f t="shared" ref="F78:J80" si="16">X27/X52</f>
        <v>0.78393555568676687</v>
      </c>
      <c r="G78" s="22">
        <f t="shared" si="16"/>
        <v>1.1227233275275272</v>
      </c>
      <c r="H78" s="22">
        <f t="shared" si="14"/>
        <v>1.157345692268082</v>
      </c>
      <c r="I78" s="22">
        <f t="shared" si="16"/>
        <v>1.5360991846899863</v>
      </c>
      <c r="J78" s="22">
        <f t="shared" si="16"/>
        <v>2.0434074262843245</v>
      </c>
    </row>
    <row r="79" spans="1:10" x14ac:dyDescent="0.25">
      <c r="A79" s="21">
        <v>19</v>
      </c>
      <c r="B79" s="22">
        <f t="shared" si="13"/>
        <v>0.92620343984003539</v>
      </c>
      <c r="C79" s="22">
        <f t="shared" si="15"/>
        <v>1.0561301199181461</v>
      </c>
      <c r="D79" s="22">
        <f t="shared" si="15"/>
        <v>1.3786532729818144</v>
      </c>
      <c r="E79" s="22">
        <f t="shared" si="12"/>
        <v>0.60407426001386666</v>
      </c>
      <c r="F79" s="22">
        <f t="shared" si="16"/>
        <v>0.7839670268101121</v>
      </c>
      <c r="G79" s="22">
        <f t="shared" si="16"/>
        <v>1.1250259054763805</v>
      </c>
      <c r="H79" s="22">
        <f t="shared" si="14"/>
        <v>1.1569457704784976</v>
      </c>
      <c r="I79" s="22">
        <f t="shared" si="16"/>
        <v>1.5359372942121441</v>
      </c>
      <c r="J79" s="22">
        <f t="shared" si="16"/>
        <v>2.0427013251079611</v>
      </c>
    </row>
    <row r="80" spans="1:10" x14ac:dyDescent="0.25">
      <c r="A80" s="21">
        <v>20</v>
      </c>
      <c r="B80" s="22">
        <f t="shared" si="13"/>
        <v>0.92793488808990221</v>
      </c>
      <c r="C80" s="22">
        <f t="shared" si="15"/>
        <v>1.0564111655512534</v>
      </c>
      <c r="D80" s="22">
        <f t="shared" si="15"/>
        <v>1.3812305326787657</v>
      </c>
      <c r="E80" s="22">
        <f t="shared" si="12"/>
        <v>0.60506535707100984</v>
      </c>
      <c r="F80" s="22">
        <f t="shared" si="16"/>
        <v>0.7839861973145531</v>
      </c>
      <c r="G80" s="22">
        <f t="shared" si="16"/>
        <v>1.1268717213601791</v>
      </c>
      <c r="H80" s="22">
        <f t="shared" si="14"/>
        <v>1.1565819247307214</v>
      </c>
      <c r="I80" s="22">
        <f t="shared" si="16"/>
        <v>1.5358128286760371</v>
      </c>
      <c r="J80" s="22">
        <f t="shared" si="16"/>
        <v>2.0420589197246821</v>
      </c>
    </row>
    <row r="82" spans="1:18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18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ht="23.25" x14ac:dyDescent="0.35">
      <c r="A84" s="24"/>
      <c r="B84" s="25" t="s">
        <v>402</v>
      </c>
      <c r="C84" s="24"/>
      <c r="D84" s="24"/>
      <c r="E84" s="24"/>
      <c r="F84" s="24"/>
      <c r="G84" s="24"/>
      <c r="H84" s="24"/>
      <c r="I84" s="24"/>
      <c r="J84" s="25" t="s">
        <v>408</v>
      </c>
      <c r="K84" s="24"/>
      <c r="L84" s="24"/>
      <c r="M84" s="24"/>
      <c r="N84" s="24"/>
      <c r="O84" s="24"/>
      <c r="P84" s="24"/>
      <c r="Q84" s="24"/>
      <c r="R84" s="24"/>
    </row>
    <row r="85" spans="1:18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</row>
    <row r="87" spans="1:18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</row>
    <row r="89" spans="1:18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18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1:18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</row>
    <row r="93" spans="1:18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</row>
    <row r="94" spans="1:18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18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18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ht="23.25" x14ac:dyDescent="0.35">
      <c r="A109" s="24"/>
      <c r="B109" s="25" t="s">
        <v>409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spans="1:18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r="123" spans="1:18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r="125" spans="1:18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r="126" spans="1:18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</row>
    <row r="127" spans="1:18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r="128" spans="1:18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</row>
    <row r="130" spans="1:18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r="131" spans="1:1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r="132" spans="1:18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1:18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r="151" spans="1:18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1:18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r="153" spans="1:18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r="154" spans="1:18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1:18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1:18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1:18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1:18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1:18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1:18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1:18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</sheetData>
  <mergeCells count="21">
    <mergeCell ref="W33:Y33"/>
    <mergeCell ref="Z33:AB33"/>
    <mergeCell ref="B59:D59"/>
    <mergeCell ref="E59:G59"/>
    <mergeCell ref="H59:J59"/>
    <mergeCell ref="T8:V8"/>
    <mergeCell ref="W8:Y8"/>
    <mergeCell ref="Z8:AB8"/>
    <mergeCell ref="B33:D33"/>
    <mergeCell ref="E33:G33"/>
    <mergeCell ref="H33:J33"/>
    <mergeCell ref="K33:M33"/>
    <mergeCell ref="N33:P33"/>
    <mergeCell ref="Q33:S33"/>
    <mergeCell ref="T33:V33"/>
    <mergeCell ref="B8:D8"/>
    <mergeCell ref="E8:G8"/>
    <mergeCell ref="H8:J8"/>
    <mergeCell ref="K8:M8"/>
    <mergeCell ref="N8:P8"/>
    <mergeCell ref="Q8:S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9EA4-C711-417F-B245-F7E84EB6DDA8}">
  <dimension ref="A1:AB161"/>
  <sheetViews>
    <sheetView topLeftCell="A57" zoomScale="80" zoomScaleNormal="80" workbookViewId="0">
      <selection activeCell="Q96" sqref="Q96"/>
    </sheetView>
  </sheetViews>
  <sheetFormatPr baseColWidth="10" defaultRowHeight="15" x14ac:dyDescent="0.25"/>
  <sheetData>
    <row r="1" spans="1:28" ht="23.25" x14ac:dyDescent="0.35">
      <c r="A1" s="15" t="s">
        <v>320</v>
      </c>
      <c r="I1" s="17" t="s">
        <v>329</v>
      </c>
      <c r="J1" s="27" t="s">
        <v>414</v>
      </c>
    </row>
    <row r="2" spans="1:28" ht="23.25" x14ac:dyDescent="0.35">
      <c r="A2" t="s">
        <v>321</v>
      </c>
      <c r="B2" t="s">
        <v>321</v>
      </c>
      <c r="C2" t="s">
        <v>321</v>
      </c>
      <c r="D2" t="s">
        <v>321</v>
      </c>
      <c r="J2" s="27" t="s">
        <v>418</v>
      </c>
    </row>
    <row r="3" spans="1:28" ht="23.25" x14ac:dyDescent="0.35">
      <c r="A3" s="14" t="s">
        <v>19</v>
      </c>
      <c r="B3" s="14" t="s">
        <v>21</v>
      </c>
      <c r="C3" s="14" t="s">
        <v>21</v>
      </c>
      <c r="D3" s="14" t="s">
        <v>21</v>
      </c>
      <c r="J3" s="27" t="s">
        <v>421</v>
      </c>
    </row>
    <row r="4" spans="1:28" x14ac:dyDescent="0.25">
      <c r="A4" s="13">
        <f>HLOOKUP(A3,data!$B$2:$IG$4,3,FALSE)</f>
        <v>45467.426686676692</v>
      </c>
      <c r="B4" s="13">
        <f>HLOOKUP(B3,data!$B$2:$IG$4,3,FALSE)</f>
        <v>5017.2618270268886</v>
      </c>
      <c r="C4" s="13">
        <f>HLOOKUP(C3,data!$B$2:$IG$4,3,FALSE)</f>
        <v>5017.2618270268886</v>
      </c>
      <c r="D4" s="13">
        <f>HLOOKUP(D3,data!$B$2:$IG$4,3,FALSE)</f>
        <v>5017.2618270268886</v>
      </c>
    </row>
    <row r="5" spans="1:28" x14ac:dyDescent="0.25">
      <c r="K5" s="20"/>
      <c r="L5" s="16" t="s">
        <v>337</v>
      </c>
    </row>
    <row r="6" spans="1:28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1" t="s">
        <v>326</v>
      </c>
      <c r="T6" s="11" t="s">
        <v>336</v>
      </c>
    </row>
    <row r="7" spans="1:28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t="s">
        <v>385</v>
      </c>
      <c r="L7" t="s">
        <v>316</v>
      </c>
      <c r="M7" t="s">
        <v>386</v>
      </c>
      <c r="N7" t="s">
        <v>385</v>
      </c>
      <c r="O7" t="s">
        <v>316</v>
      </c>
      <c r="P7" t="s">
        <v>386</v>
      </c>
      <c r="Q7" t="s">
        <v>385</v>
      </c>
      <c r="R7" t="s">
        <v>316</v>
      </c>
      <c r="S7" t="s">
        <v>386</v>
      </c>
    </row>
    <row r="8" spans="1:28" x14ac:dyDescent="0.25">
      <c r="A8" s="6"/>
      <c r="B8" s="33" t="s">
        <v>415</v>
      </c>
      <c r="C8" s="33"/>
      <c r="D8" s="33"/>
      <c r="E8" s="33" t="s">
        <v>419</v>
      </c>
      <c r="F8" s="33"/>
      <c r="G8" s="33"/>
      <c r="H8" s="33" t="s">
        <v>422</v>
      </c>
      <c r="I8" s="33"/>
      <c r="J8" s="33"/>
      <c r="K8" s="34" t="str">
        <f>B8</f>
        <v>response of pib_n to ipubhidroc shocks</v>
      </c>
      <c r="L8" s="34"/>
      <c r="M8" s="34"/>
      <c r="N8" s="34" t="str">
        <f>E8</f>
        <v>response of pib_n to ipubagro shocks</v>
      </c>
      <c r="O8" s="34"/>
      <c r="P8" s="34"/>
      <c r="Q8" s="34"/>
      <c r="R8" s="34"/>
      <c r="S8" s="34"/>
      <c r="T8" s="32" t="str">
        <f>K8</f>
        <v>response of pib_n to ipubhidroc shocks</v>
      </c>
      <c r="U8" s="32"/>
      <c r="V8" s="32"/>
      <c r="W8" s="32" t="str">
        <f>N8</f>
        <v>response of pib_n to ipubagro shocks</v>
      </c>
      <c r="X8" s="32"/>
      <c r="Y8" s="32"/>
      <c r="Z8" s="32"/>
      <c r="AA8" s="32"/>
      <c r="AB8" s="32"/>
    </row>
    <row r="9" spans="1:28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8" t="s">
        <v>313</v>
      </c>
      <c r="L9" s="8" t="s">
        <v>314</v>
      </c>
      <c r="M9" s="8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18" t="s">
        <v>313</v>
      </c>
      <c r="U9" s="18" t="s">
        <v>314</v>
      </c>
      <c r="V9" s="18" t="s">
        <v>315</v>
      </c>
      <c r="W9" s="18" t="s">
        <v>313</v>
      </c>
      <c r="X9" s="18" t="s">
        <v>314</v>
      </c>
      <c r="Y9" s="18" t="s">
        <v>315</v>
      </c>
      <c r="Z9" s="18" t="s">
        <v>313</v>
      </c>
      <c r="AA9" s="18" t="s">
        <v>314</v>
      </c>
      <c r="AB9" s="18" t="s">
        <v>315</v>
      </c>
    </row>
    <row r="10" spans="1:28" x14ac:dyDescent="0.25">
      <c r="A10" s="6">
        <v>1</v>
      </c>
      <c r="B10" s="9">
        <f>SUM(K$10:K10)</f>
        <v>4.3991306769782341E-3</v>
      </c>
      <c r="C10" s="9">
        <f>SUM(L$10:L10)</f>
        <v>1.8386437032085277E-2</v>
      </c>
      <c r="D10" s="9">
        <f>SUM(M$10:M10)</f>
        <v>3.928607214131672E-2</v>
      </c>
      <c r="E10" s="9">
        <f>SUM(N$10:N10)</f>
        <v>3.1301817495933294E-3</v>
      </c>
      <c r="F10" s="9">
        <f>SUM(O$10:O10)</f>
        <v>1.3857714004055059E-2</v>
      </c>
      <c r="G10" s="9">
        <f>SUM(P$10:P10)</f>
        <v>3.1447582993914522E-2</v>
      </c>
      <c r="H10" s="9">
        <f>SUM(Q$10:Q10)</f>
        <v>5.5175778597579411E-3</v>
      </c>
      <c r="I10" s="9">
        <f>SUM(R$10:R10)</f>
        <v>2.182567877845188E-2</v>
      </c>
      <c r="J10" s="9">
        <f>SUM(S$10:S10)</f>
        <v>4.2224263769526371E-2</v>
      </c>
      <c r="K10" s="10">
        <v>4.3991306769782341E-3</v>
      </c>
      <c r="L10" s="10">
        <v>1.8386437032085277E-2</v>
      </c>
      <c r="M10" s="10">
        <v>3.928607214131672E-2</v>
      </c>
      <c r="N10" s="10">
        <v>3.1301817495933294E-3</v>
      </c>
      <c r="O10" s="10">
        <v>1.3857714004055059E-2</v>
      </c>
      <c r="P10" s="10">
        <v>3.1447582993914522E-2</v>
      </c>
      <c r="Q10" s="10">
        <v>5.5175778597579411E-3</v>
      </c>
      <c r="R10" s="10">
        <v>2.182567877845188E-2</v>
      </c>
      <c r="S10" s="10">
        <v>4.2224263769526371E-2</v>
      </c>
      <c r="T10" s="19">
        <f>$A$4*B10</f>
        <v>200.01715154061827</v>
      </c>
      <c r="U10" s="19">
        <f t="shared" ref="U10:AB29" si="0">$A$4*C10</f>
        <v>835.98397778553476</v>
      </c>
      <c r="V10" s="19">
        <f t="shared" si="0"/>
        <v>1786.2366048928095</v>
      </c>
      <c r="W10" s="19">
        <f t="shared" si="0"/>
        <v>142.3213092156081</v>
      </c>
      <c r="X10" s="19">
        <f t="shared" si="0"/>
        <v>630.07459552430623</v>
      </c>
      <c r="Y10" s="19">
        <f t="shared" si="0"/>
        <v>1429.8406742489892</v>
      </c>
      <c r="Z10" s="19">
        <f t="shared" si="0"/>
        <v>250.87006682657469</v>
      </c>
      <c r="AA10" s="19">
        <f t="shared" si="0"/>
        <v>992.35744974621616</v>
      </c>
      <c r="AB10" s="19">
        <f t="shared" si="0"/>
        <v>1919.8286173398392</v>
      </c>
    </row>
    <row r="11" spans="1:28" x14ac:dyDescent="0.25">
      <c r="A11" s="6">
        <v>2</v>
      </c>
      <c r="B11" s="9">
        <f>SUM(K$10:K11)</f>
        <v>6.1928485731679054E-3</v>
      </c>
      <c r="C11" s="9">
        <f>SUM(L$10:L11)</f>
        <v>2.8246877240717352E-2</v>
      </c>
      <c r="D11" s="9">
        <f>SUM(M$10:M11)</f>
        <v>6.074508649644067E-2</v>
      </c>
      <c r="E11" s="9">
        <f>SUM(N$10:N11)</f>
        <v>5.7835178798268314E-3</v>
      </c>
      <c r="F11" s="9">
        <f>SUM(O$10:O11)</f>
        <v>2.3562452043134192E-2</v>
      </c>
      <c r="G11" s="9">
        <f>SUM(P$10:P11)</f>
        <v>5.1410434440363931E-2</v>
      </c>
      <c r="H11" s="9">
        <f>SUM(Q$10:Q11)</f>
        <v>8.660361727313267E-3</v>
      </c>
      <c r="I11" s="9">
        <f>SUM(R$10:R11)</f>
        <v>3.462278035413599E-2</v>
      </c>
      <c r="J11" s="9">
        <f>SUM(S$10:S11)</f>
        <v>6.6838307875129011E-2</v>
      </c>
      <c r="K11" s="10">
        <v>1.7937178961896713E-3</v>
      </c>
      <c r="L11" s="10">
        <v>9.860440208632075E-3</v>
      </c>
      <c r="M11" s="10">
        <v>2.1459014355123946E-2</v>
      </c>
      <c r="N11" s="10">
        <v>2.653336130233502E-3</v>
      </c>
      <c r="O11" s="10">
        <v>9.7047380390791332E-3</v>
      </c>
      <c r="P11" s="10">
        <v>1.9962851446449405E-2</v>
      </c>
      <c r="Q11" s="10">
        <v>3.142783867555325E-3</v>
      </c>
      <c r="R11" s="10">
        <v>1.279710157568411E-2</v>
      </c>
      <c r="S11" s="10">
        <v>2.4614044105602632E-2</v>
      </c>
      <c r="T11" s="19">
        <f t="shared" ref="T11:T29" si="1">$A$4*B11</f>
        <v>281.57288848220207</v>
      </c>
      <c r="U11" s="19">
        <f t="shared" si="0"/>
        <v>1284.3128200698727</v>
      </c>
      <c r="V11" s="19">
        <f t="shared" si="0"/>
        <v>2761.9227668527506</v>
      </c>
      <c r="W11" s="19">
        <f t="shared" si="0"/>
        <v>262.96167519211025</v>
      </c>
      <c r="X11" s="19">
        <f t="shared" si="0"/>
        <v>1071.3240608295393</v>
      </c>
      <c r="Y11" s="19">
        <f t="shared" si="0"/>
        <v>2337.5001588474456</v>
      </c>
      <c r="Z11" s="19">
        <f t="shared" si="0"/>
        <v>393.76436191671667</v>
      </c>
      <c r="AA11" s="19">
        <f t="shared" si="0"/>
        <v>1574.2087274405883</v>
      </c>
      <c r="AB11" s="19">
        <f t="shared" si="0"/>
        <v>3038.9658631739535</v>
      </c>
    </row>
    <row r="12" spans="1:28" x14ac:dyDescent="0.25">
      <c r="A12" s="6">
        <v>3</v>
      </c>
      <c r="B12" s="9">
        <f>SUM(K$10:K12)</f>
        <v>6.0016876953083052E-3</v>
      </c>
      <c r="C12" s="9">
        <f>SUM(L$10:L12)</f>
        <v>3.4139985253939187E-2</v>
      </c>
      <c r="D12" s="9">
        <f>SUM(M$10:M12)</f>
        <v>7.4173863729570286E-2</v>
      </c>
      <c r="E12" s="9">
        <f>SUM(N$10:N12)</f>
        <v>6.9360959731995971E-3</v>
      </c>
      <c r="F12" s="9">
        <f>SUM(O$10:O12)</f>
        <v>3.0490247544035471E-2</v>
      </c>
      <c r="G12" s="9">
        <f>SUM(P$10:P12)</f>
        <v>6.5199047232012503E-2</v>
      </c>
      <c r="H12" s="9">
        <f>SUM(Q$10:Q12)</f>
        <v>1.0164904565003036E-2</v>
      </c>
      <c r="I12" s="9">
        <f>SUM(R$10:R12)</f>
        <v>4.2848558470858097E-2</v>
      </c>
      <c r="J12" s="9">
        <f>SUM(S$10:S12)</f>
        <v>8.3090244484371883E-2</v>
      </c>
      <c r="K12" s="10">
        <v>-1.9116087785960061E-4</v>
      </c>
      <c r="L12" s="10">
        <v>5.893108013221837E-3</v>
      </c>
      <c r="M12" s="10">
        <v>1.3428777233129617E-2</v>
      </c>
      <c r="N12" s="10">
        <v>1.1525780933727657E-3</v>
      </c>
      <c r="O12" s="10">
        <v>6.9277955009012793E-3</v>
      </c>
      <c r="P12" s="10">
        <v>1.3788612791648579E-2</v>
      </c>
      <c r="Q12" s="10">
        <v>1.5045428376897693E-3</v>
      </c>
      <c r="R12" s="10">
        <v>8.2257781167221107E-3</v>
      </c>
      <c r="S12" s="10">
        <v>1.6251936609242866E-2</v>
      </c>
      <c r="T12" s="19">
        <f t="shared" si="1"/>
        <v>272.88129528275999</v>
      </c>
      <c r="U12" s="19">
        <f t="shared" si="0"/>
        <v>1552.2572766177034</v>
      </c>
      <c r="V12" s="19">
        <f t="shared" si="0"/>
        <v>3372.4947111917845</v>
      </c>
      <c r="W12" s="19">
        <f t="shared" si="0"/>
        <v>315.36643515320611</v>
      </c>
      <c r="X12" s="19">
        <f t="shared" si="0"/>
        <v>1386.3130948670569</v>
      </c>
      <c r="Y12" s="19">
        <f t="shared" si="0"/>
        <v>2964.4329000626994</v>
      </c>
      <c r="Z12" s="19">
        <f t="shared" si="0"/>
        <v>462.17205308634078</v>
      </c>
      <c r="AA12" s="19">
        <f t="shared" si="0"/>
        <v>1948.21369090352</v>
      </c>
      <c r="AB12" s="19">
        <f t="shared" si="0"/>
        <v>3777.8995994712209</v>
      </c>
    </row>
    <row r="13" spans="1:28" x14ac:dyDescent="0.25">
      <c r="A13" s="6">
        <v>4</v>
      </c>
      <c r="B13" s="9">
        <f>SUM(K$10:K13)</f>
        <v>4.4995570474984023E-3</v>
      </c>
      <c r="C13" s="9">
        <f>SUM(L$10:L13)</f>
        <v>3.7891279389737319E-2</v>
      </c>
      <c r="D13" s="9">
        <f>SUM(M$10:M13)</f>
        <v>8.38127904366021E-2</v>
      </c>
      <c r="E13" s="9">
        <f>SUM(N$10:N13)</f>
        <v>6.9764856936580192E-3</v>
      </c>
      <c r="F13" s="9">
        <f>SUM(O$10:O13)</f>
        <v>3.5810493811590488E-2</v>
      </c>
      <c r="G13" s="9">
        <f>SUM(P$10:P13)</f>
        <v>7.5949264639660272E-2</v>
      </c>
      <c r="H13" s="9">
        <f>SUM(Q$10:Q13)</f>
        <v>1.0272088680121642E-2</v>
      </c>
      <c r="I13" s="9">
        <f>SUM(R$10:R13)</f>
        <v>4.8477326433999782E-2</v>
      </c>
      <c r="J13" s="9">
        <f>SUM(S$10:S13)</f>
        <v>9.4843071185385278E-2</v>
      </c>
      <c r="K13" s="10">
        <v>-1.5021306478099033E-3</v>
      </c>
      <c r="L13" s="10">
        <v>3.7512941357981319E-3</v>
      </c>
      <c r="M13" s="10">
        <v>9.6389267070318176E-3</v>
      </c>
      <c r="N13" s="10">
        <v>4.0389720458422503E-5</v>
      </c>
      <c r="O13" s="10">
        <v>5.3202462675550136E-3</v>
      </c>
      <c r="P13" s="10">
        <v>1.0750217407647769E-2</v>
      </c>
      <c r="Q13" s="10">
        <v>1.0718411511860594E-4</v>
      </c>
      <c r="R13" s="10">
        <v>5.6287679631416877E-3</v>
      </c>
      <c r="S13" s="10">
        <v>1.1752826701013391E-2</v>
      </c>
      <c r="T13" s="19">
        <f t="shared" si="1"/>
        <v>204.58328017965303</v>
      </c>
      <c r="U13" s="19">
        <f t="shared" si="0"/>
        <v>1722.8189677172652</v>
      </c>
      <c r="V13" s="19">
        <f t="shared" si="0"/>
        <v>3810.7519045820031</v>
      </c>
      <c r="W13" s="19">
        <f t="shared" si="0"/>
        <v>317.20285180704479</v>
      </c>
      <c r="X13" s="19">
        <f t="shared" si="0"/>
        <v>1628.2110019921799</v>
      </c>
      <c r="Y13" s="19">
        <f t="shared" si="0"/>
        <v>3453.21762191076</v>
      </c>
      <c r="Z13" s="19">
        <f t="shared" si="0"/>
        <v>467.04543898247226</v>
      </c>
      <c r="AA13" s="19">
        <f t="shared" si="0"/>
        <v>2204.1392856039793</v>
      </c>
      <c r="AB13" s="19">
        <f t="shared" si="0"/>
        <v>4312.2703858607638</v>
      </c>
    </row>
    <row r="14" spans="1:28" x14ac:dyDescent="0.25">
      <c r="A14" s="6">
        <v>5</v>
      </c>
      <c r="B14" s="9">
        <f>SUM(K$10:K14)</f>
        <v>2.1236681694963028E-3</v>
      </c>
      <c r="C14" s="9">
        <f>SUM(L$10:L14)</f>
        <v>4.0062980672234447E-2</v>
      </c>
      <c r="D14" s="9">
        <f>SUM(M$10:M14)</f>
        <v>9.0996901172873207E-2</v>
      </c>
      <c r="E14" s="9">
        <f>SUM(N$10:N14)</f>
        <v>6.0565311402326358E-3</v>
      </c>
      <c r="F14" s="9">
        <f>SUM(O$10:O14)</f>
        <v>3.959676401227321E-2</v>
      </c>
      <c r="G14" s="9">
        <f>SUM(P$10:P14)</f>
        <v>8.457439572349193E-2</v>
      </c>
      <c r="H14" s="9">
        <f>SUM(Q$10:Q14)</f>
        <v>9.2449181650077969E-3</v>
      </c>
      <c r="I14" s="9">
        <f>SUM(R$10:R14)</f>
        <v>5.2127975539964636E-2</v>
      </c>
      <c r="J14" s="9">
        <f>SUM(S$10:S14)</f>
        <v>0.10371510590430906</v>
      </c>
      <c r="K14" s="10">
        <v>-2.3758888780020995E-3</v>
      </c>
      <c r="L14" s="10">
        <v>2.1717012824971271E-3</v>
      </c>
      <c r="M14" s="10">
        <v>7.1841107362711001E-3</v>
      </c>
      <c r="N14" s="10">
        <v>-9.1995455342538317E-4</v>
      </c>
      <c r="O14" s="10">
        <v>3.7862702006827226E-3</v>
      </c>
      <c r="P14" s="10">
        <v>8.6251310838316546E-3</v>
      </c>
      <c r="Q14" s="10">
        <v>-1.0271705151138439E-3</v>
      </c>
      <c r="R14" s="10">
        <v>3.6506491059648512E-3</v>
      </c>
      <c r="S14" s="10">
        <v>8.8720347189237825E-3</v>
      </c>
      <c r="T14" s="19">
        <f t="shared" si="1"/>
        <v>96.557726803402034</v>
      </c>
      <c r="U14" s="19">
        <f t="shared" si="0"/>
        <v>1821.5606365645649</v>
      </c>
      <c r="V14" s="19">
        <f t="shared" si="0"/>
        <v>4137.3949327923765</v>
      </c>
      <c r="W14" s="19">
        <f t="shared" si="0"/>
        <v>275.37488559410178</v>
      </c>
      <c r="X14" s="19">
        <f t="shared" si="0"/>
        <v>1800.3629647576702</v>
      </c>
      <c r="Y14" s="19">
        <f t="shared" si="0"/>
        <v>3845.3801371278519</v>
      </c>
      <c r="Z14" s="19">
        <f t="shared" si="0"/>
        <v>420.34263889181761</v>
      </c>
      <c r="AA14" s="19">
        <f t="shared" si="0"/>
        <v>2370.1249061882181</v>
      </c>
      <c r="AB14" s="19">
        <f t="shared" si="0"/>
        <v>4715.6589740050813</v>
      </c>
    </row>
    <row r="15" spans="1:28" x14ac:dyDescent="0.25">
      <c r="A15" s="6">
        <v>6</v>
      </c>
      <c r="B15" s="9">
        <f>SUM(K$10:K15)</f>
        <v>-3.8920079183540467E-4</v>
      </c>
      <c r="C15" s="9">
        <f>SUM(L$10:L15)</f>
        <v>4.1295283462124799E-2</v>
      </c>
      <c r="D15" s="9">
        <f>SUM(M$10:M15)</f>
        <v>9.6400759034020553E-2</v>
      </c>
      <c r="E15" s="9">
        <f>SUM(N$10:N15)</f>
        <v>4.5007139041793936E-3</v>
      </c>
      <c r="F15" s="9">
        <f>SUM(O$10:O15)</f>
        <v>4.2159262604072593E-2</v>
      </c>
      <c r="G15" s="9">
        <f>SUM(P$10:P15)</f>
        <v>9.1294139781852093E-2</v>
      </c>
      <c r="H15" s="9">
        <f>SUM(Q$10:Q15)</f>
        <v>7.8965263801076286E-3</v>
      </c>
      <c r="I15" s="9">
        <f>SUM(R$10:R15)</f>
        <v>5.4574164018698745E-2</v>
      </c>
      <c r="J15" s="9">
        <f>SUM(S$10:S15)</f>
        <v>0.11072089763422932</v>
      </c>
      <c r="K15" s="10">
        <v>-2.5128689613317075E-3</v>
      </c>
      <c r="L15" s="10">
        <v>1.232302789890355E-3</v>
      </c>
      <c r="M15" s="10">
        <v>5.4038578611473398E-3</v>
      </c>
      <c r="N15" s="10">
        <v>-1.5558172360532422E-3</v>
      </c>
      <c r="O15" s="10">
        <v>2.5624985917993832E-3</v>
      </c>
      <c r="P15" s="10">
        <v>6.7197440583601593E-3</v>
      </c>
      <c r="Q15" s="10">
        <v>-1.3483917849001689E-3</v>
      </c>
      <c r="R15" s="10">
        <v>2.4461884787341072E-3</v>
      </c>
      <c r="S15" s="10">
        <v>7.0057917299202552E-3</v>
      </c>
      <c r="T15" s="19">
        <f t="shared" si="1"/>
        <v>-17.69595846917278</v>
      </c>
      <c r="U15" s="19">
        <f t="shared" si="0"/>
        <v>1877.5902733196917</v>
      </c>
      <c r="V15" s="19">
        <f t="shared" si="0"/>
        <v>4383.0944439193154</v>
      </c>
      <c r="W15" s="19">
        <f t="shared" si="0"/>
        <v>204.63587947598302</v>
      </c>
      <c r="X15" s="19">
        <f t="shared" si="0"/>
        <v>1916.8731816150209</v>
      </c>
      <c r="Y15" s="19">
        <f t="shared" si="0"/>
        <v>4150.9096074545741</v>
      </c>
      <c r="Z15" s="19">
        <f t="shared" si="0"/>
        <v>359.03473426695211</v>
      </c>
      <c r="AA15" s="19">
        <f t="shared" si="0"/>
        <v>2481.3468015068543</v>
      </c>
      <c r="AB15" s="19">
        <f t="shared" si="0"/>
        <v>5034.1942958673562</v>
      </c>
    </row>
    <row r="16" spans="1:28" x14ac:dyDescent="0.25">
      <c r="A16" s="6">
        <v>7</v>
      </c>
      <c r="B16" s="9">
        <f>SUM(K$10:K16)</f>
        <v>-2.6685374276653666E-3</v>
      </c>
      <c r="C16" s="9">
        <f>SUM(L$10:L16)</f>
        <v>4.2028567251841543E-2</v>
      </c>
      <c r="D16" s="9">
        <f>SUM(M$10:M16)</f>
        <v>0.10063256662649835</v>
      </c>
      <c r="E16" s="9">
        <f>SUM(N$10:N16)</f>
        <v>2.5614266747409275E-3</v>
      </c>
      <c r="F16" s="9">
        <f>SUM(O$10:O16)</f>
        <v>4.3847444077251482E-2</v>
      </c>
      <c r="G16" s="9">
        <f>SUM(P$10:P16)</f>
        <v>9.6685725433246106E-2</v>
      </c>
      <c r="H16" s="9">
        <f>SUM(Q$10:Q16)</f>
        <v>6.4252772314084185E-3</v>
      </c>
      <c r="I16" s="9">
        <f>SUM(R$10:R16)</f>
        <v>5.626886439638399E-2</v>
      </c>
      <c r="J16" s="9">
        <f>SUM(S$10:S16)</f>
        <v>0.11646771114733971</v>
      </c>
      <c r="K16" s="10">
        <v>-2.2793366358299619E-3</v>
      </c>
      <c r="L16" s="10">
        <v>7.3328378971674615E-4</v>
      </c>
      <c r="M16" s="10">
        <v>4.2318075924777949E-3</v>
      </c>
      <c r="N16" s="10">
        <v>-1.9392872294384661E-3</v>
      </c>
      <c r="O16" s="10">
        <v>1.6881814731788921E-3</v>
      </c>
      <c r="P16" s="10">
        <v>5.3915856513940159E-3</v>
      </c>
      <c r="Q16" s="10">
        <v>-1.4712491486992103E-3</v>
      </c>
      <c r="R16" s="10">
        <v>1.6947003776852469E-3</v>
      </c>
      <c r="S16" s="10">
        <v>5.7468135131103909E-3</v>
      </c>
      <c r="T16" s="19">
        <f t="shared" si="1"/>
        <v>-121.33152985302786</v>
      </c>
      <c r="U16" s="19">
        <f t="shared" si="0"/>
        <v>1910.9308002691662</v>
      </c>
      <c r="V16" s="19">
        <f t="shared" si="0"/>
        <v>4575.5038453824209</v>
      </c>
      <c r="W16" s="19">
        <f t="shared" si="0"/>
        <v>116.46147954708118</v>
      </c>
      <c r="X16" s="19">
        <f t="shared" si="0"/>
        <v>1993.630448980588</v>
      </c>
      <c r="Y16" s="19">
        <f t="shared" si="0"/>
        <v>4396.0511327842696</v>
      </c>
      <c r="Z16" s="19">
        <f t="shared" si="0"/>
        <v>292.14082146063527</v>
      </c>
      <c r="AA16" s="19">
        <f t="shared" si="0"/>
        <v>2558.4004666851415</v>
      </c>
      <c r="AB16" s="19">
        <f t="shared" si="0"/>
        <v>5295.4871179567062</v>
      </c>
    </row>
    <row r="17" spans="1:28" x14ac:dyDescent="0.25">
      <c r="A17" s="6">
        <v>8</v>
      </c>
      <c r="B17" s="9">
        <f>SUM(K$10:K17)</f>
        <v>-4.7241701922478042E-3</v>
      </c>
      <c r="C17" s="9">
        <f>SUM(L$10:L17)</f>
        <v>4.2468399208012028E-2</v>
      </c>
      <c r="D17" s="9">
        <f>SUM(M$10:M17)</f>
        <v>0.10395341790980196</v>
      </c>
      <c r="E17" s="9">
        <f>SUM(N$10:N17)</f>
        <v>4.9875591596801848E-4</v>
      </c>
      <c r="F17" s="9">
        <f>SUM(O$10:O17)</f>
        <v>4.4890626301608158E-2</v>
      </c>
      <c r="G17" s="9">
        <f>SUM(P$10:P17)</f>
        <v>0.10093535559554948</v>
      </c>
      <c r="H17" s="9">
        <f>SUM(Q$10:Q17)</f>
        <v>5.0681548475013894E-3</v>
      </c>
      <c r="I17" s="9">
        <f>SUM(R$10:R17)</f>
        <v>5.7462170290471223E-2</v>
      </c>
      <c r="J17" s="9">
        <f>SUM(S$10:S17)</f>
        <v>0.12126814500106535</v>
      </c>
      <c r="K17" s="10">
        <v>-2.0556327645824381E-3</v>
      </c>
      <c r="L17" s="10">
        <v>4.3983195617048731E-4</v>
      </c>
      <c r="M17" s="10">
        <v>3.3208512833036181E-3</v>
      </c>
      <c r="N17" s="10">
        <v>-2.062670758772909E-3</v>
      </c>
      <c r="O17" s="10">
        <v>1.0431822243566731E-3</v>
      </c>
      <c r="P17" s="10">
        <v>4.2496301623033729E-3</v>
      </c>
      <c r="Q17" s="10">
        <v>-1.3571223839070289E-3</v>
      </c>
      <c r="R17" s="10">
        <v>1.1933058940872326E-3</v>
      </c>
      <c r="S17" s="10">
        <v>4.8004338537256334E-3</v>
      </c>
      <c r="T17" s="19">
        <f t="shared" si="1"/>
        <v>-214.79586187141038</v>
      </c>
      <c r="U17" s="19">
        <f t="shared" si="0"/>
        <v>1930.9288274908054</v>
      </c>
      <c r="V17" s="19">
        <f t="shared" si="0"/>
        <v>4726.4944076433849</v>
      </c>
      <c r="W17" s="19">
        <f t="shared" si="0"/>
        <v>22.677148043822161</v>
      </c>
      <c r="X17" s="19">
        <f t="shared" si="0"/>
        <v>2041.0612602873694</v>
      </c>
      <c r="Y17" s="19">
        <f t="shared" si="0"/>
        <v>4589.270880634288</v>
      </c>
      <c r="Z17" s="19">
        <f t="shared" si="0"/>
        <v>230.43595896549451</v>
      </c>
      <c r="AA17" s="19">
        <f t="shared" si="0"/>
        <v>2612.6570149393319</v>
      </c>
      <c r="AB17" s="19">
        <f t="shared" si="0"/>
        <v>5513.750492265217</v>
      </c>
    </row>
    <row r="18" spans="1:28" x14ac:dyDescent="0.25">
      <c r="A18" s="6">
        <v>9</v>
      </c>
      <c r="B18" s="9">
        <f>SUM(K$10:K18)</f>
        <v>-6.4507188628411182E-3</v>
      </c>
      <c r="C18" s="9">
        <f>SUM(L$10:L18)</f>
        <v>4.272662794852488E-2</v>
      </c>
      <c r="D18" s="9">
        <f>SUM(M$10:M18)</f>
        <v>0.10663904066646551</v>
      </c>
      <c r="E18" s="9">
        <f>SUM(N$10:N18)</f>
        <v>-1.527102886689172E-3</v>
      </c>
      <c r="F18" s="9">
        <f>SUM(O$10:O18)</f>
        <v>4.5527329255361626E-2</v>
      </c>
      <c r="G18" s="9">
        <f>SUM(P$10:P18)</f>
        <v>0.10431837921579629</v>
      </c>
      <c r="H18" s="9">
        <f>SUM(Q$10:Q18)</f>
        <v>3.9215591604747461E-3</v>
      </c>
      <c r="I18" s="9">
        <f>SUM(R$10:R18)</f>
        <v>5.8354707028025435E-2</v>
      </c>
      <c r="J18" s="9">
        <f>SUM(S$10:S18)</f>
        <v>0.12533076261160839</v>
      </c>
      <c r="K18" s="10">
        <v>-1.7265486705933138E-3</v>
      </c>
      <c r="L18" s="10">
        <v>2.5822874051285329E-4</v>
      </c>
      <c r="M18" s="10">
        <v>2.6856227566635434E-3</v>
      </c>
      <c r="N18" s="10">
        <v>-2.0258588026571905E-3</v>
      </c>
      <c r="O18" s="10">
        <v>6.3670295375347014E-4</v>
      </c>
      <c r="P18" s="10">
        <v>3.3830236202468059E-3</v>
      </c>
      <c r="Q18" s="10">
        <v>-1.1465956870266429E-3</v>
      </c>
      <c r="R18" s="10">
        <v>8.9253673755420866E-4</v>
      </c>
      <c r="S18" s="10">
        <v>4.0626176105430355E-3</v>
      </c>
      <c r="T18" s="19">
        <f t="shared" si="1"/>
        <v>-293.29758697259098</v>
      </c>
      <c r="U18" s="19">
        <f t="shared" si="0"/>
        <v>1942.6698238184663</v>
      </c>
      <c r="V18" s="19">
        <f t="shared" si="0"/>
        <v>4848.6027634400552</v>
      </c>
      <c r="W18" s="19">
        <f t="shared" si="0"/>
        <v>-69.433438543552271</v>
      </c>
      <c r="X18" s="19">
        <f t="shared" si="0"/>
        <v>2070.0105051583455</v>
      </c>
      <c r="Y18" s="19">
        <f t="shared" si="0"/>
        <v>4743.0882590671554</v>
      </c>
      <c r="Z18" s="19">
        <f t="shared" si="0"/>
        <v>178.30320362635092</v>
      </c>
      <c r="AA18" s="19">
        <f t="shared" si="0"/>
        <v>2653.2383636192435</v>
      </c>
      <c r="AB18" s="19">
        <f t="shared" si="0"/>
        <v>5698.4672606285849</v>
      </c>
    </row>
    <row r="19" spans="1:28" x14ac:dyDescent="0.25">
      <c r="A19" s="6">
        <v>10</v>
      </c>
      <c r="B19" s="9">
        <f>SUM(K$10:K19)</f>
        <v>-7.9529374232573599E-3</v>
      </c>
      <c r="C19" s="9">
        <f>SUM(L$10:L19)</f>
        <v>4.2890321818162269E-2</v>
      </c>
      <c r="D19" s="9">
        <f>SUM(M$10:M19)</f>
        <v>0.10880687918556883</v>
      </c>
      <c r="E19" s="9">
        <f>SUM(N$10:N19)</f>
        <v>-3.4480111160531046E-3</v>
      </c>
      <c r="F19" s="9">
        <f>SUM(O$10:O19)</f>
        <v>4.5904956620454046E-2</v>
      </c>
      <c r="G19" s="9">
        <f>SUM(P$10:P19)</f>
        <v>0.10701865725012717</v>
      </c>
      <c r="H19" s="9">
        <f>SUM(Q$10:Q19)</f>
        <v>2.9757619820657503E-3</v>
      </c>
      <c r="I19" s="9">
        <f>SUM(R$10:R19)</f>
        <v>5.9022189769430043E-2</v>
      </c>
      <c r="J19" s="9">
        <f>SUM(S$10:S19)</f>
        <v>0.12881873912720082</v>
      </c>
      <c r="K19" s="10">
        <v>-1.5022185604162421E-3</v>
      </c>
      <c r="L19" s="10">
        <v>1.6369386963739207E-4</v>
      </c>
      <c r="M19" s="10">
        <v>2.1678385191033185E-3</v>
      </c>
      <c r="N19" s="10">
        <v>-1.9209082293639326E-3</v>
      </c>
      <c r="O19" s="10">
        <v>3.7762736509241697E-4</v>
      </c>
      <c r="P19" s="10">
        <v>2.7002780343308879E-3</v>
      </c>
      <c r="Q19" s="10">
        <v>-9.4579717840899587E-4</v>
      </c>
      <c r="R19" s="10">
        <v>6.6748274140460986E-4</v>
      </c>
      <c r="S19" s="10">
        <v>3.487976515592447E-3</v>
      </c>
      <c r="T19" s="19">
        <f t="shared" si="1"/>
        <v>-361.59959923568147</v>
      </c>
      <c r="U19" s="19">
        <f t="shared" si="0"/>
        <v>1950.1125628352627</v>
      </c>
      <c r="V19" s="19">
        <f t="shared" si="0"/>
        <v>4947.1688023759389</v>
      </c>
      <c r="W19" s="19">
        <f t="shared" si="0"/>
        <v>-156.77219263399081</v>
      </c>
      <c r="X19" s="19">
        <f t="shared" si="0"/>
        <v>2087.1802496955684</v>
      </c>
      <c r="Y19" s="19">
        <f t="shared" si="0"/>
        <v>4865.8629526267387</v>
      </c>
      <c r="Z19" s="19">
        <f t="shared" si="0"/>
        <v>135.30023975657423</v>
      </c>
      <c r="AA19" s="19">
        <f t="shared" si="0"/>
        <v>2683.5870862286797</v>
      </c>
      <c r="AB19" s="19">
        <f t="shared" si="0"/>
        <v>5857.0565771361335</v>
      </c>
    </row>
    <row r="20" spans="1:28" x14ac:dyDescent="0.25">
      <c r="A20" s="6">
        <v>11</v>
      </c>
      <c r="B20" s="9">
        <f>SUM(K$10:K20)</f>
        <v>-9.2245050495055672E-3</v>
      </c>
      <c r="C20" s="9">
        <f>SUM(L$10:L20)</f>
        <v>4.3007701461284957E-2</v>
      </c>
      <c r="D20" s="9">
        <f>SUM(M$10:M20)</f>
        <v>0.11060302070666574</v>
      </c>
      <c r="E20" s="9">
        <f>SUM(N$10:N20)</f>
        <v>-5.2286448322573743E-3</v>
      </c>
      <c r="F20" s="9">
        <f>SUM(O$10:O20)</f>
        <v>4.612422431304801E-2</v>
      </c>
      <c r="G20" s="9">
        <f>SUM(P$10:P20)</f>
        <v>0.10921020488109749</v>
      </c>
      <c r="H20" s="9">
        <f>SUM(Q$10:Q20)</f>
        <v>2.1826338869859801E-3</v>
      </c>
      <c r="I20" s="9">
        <f>SUM(R$10:R20)</f>
        <v>5.9530220215056821E-2</v>
      </c>
      <c r="J20" s="9">
        <f>SUM(S$10:S20)</f>
        <v>0.13181667093607044</v>
      </c>
      <c r="K20" s="10">
        <v>-1.2715676262482069E-3</v>
      </c>
      <c r="L20" s="10">
        <v>1.1737964312268459E-4</v>
      </c>
      <c r="M20" s="10">
        <v>1.7961415210968976E-3</v>
      </c>
      <c r="N20" s="10">
        <v>-1.7806337162042697E-3</v>
      </c>
      <c r="O20" s="10">
        <v>2.1926769259396361E-4</v>
      </c>
      <c r="P20" s="10">
        <v>2.1915476309703179E-3</v>
      </c>
      <c r="Q20" s="10">
        <v>-7.9312809507976994E-4</v>
      </c>
      <c r="R20" s="10">
        <v>5.0803044562677899E-4</v>
      </c>
      <c r="S20" s="10">
        <v>2.9979318088696203E-3</v>
      </c>
      <c r="T20" s="19">
        <f t="shared" si="1"/>
        <v>-419.41450705927332</v>
      </c>
      <c r="U20" s="19">
        <f t="shared" si="0"/>
        <v>1955.4495131534518</v>
      </c>
      <c r="V20" s="19">
        <f t="shared" si="0"/>
        <v>5028.8347353053086</v>
      </c>
      <c r="W20" s="19">
        <f t="shared" si="0"/>
        <v>-237.73302558133312</v>
      </c>
      <c r="X20" s="19">
        <f t="shared" si="0"/>
        <v>2097.1497874333409</v>
      </c>
      <c r="Y20" s="19">
        <f t="shared" si="0"/>
        <v>4965.5069838682412</v>
      </c>
      <c r="Z20" s="19">
        <f t="shared" si="0"/>
        <v>99.238746240391237</v>
      </c>
      <c r="AA20" s="19">
        <f t="shared" si="0"/>
        <v>2706.6859232698148</v>
      </c>
      <c r="AB20" s="19">
        <f t="shared" si="0"/>
        <v>5993.3648218675689</v>
      </c>
    </row>
    <row r="21" spans="1:28" x14ac:dyDescent="0.25">
      <c r="A21" s="6">
        <v>12</v>
      </c>
      <c r="B21" s="9">
        <f>SUM(K$10:K21)</f>
        <v>-1.0339857100517992E-2</v>
      </c>
      <c r="C21" s="9">
        <f>SUM(L$10:L21)</f>
        <v>4.3089644630220025E-2</v>
      </c>
      <c r="D21" s="9">
        <f>SUM(M$10:M21)</f>
        <v>0.11212538739862409</v>
      </c>
      <c r="E21" s="9">
        <f>SUM(N$10:N21)</f>
        <v>-6.8173727303327408E-3</v>
      </c>
      <c r="F21" s="9">
        <f>SUM(O$10:O21)</f>
        <v>4.6243651316706096E-2</v>
      </c>
      <c r="G21" s="9">
        <f>SUM(P$10:P21)</f>
        <v>0.11097926440562315</v>
      </c>
      <c r="H21" s="9">
        <f>SUM(Q$10:Q21)</f>
        <v>1.5234786809894725E-3</v>
      </c>
      <c r="I21" s="9">
        <f>SUM(R$10:R21)</f>
        <v>5.9922469011826518E-2</v>
      </c>
      <c r="J21" s="9">
        <f>SUM(S$10:S21)</f>
        <v>0.1343958992686875</v>
      </c>
      <c r="K21" s="10">
        <v>-1.1153520510124252E-3</v>
      </c>
      <c r="L21" s="10">
        <v>8.194316893506579E-5</v>
      </c>
      <c r="M21" s="10">
        <v>1.5223666919583492E-3</v>
      </c>
      <c r="N21" s="10">
        <v>-1.588727898075367E-3</v>
      </c>
      <c r="O21" s="10">
        <v>1.1942700365808804E-4</v>
      </c>
      <c r="P21" s="10">
        <v>1.7690595245256581E-3</v>
      </c>
      <c r="Q21" s="10">
        <v>-6.5915520599650764E-4</v>
      </c>
      <c r="R21" s="10">
        <v>3.9224879676969524E-4</v>
      </c>
      <c r="S21" s="10">
        <v>2.5792283326170513E-3</v>
      </c>
      <c r="T21" s="19">
        <f t="shared" si="1"/>
        <v>-470.12669466851526</v>
      </c>
      <c r="U21" s="19">
        <f t="shared" si="0"/>
        <v>1959.175258179481</v>
      </c>
      <c r="V21" s="19">
        <f t="shared" si="0"/>
        <v>5098.0528312621636</v>
      </c>
      <c r="W21" s="19">
        <f t="shared" si="0"/>
        <v>-309.96839481215278</v>
      </c>
      <c r="X21" s="19">
        <f t="shared" si="0"/>
        <v>2102.5798259665744</v>
      </c>
      <c r="Y21" s="19">
        <f t="shared" si="0"/>
        <v>5045.9415681039791</v>
      </c>
      <c r="Z21" s="19">
        <f t="shared" si="0"/>
        <v>69.268655236603749</v>
      </c>
      <c r="AA21" s="19">
        <f t="shared" si="0"/>
        <v>2724.5204666798782</v>
      </c>
      <c r="AB21" s="19">
        <f t="shared" si="0"/>
        <v>6110.6356969890348</v>
      </c>
    </row>
    <row r="22" spans="1:28" x14ac:dyDescent="0.25">
      <c r="A22" s="6">
        <v>13</v>
      </c>
      <c r="B22" s="9">
        <f>SUM(K$10:K22)</f>
        <v>-1.1293272355580248E-2</v>
      </c>
      <c r="C22" s="9">
        <f>SUM(L$10:L22)</f>
        <v>4.3154625975191957E-2</v>
      </c>
      <c r="D22" s="9">
        <f>SUM(M$10:M22)</f>
        <v>0.11340372312364162</v>
      </c>
      <c r="E22" s="9">
        <f>SUM(N$10:N22)</f>
        <v>-8.2188485683534034E-3</v>
      </c>
      <c r="F22" s="9">
        <f>SUM(O$10:O22)</f>
        <v>4.6313167608254588E-2</v>
      </c>
      <c r="G22" s="9">
        <f>SUM(P$10:P22)</f>
        <v>0.11244041548664081</v>
      </c>
      <c r="H22" s="9">
        <f>SUM(Q$10:Q22)</f>
        <v>9.8406943882510881E-4</v>
      </c>
      <c r="I22" s="9">
        <f>SUM(R$10:R22)</f>
        <v>6.0237036398681228E-2</v>
      </c>
      <c r="J22" s="9">
        <f>SUM(S$10:S22)</f>
        <v>0.13659046868008193</v>
      </c>
      <c r="K22" s="10">
        <v>-9.5341525506225505E-4</v>
      </c>
      <c r="L22" s="10">
        <v>6.4981344971935112E-5</v>
      </c>
      <c r="M22" s="10">
        <v>1.2783357250175363E-3</v>
      </c>
      <c r="N22" s="10">
        <v>-1.4014758380206634E-3</v>
      </c>
      <c r="O22" s="10">
        <v>6.9516291548490201E-5</v>
      </c>
      <c r="P22" s="10">
        <v>1.4611510810176604E-3</v>
      </c>
      <c r="Q22" s="10">
        <v>-5.3940924216436378E-4</v>
      </c>
      <c r="R22" s="10">
        <v>3.1456738685470818E-4</v>
      </c>
      <c r="S22" s="10">
        <v>2.1945694113944389E-3</v>
      </c>
      <c r="T22" s="19">
        <f t="shared" si="1"/>
        <v>-513.47603288001744</v>
      </c>
      <c r="U22" s="19">
        <f t="shared" si="0"/>
        <v>1962.129792717994</v>
      </c>
      <c r="V22" s="19">
        <f t="shared" si="0"/>
        <v>5156.175467120358</v>
      </c>
      <c r="W22" s="19">
        <f t="shared" si="0"/>
        <v>-373.68989473050607</v>
      </c>
      <c r="X22" s="19">
        <f t="shared" si="0"/>
        <v>2105.7405528560853</v>
      </c>
      <c r="Y22" s="19">
        <f t="shared" si="0"/>
        <v>5112.3763477583079</v>
      </c>
      <c r="Z22" s="19">
        <f t="shared" si="0"/>
        <v>44.743105064379705</v>
      </c>
      <c r="AA22" s="19">
        <f t="shared" si="0"/>
        <v>2738.823036279714</v>
      </c>
      <c r="AB22" s="19">
        <f t="shared" si="0"/>
        <v>6210.4171208104335</v>
      </c>
    </row>
    <row r="23" spans="1:28" x14ac:dyDescent="0.25">
      <c r="A23" s="6">
        <v>14</v>
      </c>
      <c r="B23" s="9">
        <f>SUM(K$10:K23)</f>
        <v>-1.2106215376260287E-2</v>
      </c>
      <c r="C23" s="9">
        <f>SUM(L$10:L23)</f>
        <v>4.3202679492427322E-2</v>
      </c>
      <c r="D23" s="9">
        <f>SUM(M$10:M23)</f>
        <v>0.1144684734740835</v>
      </c>
      <c r="E23" s="9">
        <f>SUM(N$10:N23)</f>
        <v>-9.4420761173384608E-3</v>
      </c>
      <c r="F23" s="9">
        <f>SUM(O$10:O23)</f>
        <v>4.6349918898907966E-2</v>
      </c>
      <c r="G23" s="9">
        <f>SUM(P$10:P23)</f>
        <v>0.11363140565840614</v>
      </c>
      <c r="H23" s="9">
        <f>SUM(Q$10:Q23)</f>
        <v>5.4123955667750758E-4</v>
      </c>
      <c r="I23" s="9">
        <f>SUM(R$10:R23)</f>
        <v>6.0480552078197428E-2</v>
      </c>
      <c r="J23" s="9">
        <f>SUM(S$10:S23)</f>
        <v>0.13847632851261624</v>
      </c>
      <c r="K23" s="10">
        <v>-8.1294302068003949E-4</v>
      </c>
      <c r="L23" s="10">
        <v>4.805351723536784E-5</v>
      </c>
      <c r="M23" s="10">
        <v>1.0647503504418768E-3</v>
      </c>
      <c r="N23" s="10">
        <v>-1.2232275489850574E-3</v>
      </c>
      <c r="O23" s="10">
        <v>3.6751290653380705E-5</v>
      </c>
      <c r="P23" s="10">
        <v>1.1909901717653266E-3</v>
      </c>
      <c r="Q23" s="10">
        <v>-4.4282988214760122E-4</v>
      </c>
      <c r="R23" s="10">
        <v>2.4351567951619849E-4</v>
      </c>
      <c r="S23" s="10">
        <v>1.8858598325343194E-3</v>
      </c>
      <c r="T23" s="19">
        <f t="shared" si="1"/>
        <v>-550.4384600732327</v>
      </c>
      <c r="U23" s="19">
        <f t="shared" si="0"/>
        <v>1964.3146624899298</v>
      </c>
      <c r="V23" s="19">
        <f t="shared" si="0"/>
        <v>5204.586925618687</v>
      </c>
      <c r="W23" s="19">
        <f t="shared" si="0"/>
        <v>-429.3069036351074</v>
      </c>
      <c r="X23" s="19">
        <f t="shared" si="0"/>
        <v>2107.4115394695086</v>
      </c>
      <c r="Y23" s="19">
        <f t="shared" si="0"/>
        <v>5166.5276060776005</v>
      </c>
      <c r="Z23" s="19">
        <f t="shared" si="0"/>
        <v>24.608769863163971</v>
      </c>
      <c r="AA23" s="19">
        <f t="shared" si="0"/>
        <v>2749.8950675851734</v>
      </c>
      <c r="AB23" s="19">
        <f t="shared" si="0"/>
        <v>6296.1623144875357</v>
      </c>
    </row>
    <row r="24" spans="1:28" x14ac:dyDescent="0.25">
      <c r="A24" s="6">
        <v>15</v>
      </c>
      <c r="B24" s="9">
        <f>SUM(K$10:K24)</f>
        <v>-1.2808242671924028E-2</v>
      </c>
      <c r="C24" s="9">
        <f>SUM(L$10:L24)</f>
        <v>4.3235763030116482E-2</v>
      </c>
      <c r="D24" s="9">
        <f>SUM(M$10:M24)</f>
        <v>0.11537820304660845</v>
      </c>
      <c r="E24" s="9">
        <f>SUM(N$10:N24)</f>
        <v>-1.0488745723953943E-2</v>
      </c>
      <c r="F24" s="9">
        <f>SUM(O$10:O24)</f>
        <v>4.636844949689993E-2</v>
      </c>
      <c r="G24" s="9">
        <f>SUM(P$10:P24)</f>
        <v>0.11461185980575815</v>
      </c>
      <c r="H24" s="9">
        <f>SUM(Q$10:Q24)</f>
        <v>1.806748343086143E-4</v>
      </c>
      <c r="I24" s="9">
        <f>SUM(R$10:R24)</f>
        <v>6.0669931414286636E-2</v>
      </c>
      <c r="J24" s="9">
        <f>SUM(S$10:S24)</f>
        <v>0.14010012281517661</v>
      </c>
      <c r="K24" s="10">
        <v>-7.0202729566374114E-4</v>
      </c>
      <c r="L24" s="10">
        <v>3.3083537689159813E-5</v>
      </c>
      <c r="M24" s="10">
        <v>9.0972957252495633E-4</v>
      </c>
      <c r="N24" s="10">
        <v>-1.0466696066154819E-3</v>
      </c>
      <c r="O24" s="10">
        <v>1.8530597991967613E-5</v>
      </c>
      <c r="P24" s="10">
        <v>9.8045414735200881E-4</v>
      </c>
      <c r="Q24" s="10">
        <v>-3.6056472236889328E-4</v>
      </c>
      <c r="R24" s="10">
        <v>1.8937933608921006E-4</v>
      </c>
      <c r="S24" s="10">
        <v>1.623794302560373E-3</v>
      </c>
      <c r="T24" s="19">
        <f t="shared" si="1"/>
        <v>-582.35783467086969</v>
      </c>
      <c r="U24" s="19">
        <f t="shared" si="0"/>
        <v>1965.8188858143476</v>
      </c>
      <c r="V24" s="19">
        <f t="shared" si="0"/>
        <v>5245.9499882621667</v>
      </c>
      <c r="W24" s="19">
        <f t="shared" si="0"/>
        <v>-476.89627723906955</v>
      </c>
      <c r="X24" s="19">
        <f t="shared" si="0"/>
        <v>2108.2540780751683</v>
      </c>
      <c r="Y24" s="19">
        <f t="shared" si="0"/>
        <v>5211.1063331419755</v>
      </c>
      <c r="Z24" s="19">
        <f t="shared" si="0"/>
        <v>8.214819783054379</v>
      </c>
      <c r="AA24" s="19">
        <f t="shared" si="0"/>
        <v>2758.5056586647806</v>
      </c>
      <c r="AB24" s="19">
        <f t="shared" si="0"/>
        <v>6369.9920628934433</v>
      </c>
    </row>
    <row r="25" spans="1:28" x14ac:dyDescent="0.25">
      <c r="A25" s="6">
        <v>16</v>
      </c>
      <c r="B25" s="9">
        <f>SUM(K$10:K25)</f>
        <v>-1.3410214429460153E-2</v>
      </c>
      <c r="C25" s="9">
        <f>SUM(L$10:L25)</f>
        <v>4.3258570046410996E-2</v>
      </c>
      <c r="D25" s="9">
        <f>SUM(M$10:M25)</f>
        <v>0.11615798004537421</v>
      </c>
      <c r="E25" s="9">
        <f>SUM(N$10:N25)</f>
        <v>-1.1406844554794371E-2</v>
      </c>
      <c r="F25" s="9">
        <f>SUM(O$10:O25)</f>
        <v>4.6376148476621512E-2</v>
      </c>
      <c r="G25" s="9">
        <f>SUM(P$10:P25)</f>
        <v>0.11543797222640492</v>
      </c>
      <c r="H25" s="9">
        <f>SUM(Q$10:Q25)</f>
        <v>-1.1573277246293044E-4</v>
      </c>
      <c r="I25" s="9">
        <f>SUM(R$10:R25)</f>
        <v>6.0816069092211121E-2</v>
      </c>
      <c r="J25" s="9">
        <f>SUM(S$10:S25)</f>
        <v>0.14149976414603982</v>
      </c>
      <c r="K25" s="10">
        <v>-6.0197175753612516E-4</v>
      </c>
      <c r="L25" s="10">
        <v>2.2807016294514251E-5</v>
      </c>
      <c r="M25" s="10">
        <v>7.7977699876575482E-4</v>
      </c>
      <c r="N25" s="10">
        <v>-9.1809883084042901E-4</v>
      </c>
      <c r="O25" s="10">
        <v>7.698979721580813E-6</v>
      </c>
      <c r="P25" s="10">
        <v>8.2611242064677473E-4</v>
      </c>
      <c r="Q25" s="10">
        <v>-2.9640760677154473E-4</v>
      </c>
      <c r="R25" s="10">
        <v>1.4613767792448571E-4</v>
      </c>
      <c r="S25" s="10">
        <v>1.3996413308631998E-3</v>
      </c>
      <c r="T25" s="19">
        <f t="shared" si="1"/>
        <v>-609.72794142409339</v>
      </c>
      <c r="U25" s="19">
        <f t="shared" si="0"/>
        <v>1966.8558621556604</v>
      </c>
      <c r="V25" s="19">
        <f t="shared" si="0"/>
        <v>5281.4044417855057</v>
      </c>
      <c r="W25" s="19">
        <f t="shared" si="0"/>
        <v>-518.63986852143034</v>
      </c>
      <c r="X25" s="19">
        <f t="shared" si="0"/>
        <v>2108.6041308712215</v>
      </c>
      <c r="Y25" s="19">
        <f t="shared" si="0"/>
        <v>5248.667539062686</v>
      </c>
      <c r="Z25" s="19">
        <f t="shared" si="0"/>
        <v>-5.2620713472041247</v>
      </c>
      <c r="AA25" s="19">
        <f t="shared" si="0"/>
        <v>2765.1501628219735</v>
      </c>
      <c r="AB25" s="19">
        <f t="shared" si="0"/>
        <v>6433.6301524921082</v>
      </c>
    </row>
    <row r="26" spans="1:28" x14ac:dyDescent="0.25">
      <c r="A26" s="6">
        <v>17</v>
      </c>
      <c r="B26" s="9">
        <f>SUM(K$10:K26)</f>
        <v>-1.3923106801810423E-2</v>
      </c>
      <c r="C26" s="9">
        <f>SUM(L$10:L26)</f>
        <v>4.3275730745830285E-2</v>
      </c>
      <c r="D26" s="9">
        <f>SUM(M$10:M26)</f>
        <v>0.11682718040915706</v>
      </c>
      <c r="E26" s="9">
        <f>SUM(N$10:N26)</f>
        <v>-1.223023088029291E-2</v>
      </c>
      <c r="F26" s="9">
        <f>SUM(O$10:O26)</f>
        <v>4.638013230757794E-2</v>
      </c>
      <c r="G26" s="9">
        <f>SUM(P$10:P26)</f>
        <v>0.11612461114312561</v>
      </c>
      <c r="H26" s="9">
        <f>SUM(Q$10:Q26)</f>
        <v>-3.6299346395271971E-4</v>
      </c>
      <c r="I26" s="9">
        <f>SUM(R$10:R26)</f>
        <v>6.092773367211101E-2</v>
      </c>
      <c r="J26" s="9">
        <f>SUM(S$10:S26)</f>
        <v>0.14270829665597212</v>
      </c>
      <c r="K26" s="10">
        <v>-5.1289237235026936E-4</v>
      </c>
      <c r="L26" s="10">
        <v>1.7160699419291938E-5</v>
      </c>
      <c r="M26" s="10">
        <v>6.692003637828399E-4</v>
      </c>
      <c r="N26" s="10">
        <v>-8.2338632549853921E-4</v>
      </c>
      <c r="O26" s="10">
        <v>3.9838309564256187E-6</v>
      </c>
      <c r="P26" s="10">
        <v>6.8663891672069148E-4</v>
      </c>
      <c r="Q26" s="10">
        <v>-2.4726069148978927E-4</v>
      </c>
      <c r="R26" s="10">
        <v>1.116645798998926E-4</v>
      </c>
      <c r="S26" s="10">
        <v>1.2085325099323093E-3</v>
      </c>
      <c r="T26" s="19">
        <f t="shared" si="1"/>
        <v>-633.04783776208501</v>
      </c>
      <c r="U26" s="19">
        <f t="shared" si="0"/>
        <v>1967.6361149983989</v>
      </c>
      <c r="V26" s="19">
        <f t="shared" si="0"/>
        <v>5311.8312602645001</v>
      </c>
      <c r="W26" s="19">
        <f t="shared" si="0"/>
        <v>-556.07712591084726</v>
      </c>
      <c r="X26" s="19">
        <f t="shared" si="0"/>
        <v>2108.7852654131652</v>
      </c>
      <c r="Y26" s="19">
        <f t="shared" si="0"/>
        <v>5279.8872436689026</v>
      </c>
      <c r="Z26" s="19">
        <f t="shared" si="0"/>
        <v>-16.504378710013103</v>
      </c>
      <c r="AA26" s="19">
        <f t="shared" si="0"/>
        <v>2770.2272639220701</v>
      </c>
      <c r="AB26" s="19">
        <f t="shared" si="0"/>
        <v>6488.579015785921</v>
      </c>
    </row>
    <row r="27" spans="1:28" x14ac:dyDescent="0.25">
      <c r="A27" s="6">
        <v>18</v>
      </c>
      <c r="B27" s="9">
        <f>SUM(K$10:K27)</f>
        <v>-1.4365021248733975E-2</v>
      </c>
      <c r="C27" s="9">
        <f>SUM(L$10:L27)</f>
        <v>4.3287708646160619E-2</v>
      </c>
      <c r="D27" s="9">
        <f>SUM(M$10:M27)</f>
        <v>0.11740190359068844</v>
      </c>
      <c r="E27" s="9">
        <f>SUM(N$10:N27)</f>
        <v>-1.2947105749016296E-2</v>
      </c>
      <c r="F27" s="9">
        <f>SUM(O$10:O27)</f>
        <v>4.6381781586042094E-2</v>
      </c>
      <c r="G27" s="9">
        <f>SUM(P$10:P27)</f>
        <v>0.11669291042480787</v>
      </c>
      <c r="H27" s="9">
        <f>SUM(Q$10:Q27)</f>
        <v>-5.7068529961972717E-4</v>
      </c>
      <c r="I27" s="9">
        <f>SUM(R$10:R27)</f>
        <v>6.1011236621581796E-2</v>
      </c>
      <c r="J27" s="9">
        <f>SUM(S$10:S27)</f>
        <v>0.14374540684299017</v>
      </c>
      <c r="K27" s="10">
        <v>-4.4191444692355129E-4</v>
      </c>
      <c r="L27" s="10">
        <v>1.1977900330332E-5</v>
      </c>
      <c r="M27" s="10">
        <v>5.7472318153137985E-4</v>
      </c>
      <c r="N27" s="10">
        <v>-7.1687486872338657E-4</v>
      </c>
      <c r="O27" s="10">
        <v>1.6492784641571757E-6</v>
      </c>
      <c r="P27" s="10">
        <v>5.6829928168225833E-4</v>
      </c>
      <c r="Q27" s="10">
        <v>-2.0769183566700746E-4</v>
      </c>
      <c r="R27" s="10">
        <v>8.3502949470786879E-5</v>
      </c>
      <c r="S27" s="10">
        <v>1.0371101870180468E-3</v>
      </c>
      <c r="T27" s="19">
        <f t="shared" si="1"/>
        <v>-653.14055047936483</v>
      </c>
      <c r="U27" s="19">
        <f t="shared" si="0"/>
        <v>1968.1807193035288</v>
      </c>
      <c r="V27" s="19">
        <f t="shared" si="0"/>
        <v>5337.962444385912</v>
      </c>
      <c r="W27" s="19">
        <f t="shared" si="0"/>
        <v>-588.67158144804876</v>
      </c>
      <c r="X27" s="19">
        <f t="shared" si="0"/>
        <v>2108.8602538608197</v>
      </c>
      <c r="Y27" s="19">
        <f t="shared" si="0"/>
        <v>5305.7263495948819</v>
      </c>
      <c r="Z27" s="19">
        <f t="shared" si="0"/>
        <v>-25.947592021624068</v>
      </c>
      <c r="AA27" s="19">
        <f t="shared" si="0"/>
        <v>2774.0239281552545</v>
      </c>
      <c r="AB27" s="19">
        <f t="shared" si="0"/>
        <v>6535.7337471801693</v>
      </c>
    </row>
    <row r="28" spans="1:28" x14ac:dyDescent="0.25">
      <c r="A28" s="6">
        <v>19</v>
      </c>
      <c r="B28" s="9">
        <f>SUM(K$10:K28)</f>
        <v>-1.4744110413715331E-2</v>
      </c>
      <c r="C28" s="9">
        <f>SUM(L$10:L28)</f>
        <v>4.329614563906984E-2</v>
      </c>
      <c r="D28" s="9">
        <f>SUM(M$10:M28)</f>
        <v>0.11789565409809331</v>
      </c>
      <c r="E28" s="9">
        <f>SUM(N$10:N28)</f>
        <v>-1.3584975568622893E-2</v>
      </c>
      <c r="F28" s="9">
        <f>SUM(O$10:O28)</f>
        <v>4.638214818120652E-2</v>
      </c>
      <c r="G28" s="9">
        <f>SUM(P$10:P28)</f>
        <v>0.11717501207237076</v>
      </c>
      <c r="H28" s="9">
        <f>SUM(Q$10:Q28)</f>
        <v>-7.4312184171912898E-4</v>
      </c>
      <c r="I28" s="9">
        <f>SUM(R$10:R28)</f>
        <v>6.1074318579691096E-2</v>
      </c>
      <c r="J28" s="9">
        <f>SUM(S$10:S28)</f>
        <v>0.14464863866674185</v>
      </c>
      <c r="K28" s="10">
        <v>-3.7908916498135571E-4</v>
      </c>
      <c r="L28" s="10">
        <v>8.4369929092183239E-6</v>
      </c>
      <c r="M28" s="10">
        <v>4.9375050740486513E-4</v>
      </c>
      <c r="N28" s="10">
        <v>-6.3786981960659668E-4</v>
      </c>
      <c r="O28" s="10">
        <v>3.6659516442519375E-7</v>
      </c>
      <c r="P28" s="10">
        <v>4.8210164756288442E-4</v>
      </c>
      <c r="Q28" s="10">
        <v>-1.7243654209940181E-4</v>
      </c>
      <c r="R28" s="10">
        <v>6.3081958109302306E-5</v>
      </c>
      <c r="S28" s="10">
        <v>9.0323182375169392E-4</v>
      </c>
      <c r="T28" s="19">
        <f t="shared" si="1"/>
        <v>-670.37675929586817</v>
      </c>
      <c r="U28" s="19">
        <f t="shared" si="0"/>
        <v>1968.5643276600847</v>
      </c>
      <c r="V28" s="19">
        <f t="shared" si="0"/>
        <v>5360.4120093828524</v>
      </c>
      <c r="W28" s="19">
        <f t="shared" si="0"/>
        <v>-617.67388070665538</v>
      </c>
      <c r="X28" s="19">
        <f t="shared" si="0"/>
        <v>2108.876921999582</v>
      </c>
      <c r="Y28" s="19">
        <f t="shared" si="0"/>
        <v>5327.6462709109737</v>
      </c>
      <c r="Z28" s="19">
        <f t="shared" si="0"/>
        <v>-33.78783785763266</v>
      </c>
      <c r="AA28" s="19">
        <f t="shared" si="0"/>
        <v>2776.8921024608412</v>
      </c>
      <c r="AB28" s="19">
        <f t="shared" si="0"/>
        <v>6576.8013739076723</v>
      </c>
    </row>
    <row r="29" spans="1:28" x14ac:dyDescent="0.25">
      <c r="A29" s="6">
        <v>20</v>
      </c>
      <c r="B29" s="9">
        <f>SUM(K$10:K29)</f>
        <v>-1.507022087729978E-2</v>
      </c>
      <c r="C29" s="9">
        <f>SUM(L$10:L29)</f>
        <v>4.3301827922128153E-2</v>
      </c>
      <c r="D29" s="9">
        <f>SUM(M$10:M29)</f>
        <v>0.11831750400272162</v>
      </c>
      <c r="E29" s="9">
        <f>SUM(N$10:N29)</f>
        <v>-1.4146146392192829E-2</v>
      </c>
      <c r="F29" s="9">
        <f>SUM(O$10:O29)</f>
        <v>4.6382403016998766E-2</v>
      </c>
      <c r="G29" s="9">
        <f>SUM(P$10:P29)</f>
        <v>0.11758478636819211</v>
      </c>
      <c r="H29" s="9">
        <f>SUM(Q$10:Q29)</f>
        <v>-8.8838877393450648E-4</v>
      </c>
      <c r="I29" s="9">
        <f>SUM(R$10:R29)</f>
        <v>6.1122584695428132E-2</v>
      </c>
      <c r="J29" s="9">
        <f>SUM(S$10:S29)</f>
        <v>0.14543086232626229</v>
      </c>
      <c r="K29" s="10">
        <v>-3.2611046358444964E-4</v>
      </c>
      <c r="L29" s="10">
        <v>5.682283058313569E-6</v>
      </c>
      <c r="M29" s="10">
        <v>4.2184990462830582E-4</v>
      </c>
      <c r="N29" s="10">
        <v>-5.6117082356993506E-4</v>
      </c>
      <c r="O29" s="10">
        <v>2.5483579224537455E-7</v>
      </c>
      <c r="P29" s="10">
        <v>4.0977429582135679E-4</v>
      </c>
      <c r="Q29" s="10">
        <v>-1.452669322153775E-4</v>
      </c>
      <c r="R29" s="10">
        <v>4.8266115737038471E-5</v>
      </c>
      <c r="S29" s="10">
        <v>7.8222365952042999E-4</v>
      </c>
      <c r="T29" s="19">
        <f t="shared" si="1"/>
        <v>-685.20416289065224</v>
      </c>
      <c r="U29" s="19">
        <f t="shared" si="0"/>
        <v>1968.8226864484516</v>
      </c>
      <c r="V29" s="19">
        <f t="shared" si="0"/>
        <v>5379.5924389943211</v>
      </c>
      <c r="W29" s="19">
        <f t="shared" si="0"/>
        <v>-643.1888739860234</v>
      </c>
      <c r="X29" s="19">
        <f t="shared" si="0"/>
        <v>2108.8885087272834</v>
      </c>
      <c r="Y29" s="19">
        <f t="shared" si="0"/>
        <v>5346.2776536643159</v>
      </c>
      <c r="Z29" s="19">
        <f t="shared" si="0"/>
        <v>-40.392751448133765</v>
      </c>
      <c r="AA29" s="19">
        <f t="shared" si="0"/>
        <v>2779.0866385395652</v>
      </c>
      <c r="AB29" s="19">
        <f t="shared" si="0"/>
        <v>6612.3670707995016</v>
      </c>
    </row>
    <row r="30" spans="1:2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8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11" t="s">
        <v>331</v>
      </c>
      <c r="L31" s="6"/>
      <c r="M31" s="6"/>
      <c r="N31" s="6"/>
      <c r="O31" s="6"/>
      <c r="P31" s="6"/>
      <c r="Q31" s="6"/>
      <c r="R31" s="6"/>
      <c r="S31" s="6"/>
      <c r="T31" s="11" t="s">
        <v>338</v>
      </c>
    </row>
    <row r="32" spans="1:28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28" x14ac:dyDescent="0.25">
      <c r="A33" s="6"/>
      <c r="B33" s="33" t="s">
        <v>416</v>
      </c>
      <c r="C33" s="33"/>
      <c r="D33" s="33"/>
      <c r="E33" s="33" t="s">
        <v>420</v>
      </c>
      <c r="F33" s="33"/>
      <c r="G33" s="33"/>
      <c r="H33" s="33" t="s">
        <v>423</v>
      </c>
      <c r="I33" s="33"/>
      <c r="J33" s="33"/>
      <c r="K33" s="34" t="str">
        <f>B33</f>
        <v>response of ipub_hidr to ipubhidroc shocks</v>
      </c>
      <c r="L33" s="34"/>
      <c r="M33" s="34"/>
      <c r="N33" s="34" t="str">
        <f>E33</f>
        <v>response of ipub_agro to ipubagro shocks</v>
      </c>
      <c r="O33" s="34"/>
      <c r="P33" s="34"/>
      <c r="Q33" s="34" t="str">
        <f>H33</f>
        <v>response of ipub_indu to ipubindust shocks</v>
      </c>
      <c r="R33" s="34"/>
      <c r="S33" s="34"/>
      <c r="T33" s="32" t="str">
        <f>K33</f>
        <v>response of ipub_hidr to ipubhidroc shocks</v>
      </c>
      <c r="U33" s="32"/>
      <c r="V33" s="32"/>
      <c r="W33" s="32" t="str">
        <f>N33</f>
        <v>response of ipub_agro to ipubagro shocks</v>
      </c>
      <c r="X33" s="32"/>
      <c r="Y33" s="32"/>
      <c r="Z33" s="32" t="str">
        <f>Q33</f>
        <v>response of ipub_indu to ipubindust shocks</v>
      </c>
      <c r="AA33" s="32"/>
      <c r="AB33" s="32"/>
    </row>
    <row r="34" spans="1:28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8" t="s">
        <v>313</v>
      </c>
      <c r="L34" s="8" t="s">
        <v>314</v>
      </c>
      <c r="M34" s="8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18" t="s">
        <v>313</v>
      </c>
      <c r="U34" s="18" t="s">
        <v>314</v>
      </c>
      <c r="V34" s="18" t="s">
        <v>315</v>
      </c>
      <c r="W34" s="18" t="s">
        <v>313</v>
      </c>
      <c r="X34" s="18" t="s">
        <v>314</v>
      </c>
      <c r="Y34" s="18" t="s">
        <v>315</v>
      </c>
      <c r="Z34" s="18" t="s">
        <v>313</v>
      </c>
      <c r="AA34" s="18" t="s">
        <v>314</v>
      </c>
      <c r="AB34" s="18" t="s">
        <v>315</v>
      </c>
    </row>
    <row r="35" spans="1:28" x14ac:dyDescent="0.25">
      <c r="A35" s="6">
        <v>1</v>
      </c>
      <c r="B35" s="9">
        <f>SUM(K$35:K35)</f>
        <v>4.6981963797924915E-2</v>
      </c>
      <c r="C35" s="9">
        <f>SUM(L$35:L35)</f>
        <v>0.16058370627974133</v>
      </c>
      <c r="D35" s="9">
        <f>SUM(M$35:M35)</f>
        <v>0.25001633480478491</v>
      </c>
      <c r="E35" s="9">
        <f>SUM(N$35:N35)</f>
        <v>6.3107249885364514</v>
      </c>
      <c r="F35" s="9">
        <f>SUM(O$35:O35)</f>
        <v>25.989054230271918</v>
      </c>
      <c r="G35" s="9">
        <f>SUM(P$35:P35)</f>
        <v>51.438292662589767</v>
      </c>
      <c r="H35" s="9">
        <f>SUM(Q$35:Q35)</f>
        <v>0.32693373912671897</v>
      </c>
      <c r="I35" s="9">
        <f>SUM(R$35:R35)</f>
        <v>1.4137676816215801</v>
      </c>
      <c r="J35" s="9">
        <f>SUM(S$35:S35)</f>
        <v>2.9727859909375871</v>
      </c>
      <c r="K35" s="10">
        <v>4.6981963797924915E-2</v>
      </c>
      <c r="L35" s="10">
        <v>0.16058370627974133</v>
      </c>
      <c r="M35" s="10">
        <v>0.25001633480478491</v>
      </c>
      <c r="N35" s="10">
        <v>6.3107249885364514</v>
      </c>
      <c r="O35" s="10">
        <v>25.989054230271918</v>
      </c>
      <c r="P35" s="10">
        <v>51.438292662589767</v>
      </c>
      <c r="Q35" s="10">
        <v>0.32693373912671897</v>
      </c>
      <c r="R35" s="10">
        <v>1.4137676816215801</v>
      </c>
      <c r="S35" s="10">
        <v>2.9727859909375871</v>
      </c>
      <c r="T35" s="19">
        <f>$B$4*B35</f>
        <v>235.72081352208789</v>
      </c>
      <c r="U35" s="19">
        <f t="shared" ref="U35:V54" si="2">$B$4*C35</f>
        <v>805.69049955984428</v>
      </c>
      <c r="V35" s="19">
        <f t="shared" si="2"/>
        <v>1254.3974127492215</v>
      </c>
      <c r="W35" s="19">
        <f>$C$4*E35</f>
        <v>31662.559585848638</v>
      </c>
      <c r="X35" s="19">
        <f t="shared" ref="X35:Y54" si="3">$C$4*F35</f>
        <v>130393.88971007497</v>
      </c>
      <c r="Y35" s="19">
        <f t="shared" si="3"/>
        <v>258079.38222344892</v>
      </c>
      <c r="Z35" s="19">
        <f>$D$4*H35</f>
        <v>1640.3121692876541</v>
      </c>
      <c r="AA35" s="19">
        <f t="shared" ref="AA35:AB54" si="4">$D$4*I35</f>
        <v>7093.2426212842574</v>
      </c>
      <c r="AB35" s="19">
        <f t="shared" si="4"/>
        <v>14915.245672251458</v>
      </c>
    </row>
    <row r="36" spans="1:28" x14ac:dyDescent="0.25">
      <c r="A36" s="6">
        <v>2</v>
      </c>
      <c r="B36" s="9">
        <f>SUM(K$35:K36)</f>
        <v>7.6342838977306218E-2</v>
      </c>
      <c r="C36" s="9">
        <f>SUM(L$35:L36)</f>
        <v>0.23676958886109367</v>
      </c>
      <c r="D36" s="9">
        <f>SUM(M$35:M36)</f>
        <v>0.37219264634428939</v>
      </c>
      <c r="E36" s="9">
        <f>SUM(N$35:N36)</f>
        <v>8.0573239303300905</v>
      </c>
      <c r="F36" s="9">
        <f>SUM(O$35:O36)</f>
        <v>31.56360882276644</v>
      </c>
      <c r="G36" s="9">
        <f>SUM(P$35:P36)</f>
        <v>62.044468209527921</v>
      </c>
      <c r="H36" s="9">
        <f>SUM(Q$35:Q36)</f>
        <v>0.36107151436623941</v>
      </c>
      <c r="I36" s="9">
        <f>SUM(R$35:R36)</f>
        <v>1.5546996767092833</v>
      </c>
      <c r="J36" s="9">
        <f>SUM(S$35:S36)</f>
        <v>3.2876498757269261</v>
      </c>
      <c r="K36" s="10">
        <v>2.9360875179381307E-2</v>
      </c>
      <c r="L36" s="10">
        <v>7.6185882581352352E-2</v>
      </c>
      <c r="M36" s="10">
        <v>0.12217631153950445</v>
      </c>
      <c r="N36" s="10">
        <v>1.7465989417936398</v>
      </c>
      <c r="O36" s="10">
        <v>5.5745545924945201</v>
      </c>
      <c r="P36" s="10">
        <v>10.606175546938152</v>
      </c>
      <c r="Q36" s="10">
        <v>3.4137775239520454E-2</v>
      </c>
      <c r="R36" s="10">
        <v>0.14093199508770321</v>
      </c>
      <c r="S36" s="10">
        <v>0.31486388478933885</v>
      </c>
      <c r="T36" s="19">
        <f t="shared" ref="T36:T54" si="5">$B$4*B36</f>
        <v>383.03201176769898</v>
      </c>
      <c r="U36" s="19">
        <f t="shared" si="2"/>
        <v>1187.9350199936162</v>
      </c>
      <c r="V36" s="19">
        <f t="shared" si="2"/>
        <v>1867.3879568033219</v>
      </c>
      <c r="W36" s="19">
        <f t="shared" ref="W36:W54" si="6">$C$4*E36</f>
        <v>40425.703783635421</v>
      </c>
      <c r="X36" s="19">
        <f t="shared" si="3"/>
        <v>158362.88966967518</v>
      </c>
      <c r="Y36" s="19">
        <f t="shared" si="3"/>
        <v>311293.34192584775</v>
      </c>
      <c r="Z36" s="19">
        <f t="shared" ref="Z36:Z54" si="7">$D$4*H36</f>
        <v>1811.5903258565238</v>
      </c>
      <c r="AA36" s="19">
        <f t="shared" si="4"/>
        <v>7800.3353404445315</v>
      </c>
      <c r="AB36" s="19">
        <f t="shared" si="4"/>
        <v>16495.000222114402</v>
      </c>
    </row>
    <row r="37" spans="1:28" x14ac:dyDescent="0.25">
      <c r="A37" s="6">
        <v>3</v>
      </c>
      <c r="B37" s="9">
        <f>SUM(K$35:K37)</f>
        <v>9.4930505662267545E-2</v>
      </c>
      <c r="C37" s="9">
        <f>SUM(L$35:L37)</f>
        <v>0.27946721905723276</v>
      </c>
      <c r="D37" s="9">
        <f>SUM(M$35:M37)</f>
        <v>0.44489435668930349</v>
      </c>
      <c r="E37" s="9">
        <f>SUM(N$35:N37)</f>
        <v>9.645144091819148</v>
      </c>
      <c r="F37" s="9">
        <f>SUM(O$35:O37)</f>
        <v>36.198542644665885</v>
      </c>
      <c r="G37" s="9">
        <f>SUM(P$35:P37)</f>
        <v>70.390717307664573</v>
      </c>
      <c r="H37" s="9">
        <f>SUM(Q$35:Q37)</f>
        <v>0.39915427442008011</v>
      </c>
      <c r="I37" s="9">
        <f>SUM(R$35:R37)</f>
        <v>1.6868230866548914</v>
      </c>
      <c r="J37" s="9">
        <f>SUM(S$35:S37)</f>
        <v>3.5471094531971414</v>
      </c>
      <c r="K37" s="10">
        <v>1.8587666684961326E-2</v>
      </c>
      <c r="L37" s="10">
        <v>4.2697630196139105E-2</v>
      </c>
      <c r="M37" s="10">
        <v>7.2701710345014117E-2</v>
      </c>
      <c r="N37" s="10">
        <v>1.5878201614890566</v>
      </c>
      <c r="O37" s="10">
        <v>4.6349338218994465</v>
      </c>
      <c r="P37" s="10">
        <v>8.3462490981366511</v>
      </c>
      <c r="Q37" s="10">
        <v>3.8082760053840731E-2</v>
      </c>
      <c r="R37" s="10">
        <v>0.13212340994560812</v>
      </c>
      <c r="S37" s="10">
        <v>0.25945957747021531</v>
      </c>
      <c r="T37" s="19">
        <f t="shared" si="5"/>
        <v>476.29120227965484</v>
      </c>
      <c r="U37" s="19">
        <f t="shared" si="2"/>
        <v>1402.1602100812154</v>
      </c>
      <c r="V37" s="19">
        <f t="shared" si="2"/>
        <v>2232.1514728769271</v>
      </c>
      <c r="W37" s="19">
        <f t="shared" si="6"/>
        <v>48392.213268058142</v>
      </c>
      <c r="X37" s="19">
        <f t="shared" si="3"/>
        <v>181617.56620508709</v>
      </c>
      <c r="Y37" s="19">
        <f t="shared" si="3"/>
        <v>353168.65892478637</v>
      </c>
      <c r="Z37" s="19">
        <f t="shared" si="7"/>
        <v>2002.6615041424832</v>
      </c>
      <c r="AA37" s="19">
        <f t="shared" si="4"/>
        <v>8463.2330816212561</v>
      </c>
      <c r="AB37" s="19">
        <f t="shared" si="4"/>
        <v>17796.776855812237</v>
      </c>
    </row>
    <row r="38" spans="1:28" x14ac:dyDescent="0.25">
      <c r="A38" s="6">
        <v>4</v>
      </c>
      <c r="B38" s="9">
        <f>SUM(K$35:K38)</f>
        <v>0.10323061611975018</v>
      </c>
      <c r="C38" s="9">
        <f>SUM(L$35:L38)</f>
        <v>0.30407845872602252</v>
      </c>
      <c r="D38" s="9">
        <f>SUM(M$35:M38)</f>
        <v>0.49094275695681755</v>
      </c>
      <c r="E38" s="9">
        <f>SUM(N$35:N38)</f>
        <v>10.55680710063055</v>
      </c>
      <c r="F38" s="9">
        <f>SUM(O$35:O38)</f>
        <v>39.070707087239839</v>
      </c>
      <c r="G38" s="9">
        <f>SUM(P$35:P38)</f>
        <v>76.118591778968892</v>
      </c>
      <c r="H38" s="9">
        <f>SUM(Q$35:Q38)</f>
        <v>0.432455841571879</v>
      </c>
      <c r="I38" s="9">
        <f>SUM(R$35:R38)</f>
        <v>1.8057744811639869</v>
      </c>
      <c r="J38" s="9">
        <f>SUM(S$35:S38)</f>
        <v>3.7829987638988873</v>
      </c>
      <c r="K38" s="10">
        <v>8.3001104574826397E-3</v>
      </c>
      <c r="L38" s="10">
        <v>2.461123966878977E-2</v>
      </c>
      <c r="M38" s="10">
        <v>4.6048400267514056E-2</v>
      </c>
      <c r="N38" s="10">
        <v>0.91166300881140305</v>
      </c>
      <c r="O38" s="10">
        <v>2.8721644425739505</v>
      </c>
      <c r="P38" s="10">
        <v>5.7278744713043164</v>
      </c>
      <c r="Q38" s="10">
        <v>3.330156715179889E-2</v>
      </c>
      <c r="R38" s="10">
        <v>0.11895139450909549</v>
      </c>
      <c r="S38" s="10">
        <v>0.2358893107017459</v>
      </c>
      <c r="T38" s="19">
        <f t="shared" si="5"/>
        <v>517.93502963808919</v>
      </c>
      <c r="U38" s="19">
        <f t="shared" si="2"/>
        <v>1525.641243387244</v>
      </c>
      <c r="V38" s="19">
        <f t="shared" si="2"/>
        <v>2463.1883537347803</v>
      </c>
      <c r="W38" s="19">
        <f t="shared" si="6"/>
        <v>52966.265281280066</v>
      </c>
      <c r="X38" s="19">
        <f t="shared" si="3"/>
        <v>196027.96722375735</v>
      </c>
      <c r="Y38" s="19">
        <f t="shared" si="3"/>
        <v>381906.90485966334</v>
      </c>
      <c r="Z38" s="19">
        <f t="shared" si="7"/>
        <v>2169.7441857933763</v>
      </c>
      <c r="AA38" s="19">
        <f t="shared" si="4"/>
        <v>9060.0433725633557</v>
      </c>
      <c r="AB38" s="19">
        <f t="shared" si="4"/>
        <v>18980.295289799793</v>
      </c>
    </row>
    <row r="39" spans="1:28" x14ac:dyDescent="0.25">
      <c r="A39" s="6">
        <v>5</v>
      </c>
      <c r="B39" s="9">
        <f>SUM(K$35:K39)</f>
        <v>0.1036208298204421</v>
      </c>
      <c r="C39" s="9">
        <f>SUM(L$35:L39)</f>
        <v>0.31766359955520063</v>
      </c>
      <c r="D39" s="9">
        <f>SUM(M$35:M39)</f>
        <v>0.52258853318696208</v>
      </c>
      <c r="E39" s="9">
        <f>SUM(N$35:N39)</f>
        <v>10.49865485751649</v>
      </c>
      <c r="F39" s="9">
        <f>SUM(O$35:O39)</f>
        <v>40.992443963542591</v>
      </c>
      <c r="G39" s="9">
        <f>SUM(P$35:P39)</f>
        <v>80.397066374652354</v>
      </c>
      <c r="H39" s="9">
        <f>SUM(Q$35:Q39)</f>
        <v>0.41995455617765537</v>
      </c>
      <c r="I39" s="9">
        <f>SUM(R$35:R39)</f>
        <v>1.8926367108763098</v>
      </c>
      <c r="J39" s="9">
        <f>SUM(S$35:S39)</f>
        <v>3.9883178326951421</v>
      </c>
      <c r="K39" s="10">
        <v>3.9021370069192672E-4</v>
      </c>
      <c r="L39" s="10">
        <v>1.3585140829178128E-2</v>
      </c>
      <c r="M39" s="10">
        <v>3.1645776230144501E-2</v>
      </c>
      <c r="N39" s="10">
        <v>-5.8152243114059719E-2</v>
      </c>
      <c r="O39" s="10">
        <v>1.9217368763027536</v>
      </c>
      <c r="P39" s="10">
        <v>4.2784745956834609</v>
      </c>
      <c r="Q39" s="10">
        <v>-1.2501285394223637E-2</v>
      </c>
      <c r="R39" s="10">
        <v>8.686222971232288E-2</v>
      </c>
      <c r="S39" s="10">
        <v>0.20531906879625461</v>
      </c>
      <c r="T39" s="19">
        <f t="shared" si="5"/>
        <v>519.89283394295364</v>
      </c>
      <c r="U39" s="19">
        <f t="shared" si="2"/>
        <v>1593.8014518842638</v>
      </c>
      <c r="V39" s="19">
        <f t="shared" si="2"/>
        <v>2621.9634988009193</v>
      </c>
      <c r="W39" s="19">
        <f t="shared" si="6"/>
        <v>52674.500251747901</v>
      </c>
      <c r="X39" s="19">
        <f t="shared" si="3"/>
        <v>205669.82429482104</v>
      </c>
      <c r="Y39" s="19">
        <f t="shared" si="3"/>
        <v>403373.13212649029</v>
      </c>
      <c r="Z39" s="19">
        <f t="shared" si="7"/>
        <v>2107.0219637961691</v>
      </c>
      <c r="AA39" s="19">
        <f t="shared" si="4"/>
        <v>9495.8539219094346</v>
      </c>
      <c r="AB39" s="19">
        <f t="shared" si="4"/>
        <v>20010.43481603195</v>
      </c>
    </row>
    <row r="40" spans="1:28" x14ac:dyDescent="0.25">
      <c r="A40" s="6">
        <v>6</v>
      </c>
      <c r="B40" s="9">
        <f>SUM(K$35:K40)</f>
        <v>9.9916597316122693E-2</v>
      </c>
      <c r="C40" s="9">
        <f>SUM(L$35:L40)</f>
        <v>0.325610285183138</v>
      </c>
      <c r="D40" s="9">
        <f>SUM(M$35:M40)</f>
        <v>0.54528371260880726</v>
      </c>
      <c r="E40" s="9">
        <f>SUM(N$35:N40)</f>
        <v>10.142649306999097</v>
      </c>
      <c r="F40" s="9">
        <f>SUM(O$35:O40)</f>
        <v>41.954643242957331</v>
      </c>
      <c r="G40" s="9">
        <f>SUM(P$35:P40)</f>
        <v>83.159804236050377</v>
      </c>
      <c r="H40" s="9">
        <f>SUM(Q$35:Q40)</f>
        <v>0.42038045392503792</v>
      </c>
      <c r="I40" s="9">
        <f>SUM(R$35:R40)</f>
        <v>1.9563902298790707</v>
      </c>
      <c r="J40" s="9">
        <f>SUM(S$35:S40)</f>
        <v>4.1487647327488357</v>
      </c>
      <c r="K40" s="10">
        <v>-3.7042325043194048E-3</v>
      </c>
      <c r="L40" s="10">
        <v>7.9466856279373985E-3</v>
      </c>
      <c r="M40" s="10">
        <v>2.2695179421845176E-2</v>
      </c>
      <c r="N40" s="10">
        <v>-0.35600555051739269</v>
      </c>
      <c r="O40" s="10">
        <v>0.96219927941473782</v>
      </c>
      <c r="P40" s="10">
        <v>2.7627378613980289</v>
      </c>
      <c r="Q40" s="10">
        <v>4.2589774738253347E-4</v>
      </c>
      <c r="R40" s="10">
        <v>6.3753519002761022E-2</v>
      </c>
      <c r="S40" s="10">
        <v>0.16044690005369397</v>
      </c>
      <c r="T40" s="19">
        <f t="shared" si="5"/>
        <v>501.30772960059966</v>
      </c>
      <c r="U40" s="19">
        <f t="shared" si="2"/>
        <v>1633.6720543366971</v>
      </c>
      <c r="V40" s="19">
        <f t="shared" si="2"/>
        <v>2735.8311561716691</v>
      </c>
      <c r="W40" s="19">
        <f t="shared" si="6"/>
        <v>50888.327192927296</v>
      </c>
      <c r="X40" s="19">
        <f t="shared" si="3"/>
        <v>210497.4300094214</v>
      </c>
      <c r="Y40" s="19">
        <f t="shared" si="3"/>
        <v>417234.51133656449</v>
      </c>
      <c r="Z40" s="19">
        <f t="shared" si="7"/>
        <v>2109.1588043063284</v>
      </c>
      <c r="AA40" s="19">
        <f t="shared" si="4"/>
        <v>9815.7220191406213</v>
      </c>
      <c r="AB40" s="19">
        <f t="shared" si="4"/>
        <v>20815.438922936144</v>
      </c>
    </row>
    <row r="41" spans="1:28" x14ac:dyDescent="0.25">
      <c r="A41" s="6">
        <v>7</v>
      </c>
      <c r="B41" s="9">
        <f>SUM(K$35:K41)</f>
        <v>9.5140761834194607E-2</v>
      </c>
      <c r="C41" s="9">
        <f>SUM(L$35:L41)</f>
        <v>0.33031951153545125</v>
      </c>
      <c r="D41" s="9">
        <f>SUM(M$35:M41)</f>
        <v>0.56216486459707804</v>
      </c>
      <c r="E41" s="9">
        <f>SUM(N$35:N41)</f>
        <v>9.5886957917394362</v>
      </c>
      <c r="F41" s="9">
        <f>SUM(O$35:O41)</f>
        <v>42.497855496428528</v>
      </c>
      <c r="G41" s="9">
        <f>SUM(P$35:P41)</f>
        <v>85.214446049620818</v>
      </c>
      <c r="H41" s="9">
        <f>SUM(Q$35:Q41)</f>
        <v>0.41713212325311622</v>
      </c>
      <c r="I41" s="9">
        <f>SUM(R$35:R41)</f>
        <v>2.0044317092532666</v>
      </c>
      <c r="J41" s="9">
        <f>SUM(S$35:S41)</f>
        <v>4.2839848511866023</v>
      </c>
      <c r="K41" s="10">
        <v>-4.775835481928092E-3</v>
      </c>
      <c r="L41" s="10">
        <v>4.7092263523132527E-3</v>
      </c>
      <c r="M41" s="10">
        <v>1.6881151988270764E-2</v>
      </c>
      <c r="N41" s="10">
        <v>-0.55395351525966019</v>
      </c>
      <c r="O41" s="10">
        <v>0.5432122534711934</v>
      </c>
      <c r="P41" s="10">
        <v>2.0546418135704356</v>
      </c>
      <c r="Q41" s="10">
        <v>-3.2483306719217151E-3</v>
      </c>
      <c r="R41" s="10">
        <v>4.8041479374196089E-2</v>
      </c>
      <c r="S41" s="10">
        <v>0.13522011843776663</v>
      </c>
      <c r="T41" s="19">
        <f t="shared" si="5"/>
        <v>477.34611254496133</v>
      </c>
      <c r="U41" s="19">
        <f t="shared" si="2"/>
        <v>1657.2994759489875</v>
      </c>
      <c r="V41" s="19">
        <f t="shared" si="2"/>
        <v>2820.528315638659</v>
      </c>
      <c r="W41" s="19">
        <f t="shared" si="6"/>
        <v>48108.997366867639</v>
      </c>
      <c r="X41" s="19">
        <f t="shared" si="3"/>
        <v>213222.86811273568</v>
      </c>
      <c r="Y41" s="19">
        <f t="shared" si="3"/>
        <v>427543.18727600476</v>
      </c>
      <c r="Z41" s="19">
        <f t="shared" si="7"/>
        <v>2092.8610788245351</v>
      </c>
      <c r="AA41" s="19">
        <f t="shared" si="4"/>
        <v>10056.758699718674</v>
      </c>
      <c r="AB41" s="19">
        <f t="shared" si="4"/>
        <v>21493.873661420006</v>
      </c>
    </row>
    <row r="42" spans="1:28" x14ac:dyDescent="0.25">
      <c r="A42" s="6">
        <v>8</v>
      </c>
      <c r="B42" s="9">
        <f>SUM(K$35:K42)</f>
        <v>9.0571471034899098E-2</v>
      </c>
      <c r="C42" s="9">
        <f>SUM(L$35:L42)</f>
        <v>0.33315450584958178</v>
      </c>
      <c r="D42" s="9">
        <f>SUM(M$35:M42)</f>
        <v>0.57511071152908633</v>
      </c>
      <c r="E42" s="9">
        <f>SUM(N$35:N42)</f>
        <v>8.9593365537294378</v>
      </c>
      <c r="F42" s="9">
        <f>SUM(O$35:O42)</f>
        <v>42.74775907507356</v>
      </c>
      <c r="G42" s="9">
        <f>SUM(P$35:P42)</f>
        <v>86.777847270021368</v>
      </c>
      <c r="H42" s="9">
        <f>SUM(Q$35:Q42)</f>
        <v>0.40989070484318357</v>
      </c>
      <c r="I42" s="9">
        <f>SUM(R$35:R42)</f>
        <v>2.0388796362394821</v>
      </c>
      <c r="J42" s="9">
        <f>SUM(S$35:S42)</f>
        <v>4.3972388135722236</v>
      </c>
      <c r="K42" s="10">
        <v>-4.5692907992955015E-3</v>
      </c>
      <c r="L42" s="10">
        <v>2.8349943141305562E-3</v>
      </c>
      <c r="M42" s="10">
        <v>1.2945846932008341E-2</v>
      </c>
      <c r="N42" s="10">
        <v>-0.62935923800999793</v>
      </c>
      <c r="O42" s="10">
        <v>0.24990357864502871</v>
      </c>
      <c r="P42" s="10">
        <v>1.5634012204005439</v>
      </c>
      <c r="Q42" s="10">
        <v>-7.2414184099326186E-3</v>
      </c>
      <c r="R42" s="10">
        <v>3.4447926986215474E-2</v>
      </c>
      <c r="S42" s="10">
        <v>0.11325396238562116</v>
      </c>
      <c r="T42" s="19">
        <f t="shared" si="5"/>
        <v>454.42078424107075</v>
      </c>
      <c r="U42" s="19">
        <f t="shared" si="2"/>
        <v>1671.5233847011129</v>
      </c>
      <c r="V42" s="19">
        <f t="shared" si="2"/>
        <v>2885.4810192691575</v>
      </c>
      <c r="W42" s="19">
        <f t="shared" si="6"/>
        <v>44951.33728651335</v>
      </c>
      <c r="X42" s="19">
        <f t="shared" si="3"/>
        <v>214476.69979830884</v>
      </c>
      <c r="Y42" s="19">
        <f t="shared" si="3"/>
        <v>435387.1805394477</v>
      </c>
      <c r="Z42" s="19">
        <f t="shared" si="7"/>
        <v>2056.5289866628505</v>
      </c>
      <c r="AA42" s="19">
        <f t="shared" si="4"/>
        <v>10229.592968806823</v>
      </c>
      <c r="AB42" s="19">
        <f t="shared" si="4"/>
        <v>22062.098443656923</v>
      </c>
    </row>
    <row r="43" spans="1:28" x14ac:dyDescent="0.25">
      <c r="A43" s="6">
        <v>9</v>
      </c>
      <c r="B43" s="9">
        <f>SUM(K$35:K43)</f>
        <v>8.6478301537137731E-2</v>
      </c>
      <c r="C43" s="9">
        <f>SUM(L$35:L43)</f>
        <v>0.33497166353533281</v>
      </c>
      <c r="D43" s="9">
        <f>SUM(M$35:M43)</f>
        <v>0.58524041871021848</v>
      </c>
      <c r="E43" s="9">
        <f>SUM(N$35:N43)</f>
        <v>8.3572192367896072</v>
      </c>
      <c r="F43" s="9">
        <f>SUM(O$35:O43)</f>
        <v>42.880534903339559</v>
      </c>
      <c r="G43" s="9">
        <f>SUM(P$35:P43)</f>
        <v>88.03118842116956</v>
      </c>
      <c r="H43" s="9">
        <f>SUM(Q$35:Q43)</f>
        <v>0.40285299388827606</v>
      </c>
      <c r="I43" s="9">
        <f>SUM(R$35:R43)</f>
        <v>2.0650265744026428</v>
      </c>
      <c r="J43" s="9">
        <f>SUM(S$35:S43)</f>
        <v>4.4926476595059377</v>
      </c>
      <c r="K43" s="10">
        <v>-4.0931694977613675E-3</v>
      </c>
      <c r="L43" s="10">
        <v>1.817157685751023E-3</v>
      </c>
      <c r="M43" s="10">
        <v>1.0129707181132198E-2</v>
      </c>
      <c r="N43" s="10">
        <v>-0.60211731693983095</v>
      </c>
      <c r="O43" s="10">
        <v>0.1327758282660001</v>
      </c>
      <c r="P43" s="10">
        <v>1.2533411511481942</v>
      </c>
      <c r="Q43" s="10">
        <v>-7.0377109549075306E-3</v>
      </c>
      <c r="R43" s="10">
        <v>2.6146938163160747E-2</v>
      </c>
      <c r="S43" s="10">
        <v>9.5408845933714403E-2</v>
      </c>
      <c r="T43" s="19">
        <f t="shared" si="5"/>
        <v>433.88428116840186</v>
      </c>
      <c r="U43" s="19">
        <f t="shared" si="2"/>
        <v>1680.64054059152</v>
      </c>
      <c r="V43" s="19">
        <f t="shared" si="2"/>
        <v>2936.3044124280123</v>
      </c>
      <c r="W43" s="19">
        <f t="shared" si="6"/>
        <v>41930.357056839282</v>
      </c>
      <c r="X43" s="19">
        <f t="shared" si="3"/>
        <v>215142.87089301969</v>
      </c>
      <c r="Y43" s="19">
        <f t="shared" si="3"/>
        <v>441675.52125334548</v>
      </c>
      <c r="Z43" s="19">
        <f t="shared" si="7"/>
        <v>2021.218948139144</v>
      </c>
      <c r="AA43" s="19">
        <f t="shared" si="4"/>
        <v>10360.77900354648</v>
      </c>
      <c r="AB43" s="19">
        <f t="shared" si="4"/>
        <v>22540.789604320835</v>
      </c>
    </row>
    <row r="44" spans="1:28" x14ac:dyDescent="0.25">
      <c r="A44" s="6">
        <v>10</v>
      </c>
      <c r="B44" s="9">
        <f>SUM(K$35:K44)</f>
        <v>8.2977586811915624E-2</v>
      </c>
      <c r="C44" s="9">
        <f>SUM(L$35:L44)</f>
        <v>0.33617692685507378</v>
      </c>
      <c r="D44" s="9">
        <f>SUM(M$35:M44)</f>
        <v>0.59335043806492016</v>
      </c>
      <c r="E44" s="9">
        <f>SUM(N$35:N44)</f>
        <v>7.8005866402255712</v>
      </c>
      <c r="F44" s="9">
        <f>SUM(O$35:O44)</f>
        <v>42.933559948315697</v>
      </c>
      <c r="G44" s="9">
        <f>SUM(P$35:P44)</f>
        <v>89.041691135346184</v>
      </c>
      <c r="H44" s="9">
        <f>SUM(Q$35:Q44)</f>
        <v>0.39520339416076544</v>
      </c>
      <c r="I44" s="9">
        <f>SUM(R$35:R44)</f>
        <v>2.0833601365700347</v>
      </c>
      <c r="J44" s="9">
        <f>SUM(S$35:S44)</f>
        <v>4.5719106461033423</v>
      </c>
      <c r="K44" s="10">
        <v>-3.5007147252221031E-3</v>
      </c>
      <c r="L44" s="10">
        <v>1.2052633197409644E-3</v>
      </c>
      <c r="M44" s="10">
        <v>8.1100193547016582E-3</v>
      </c>
      <c r="N44" s="10">
        <v>-0.55663259656403596</v>
      </c>
      <c r="O44" s="10">
        <v>5.3025044976137324E-2</v>
      </c>
      <c r="P44" s="10">
        <v>1.0105027141766287</v>
      </c>
      <c r="Q44" s="10">
        <v>-7.6495997275106298E-3</v>
      </c>
      <c r="R44" s="10">
        <v>1.8333562167391848E-2</v>
      </c>
      <c r="S44" s="10">
        <v>7.9262986597404939E-2</v>
      </c>
      <c r="T44" s="19">
        <f t="shared" si="5"/>
        <v>416.32027881023402</v>
      </c>
      <c r="U44" s="19">
        <f t="shared" si="2"/>
        <v>1686.6876622371722</v>
      </c>
      <c r="V44" s="19">
        <f t="shared" si="2"/>
        <v>2976.9945029528062</v>
      </c>
      <c r="W44" s="19">
        <f t="shared" si="6"/>
        <v>39137.58557841969</v>
      </c>
      <c r="X44" s="19">
        <f t="shared" si="3"/>
        <v>215408.91142705487</v>
      </c>
      <c r="Y44" s="19">
        <f t="shared" si="3"/>
        <v>446745.47794729093</v>
      </c>
      <c r="Z44" s="19">
        <f t="shared" si="7"/>
        <v>1982.8389034342697</v>
      </c>
      <c r="AA44" s="19">
        <f t="shared" si="4"/>
        <v>10452.76328516236</v>
      </c>
      <c r="AB44" s="19">
        <f t="shared" si="4"/>
        <v>22938.472761272136</v>
      </c>
    </row>
    <row r="45" spans="1:28" x14ac:dyDescent="0.25">
      <c r="A45" s="6">
        <v>11</v>
      </c>
      <c r="B45" s="9">
        <f>SUM(K$35:K45)</f>
        <v>7.9796313804326502E-2</v>
      </c>
      <c r="C45" s="9">
        <f>SUM(L$35:L45)</f>
        <v>0.3370081864414407</v>
      </c>
      <c r="D45" s="9">
        <f>SUM(M$35:M45)</f>
        <v>0.59989006911586595</v>
      </c>
      <c r="E45" s="9">
        <f>SUM(N$35:N45)</f>
        <v>7.3244969374938229</v>
      </c>
      <c r="F45" s="9">
        <f>SUM(O$35:O45)</f>
        <v>42.965317017704102</v>
      </c>
      <c r="G45" s="9">
        <f>SUM(P$35:P45)</f>
        <v>89.88179122788506</v>
      </c>
      <c r="H45" s="9">
        <f>SUM(Q$35:Q45)</f>
        <v>0.38810826162868839</v>
      </c>
      <c r="I45" s="9">
        <f>SUM(R$35:R45)</f>
        <v>2.0968410340113994</v>
      </c>
      <c r="J45" s="9">
        <f>SUM(S$35:S45)</f>
        <v>4.6388319279625634</v>
      </c>
      <c r="K45" s="10">
        <v>-3.1812730075891204E-3</v>
      </c>
      <c r="L45" s="10">
        <v>8.3125958636693135E-4</v>
      </c>
      <c r="M45" s="10">
        <v>6.5396310509457725E-3</v>
      </c>
      <c r="N45" s="10">
        <v>-0.47608970273174811</v>
      </c>
      <c r="O45" s="10">
        <v>3.1757069388405001E-2</v>
      </c>
      <c r="P45" s="10">
        <v>0.84010009253887319</v>
      </c>
      <c r="Q45" s="10">
        <v>-7.0951325320770531E-3</v>
      </c>
      <c r="R45" s="10">
        <v>1.3480897441364723E-2</v>
      </c>
      <c r="S45" s="10">
        <v>6.6921281859220944E-2</v>
      </c>
      <c r="T45" s="19">
        <f t="shared" si="5"/>
        <v>400.35899918790614</v>
      </c>
      <c r="U45" s="19">
        <f t="shared" si="2"/>
        <v>1690.8583092282011</v>
      </c>
      <c r="V45" s="19">
        <f t="shared" si="2"/>
        <v>3009.8055441875563</v>
      </c>
      <c r="W45" s="19">
        <f t="shared" si="6"/>
        <v>36748.918886663108</v>
      </c>
      <c r="X45" s="19">
        <f t="shared" si="3"/>
        <v>215568.24495903554</v>
      </c>
      <c r="Y45" s="19">
        <f t="shared" si="3"/>
        <v>450960.48007246794</v>
      </c>
      <c r="Z45" s="19">
        <f t="shared" si="7"/>
        <v>1947.2407658233828</v>
      </c>
      <c r="AA45" s="19">
        <f t="shared" si="4"/>
        <v>10520.400477288984</v>
      </c>
      <c r="AB45" s="19">
        <f t="shared" si="4"/>
        <v>23274.234354160115</v>
      </c>
    </row>
    <row r="46" spans="1:28" x14ac:dyDescent="0.25">
      <c r="A46" s="6">
        <v>12</v>
      </c>
      <c r="B46" s="9">
        <f>SUM(K$35:K46)</f>
        <v>7.7019979892547025E-2</v>
      </c>
      <c r="C46" s="9">
        <f>SUM(L$35:L46)</f>
        <v>0.3375963886309058</v>
      </c>
      <c r="D46" s="9">
        <f>SUM(M$35:M46)</f>
        <v>0.60522228258874367</v>
      </c>
      <c r="E46" s="9">
        <f>SUM(N$35:N46)</f>
        <v>6.9202906659526278</v>
      </c>
      <c r="F46" s="9">
        <f>SUM(O$35:O46)</f>
        <v>42.989402409136069</v>
      </c>
      <c r="G46" s="9">
        <f>SUM(P$35:P46)</f>
        <v>90.586988410460435</v>
      </c>
      <c r="H46" s="9">
        <f>SUM(Q$35:Q46)</f>
        <v>0.38170126447360248</v>
      </c>
      <c r="I46" s="9">
        <f>SUM(R$35:R46)</f>
        <v>2.1067189532780768</v>
      </c>
      <c r="J46" s="9">
        <f>SUM(S$35:S46)</f>
        <v>4.695441133470931</v>
      </c>
      <c r="K46" s="10">
        <v>-2.7763339117794768E-3</v>
      </c>
      <c r="L46" s="10">
        <v>5.8820218946509402E-4</v>
      </c>
      <c r="M46" s="10">
        <v>5.3322134728777427E-3</v>
      </c>
      <c r="N46" s="10">
        <v>-0.40420627154119509</v>
      </c>
      <c r="O46" s="10">
        <v>2.4085391431966089E-2</v>
      </c>
      <c r="P46" s="10">
        <v>0.70519718257538011</v>
      </c>
      <c r="Q46" s="10">
        <v>-6.4069971550859304E-3</v>
      </c>
      <c r="R46" s="10">
        <v>9.8779192666774117E-3</v>
      </c>
      <c r="S46" s="10">
        <v>5.6609205508367191E-2</v>
      </c>
      <c r="T46" s="19">
        <f t="shared" si="5"/>
        <v>386.42940503325468</v>
      </c>
      <c r="U46" s="19">
        <f t="shared" si="2"/>
        <v>1693.809473619978</v>
      </c>
      <c r="V46" s="19">
        <f t="shared" si="2"/>
        <v>3036.5586552985837</v>
      </c>
      <c r="W46" s="19">
        <f t="shared" si="6"/>
        <v>34720.910190214607</v>
      </c>
      <c r="X46" s="19">
        <f t="shared" si="3"/>
        <v>215689.08767405615</v>
      </c>
      <c r="Y46" s="19">
        <f t="shared" si="3"/>
        <v>454498.63897713029</v>
      </c>
      <c r="Z46" s="19">
        <f t="shared" si="7"/>
        <v>1915.0951835713004</v>
      </c>
      <c r="AA46" s="19">
        <f t="shared" si="4"/>
        <v>10569.960584556138</v>
      </c>
      <c r="AB46" s="19">
        <f t="shared" si="4"/>
        <v>23558.257560015569</v>
      </c>
    </row>
    <row r="47" spans="1:28" x14ac:dyDescent="0.25">
      <c r="A47" s="6">
        <v>13</v>
      </c>
      <c r="B47" s="9">
        <f>SUM(K$35:K47)</f>
        <v>7.4615965130674158E-2</v>
      </c>
      <c r="C47" s="9">
        <f>SUM(L$35:L47)</f>
        <v>0.33798800196046253</v>
      </c>
      <c r="D47" s="9">
        <f>SUM(M$35:M47)</f>
        <v>0.60960409594696774</v>
      </c>
      <c r="E47" s="9">
        <f>SUM(N$35:N47)</f>
        <v>6.5830773666314357</v>
      </c>
      <c r="F47" s="9">
        <f>SUM(O$35:O47)</f>
        <v>43.008673040023595</v>
      </c>
      <c r="G47" s="9">
        <f>SUM(P$35:P47)</f>
        <v>91.171990295416634</v>
      </c>
      <c r="H47" s="9">
        <f>SUM(Q$35:Q47)</f>
        <v>0.37607819090602224</v>
      </c>
      <c r="I47" s="9">
        <f>SUM(R$35:R47)</f>
        <v>2.1138365776669041</v>
      </c>
      <c r="J47" s="9">
        <f>SUM(S$35:S47)</f>
        <v>4.7433198086303818</v>
      </c>
      <c r="K47" s="10">
        <v>-2.404014761872862E-3</v>
      </c>
      <c r="L47" s="10">
        <v>3.9161332955670199E-4</v>
      </c>
      <c r="M47" s="10">
        <v>4.3818133582240425E-3</v>
      </c>
      <c r="N47" s="10">
        <v>-0.33721329932119248</v>
      </c>
      <c r="O47" s="10">
        <v>1.9270630887524988E-2</v>
      </c>
      <c r="P47" s="10">
        <v>0.58500188495620242</v>
      </c>
      <c r="Q47" s="10">
        <v>-5.6230735675802234E-3</v>
      </c>
      <c r="R47" s="10">
        <v>7.1176243888273413E-3</v>
      </c>
      <c r="S47" s="10">
        <v>4.7878675159450518E-2</v>
      </c>
      <c r="T47" s="19">
        <f t="shared" si="5"/>
        <v>374.36783353690083</v>
      </c>
      <c r="U47" s="19">
        <f t="shared" si="2"/>
        <v>1695.7743002293178</v>
      </c>
      <c r="V47" s="19">
        <f t="shared" si="2"/>
        <v>3058.5433601939581</v>
      </c>
      <c r="W47" s="19">
        <f t="shared" si="6"/>
        <v>33029.022775964593</v>
      </c>
      <c r="X47" s="19">
        <f t="shared" si="3"/>
        <v>215785.77347479085</v>
      </c>
      <c r="Y47" s="19">
        <f t="shared" si="3"/>
        <v>457433.74660325982</v>
      </c>
      <c r="Z47" s="19">
        <f t="shared" si="7"/>
        <v>1886.8827512101161</v>
      </c>
      <c r="AA47" s="19">
        <f t="shared" si="4"/>
        <v>10605.671569701317</v>
      </c>
      <c r="AB47" s="19">
        <f t="shared" si="4"/>
        <v>23798.477409221701</v>
      </c>
    </row>
    <row r="48" spans="1:28" x14ac:dyDescent="0.25">
      <c r="A48" s="6">
        <v>14</v>
      </c>
      <c r="B48" s="9">
        <f>SUM(K$35:K48)</f>
        <v>7.2553637402271401E-2</v>
      </c>
      <c r="C48" s="9">
        <f>SUM(L$35:L48)</f>
        <v>0.33825186354210085</v>
      </c>
      <c r="D48" s="9">
        <f>SUM(M$35:M48)</f>
        <v>0.6132318094774295</v>
      </c>
      <c r="E48" s="9">
        <f>SUM(N$35:N48)</f>
        <v>6.3049237065487338</v>
      </c>
      <c r="F48" s="9">
        <f>SUM(O$35:O48)</f>
        <v>43.025074582842876</v>
      </c>
      <c r="G48" s="9">
        <f>SUM(P$35:P48)</f>
        <v>91.666155909159713</v>
      </c>
      <c r="H48" s="9">
        <f>SUM(Q$35:Q48)</f>
        <v>0.37139757450900845</v>
      </c>
      <c r="I48" s="9">
        <f>SUM(R$35:R48)</f>
        <v>2.1192195304467862</v>
      </c>
      <c r="J48" s="9">
        <f>SUM(S$35:S48)</f>
        <v>4.7843042356473893</v>
      </c>
      <c r="K48" s="10">
        <v>-2.0623277284027531E-3</v>
      </c>
      <c r="L48" s="10">
        <v>2.6386158163834122E-4</v>
      </c>
      <c r="M48" s="10">
        <v>3.6277135304617751E-3</v>
      </c>
      <c r="N48" s="10">
        <v>-0.27815366008270193</v>
      </c>
      <c r="O48" s="10">
        <v>1.6401542819284486E-2</v>
      </c>
      <c r="P48" s="10">
        <v>0.49416561374307488</v>
      </c>
      <c r="Q48" s="10">
        <v>-4.6806163970137694E-3</v>
      </c>
      <c r="R48" s="10">
        <v>5.3829527798819454E-3</v>
      </c>
      <c r="S48" s="10">
        <v>4.0984427017007871E-2</v>
      </c>
      <c r="T48" s="19">
        <f t="shared" si="5"/>
        <v>364.02059535036659</v>
      </c>
      <c r="U48" s="19">
        <f t="shared" si="2"/>
        <v>1697.0981628704908</v>
      </c>
      <c r="V48" s="19">
        <f t="shared" si="2"/>
        <v>3076.7445488097328</v>
      </c>
      <c r="W48" s="19">
        <f t="shared" si="6"/>
        <v>31633.453035183844</v>
      </c>
      <c r="X48" s="19">
        <f t="shared" si="3"/>
        <v>215868.0643094824</v>
      </c>
      <c r="Y48" s="19">
        <f t="shared" si="3"/>
        <v>459913.1048733223</v>
      </c>
      <c r="Z48" s="19">
        <f t="shared" si="7"/>
        <v>1863.3988732344228</v>
      </c>
      <c r="AA48" s="19">
        <f t="shared" si="4"/>
        <v>10632.679253200507</v>
      </c>
      <c r="AB48" s="19">
        <f t="shared" si="4"/>
        <v>24004.107010396703</v>
      </c>
    </row>
    <row r="49" spans="1:28" x14ac:dyDescent="0.25">
      <c r="A49" s="6">
        <v>15</v>
      </c>
      <c r="B49" s="9">
        <f>SUM(K$35:K49)</f>
        <v>7.0819421812776298E-2</v>
      </c>
      <c r="C49" s="9">
        <f>SUM(L$35:L49)</f>
        <v>0.33842150717063396</v>
      </c>
      <c r="D49" s="9">
        <f>SUM(M$35:M49)</f>
        <v>0.61625210463276425</v>
      </c>
      <c r="E49" s="9">
        <f>SUM(N$35:N49)</f>
        <v>6.0776128795195277</v>
      </c>
      <c r="F49" s="9">
        <f>SUM(O$35:O49)</f>
        <v>43.039644487938752</v>
      </c>
      <c r="G49" s="9">
        <f>SUM(P$35:P49)</f>
        <v>92.083784413164409</v>
      </c>
      <c r="H49" s="9">
        <f>SUM(Q$35:Q49)</f>
        <v>0.36740631247729921</v>
      </c>
      <c r="I49" s="9">
        <f>SUM(R$35:R49)</f>
        <v>2.1232501232314434</v>
      </c>
      <c r="J49" s="9">
        <f>SUM(S$35:S49)</f>
        <v>4.8193322367849403</v>
      </c>
      <c r="K49" s="10">
        <v>-1.7342155894950989E-3</v>
      </c>
      <c r="L49" s="10">
        <v>1.6964362853311155E-4</v>
      </c>
      <c r="M49" s="10">
        <v>3.0202951553347673E-3</v>
      </c>
      <c r="N49" s="10">
        <v>-0.2273108270292058</v>
      </c>
      <c r="O49" s="10">
        <v>1.4569905095877026E-2</v>
      </c>
      <c r="P49" s="10">
        <v>0.41762850400469509</v>
      </c>
      <c r="Q49" s="10">
        <v>-3.9912620317092348E-3</v>
      </c>
      <c r="R49" s="10">
        <v>4.0305927846572553E-3</v>
      </c>
      <c r="S49" s="10">
        <v>3.5028001137551175E-2</v>
      </c>
      <c r="T49" s="19">
        <f t="shared" si="5"/>
        <v>355.3195816733579</v>
      </c>
      <c r="U49" s="19">
        <f t="shared" si="2"/>
        <v>1697.9493093721283</v>
      </c>
      <c r="V49" s="19">
        <f t="shared" si="2"/>
        <v>3091.8981603989482</v>
      </c>
      <c r="W49" s="19">
        <f t="shared" si="6"/>
        <v>30492.975099860294</v>
      </c>
      <c r="X49" s="19">
        <f t="shared" si="3"/>
        <v>215941.16533814333</v>
      </c>
      <c r="Y49" s="19">
        <f t="shared" si="3"/>
        <v>462008.4564243434</v>
      </c>
      <c r="Z49" s="19">
        <f t="shared" si="7"/>
        <v>1843.3736666010661</v>
      </c>
      <c r="AA49" s="19">
        <f t="shared" si="4"/>
        <v>10652.901792519258</v>
      </c>
      <c r="AB49" s="19">
        <f t="shared" si="4"/>
        <v>24179.851663381192</v>
      </c>
    </row>
    <row r="50" spans="1:28" x14ac:dyDescent="0.25">
      <c r="A50" s="6">
        <v>16</v>
      </c>
      <c r="B50" s="9">
        <f>SUM(K$35:K50)</f>
        <v>6.9330833247561632E-2</v>
      </c>
      <c r="C50" s="9">
        <f>SUM(L$35:L50)</f>
        <v>0.33853103934982431</v>
      </c>
      <c r="D50" s="9">
        <f>SUM(M$35:M50)</f>
        <v>0.61879150336528388</v>
      </c>
      <c r="E50" s="9">
        <f>SUM(N$35:N50)</f>
        <v>5.8905526354468494</v>
      </c>
      <c r="F50" s="9">
        <f>SUM(O$35:O50)</f>
        <v>43.05203430272676</v>
      </c>
      <c r="G50" s="9">
        <f>SUM(P$35:P50)</f>
        <v>92.43916112848521</v>
      </c>
      <c r="H50" s="9">
        <f>SUM(Q$35:Q50)</f>
        <v>0.36411450524356703</v>
      </c>
      <c r="I50" s="9">
        <f>SUM(R$35:R50)</f>
        <v>2.1263026247066801</v>
      </c>
      <c r="J50" s="9">
        <f>SUM(S$35:S50)</f>
        <v>4.8494627752548247</v>
      </c>
      <c r="K50" s="10">
        <v>-1.488588565214661E-3</v>
      </c>
      <c r="L50" s="10">
        <v>1.0953217919037695E-4</v>
      </c>
      <c r="M50" s="10">
        <v>2.5393987325196335E-3</v>
      </c>
      <c r="N50" s="10">
        <v>-0.1870602440726781</v>
      </c>
      <c r="O50" s="10">
        <v>1.2389814788009632E-2</v>
      </c>
      <c r="P50" s="10">
        <v>0.35537671532080051</v>
      </c>
      <c r="Q50" s="10">
        <v>-3.2918072337321542E-3</v>
      </c>
      <c r="R50" s="10">
        <v>3.0525014752366079E-3</v>
      </c>
      <c r="S50" s="10">
        <v>3.0130538469884647E-2</v>
      </c>
      <c r="T50" s="19">
        <f t="shared" si="5"/>
        <v>347.85094308895765</v>
      </c>
      <c r="U50" s="19">
        <f t="shared" si="2"/>
        <v>1698.4988609936111</v>
      </c>
      <c r="V50" s="19">
        <f t="shared" si="2"/>
        <v>3104.6389887232194</v>
      </c>
      <c r="W50" s="19">
        <f t="shared" si="6"/>
        <v>29554.444877920112</v>
      </c>
      <c r="X50" s="19">
        <f t="shared" si="3"/>
        <v>216003.32828292315</v>
      </c>
      <c r="Y50" s="19">
        <f t="shared" si="3"/>
        <v>463791.47445233667</v>
      </c>
      <c r="Z50" s="19">
        <f t="shared" si="7"/>
        <v>1826.8578078253308</v>
      </c>
      <c r="AA50" s="19">
        <f t="shared" si="4"/>
        <v>10668.216991647907</v>
      </c>
      <c r="AB50" s="19">
        <f t="shared" si="4"/>
        <v>24331.024463873906</v>
      </c>
    </row>
    <row r="51" spans="1:28" x14ac:dyDescent="0.25">
      <c r="A51" s="6">
        <v>17</v>
      </c>
      <c r="B51" s="9">
        <f>SUM(K$35:K51)</f>
        <v>6.8050187893498759E-2</v>
      </c>
      <c r="C51" s="9">
        <f>SUM(L$35:L51)</f>
        <v>0.33860582210711815</v>
      </c>
      <c r="D51" s="9">
        <f>SUM(M$35:M51)</f>
        <v>0.62095304591554468</v>
      </c>
      <c r="E51" s="9">
        <f>SUM(N$35:N51)</f>
        <v>5.7349876571694915</v>
      </c>
      <c r="F51" s="9">
        <f>SUM(O$35:O51)</f>
        <v>43.061999760688963</v>
      </c>
      <c r="G51" s="9">
        <f>SUM(P$35:P51)</f>
        <v>92.742849999979796</v>
      </c>
      <c r="H51" s="9">
        <f>SUM(Q$35:Q51)</f>
        <v>0.36148682127865256</v>
      </c>
      <c r="I51" s="9">
        <f>SUM(R$35:R51)</f>
        <v>2.1286655327288759</v>
      </c>
      <c r="J51" s="9">
        <f>SUM(S$35:S51)</f>
        <v>4.8757518474096404</v>
      </c>
      <c r="K51" s="10">
        <v>-1.2806453540628703E-3</v>
      </c>
      <c r="L51" s="10">
        <v>7.4782757293825783E-5</v>
      </c>
      <c r="M51" s="10">
        <v>2.1615425502607513E-3</v>
      </c>
      <c r="N51" s="10">
        <v>-0.15556497827735788</v>
      </c>
      <c r="O51" s="10">
        <v>9.9654579622014631E-3</v>
      </c>
      <c r="P51" s="10">
        <v>0.30368887149458479</v>
      </c>
      <c r="Q51" s="10">
        <v>-2.6276839649144634E-3</v>
      </c>
      <c r="R51" s="10">
        <v>2.3629080221957378E-3</v>
      </c>
      <c r="S51" s="10">
        <v>2.6289072154815366E-2</v>
      </c>
      <c r="T51" s="19">
        <f t="shared" si="5"/>
        <v>341.42561004005864</v>
      </c>
      <c r="U51" s="19">
        <f t="shared" si="2"/>
        <v>1698.8740656671011</v>
      </c>
      <c r="V51" s="19">
        <f t="shared" si="2"/>
        <v>3115.4840136481371</v>
      </c>
      <c r="W51" s="19">
        <f t="shared" si="6"/>
        <v>28773.934650786858</v>
      </c>
      <c r="X51" s="19">
        <f t="shared" si="3"/>
        <v>216053.32759474573</v>
      </c>
      <c r="Y51" s="19">
        <f t="shared" si="3"/>
        <v>465315.16103457933</v>
      </c>
      <c r="Z51" s="19">
        <f t="shared" si="7"/>
        <v>1813.6740293746748</v>
      </c>
      <c r="AA51" s="19">
        <f t="shared" si="4"/>
        <v>10680.072319868445</v>
      </c>
      <c r="AB51" s="19">
        <f t="shared" si="4"/>
        <v>24462.92362206422</v>
      </c>
    </row>
    <row r="52" spans="1:28" x14ac:dyDescent="0.25">
      <c r="A52" s="6">
        <v>18</v>
      </c>
      <c r="B52" s="9">
        <f>SUM(K$35:K52)</f>
        <v>6.6948257366287914E-2</v>
      </c>
      <c r="C52" s="9">
        <f>SUM(L$35:L52)</f>
        <v>0.33865897803294731</v>
      </c>
      <c r="D52" s="9">
        <f>SUM(M$35:M52)</f>
        <v>0.62278670938192171</v>
      </c>
      <c r="E52" s="9">
        <f>SUM(N$35:N52)</f>
        <v>5.6068219193225692</v>
      </c>
      <c r="F52" s="9">
        <f>SUM(O$35:O52)</f>
        <v>43.070432329278383</v>
      </c>
      <c r="G52" s="9">
        <f>SUM(P$35:P52)</f>
        <v>92.997972655602283</v>
      </c>
      <c r="H52" s="9">
        <f>SUM(Q$35:Q52)</f>
        <v>0.35938948109354185</v>
      </c>
      <c r="I52" s="9">
        <f>SUM(R$35:R52)</f>
        <v>2.1304735510199388</v>
      </c>
      <c r="J52" s="9">
        <f>SUM(S$35:S52)</f>
        <v>4.8984333297132556</v>
      </c>
      <c r="K52" s="10">
        <v>-1.1019305272108428E-3</v>
      </c>
      <c r="L52" s="10">
        <v>5.315592582917182E-5</v>
      </c>
      <c r="M52" s="10">
        <v>1.8336634663770385E-3</v>
      </c>
      <c r="N52" s="10">
        <v>-0.12816573784692234</v>
      </c>
      <c r="O52" s="10">
        <v>8.4325685894195892E-3</v>
      </c>
      <c r="P52" s="10">
        <v>0.25512265562248582</v>
      </c>
      <c r="Q52" s="10">
        <v>-2.0973401851106925E-3</v>
      </c>
      <c r="R52" s="10">
        <v>1.8080182910627533E-3</v>
      </c>
      <c r="S52" s="10">
        <v>2.2681482303615639E-2</v>
      </c>
      <c r="T52" s="19">
        <f t="shared" si="5"/>
        <v>335.89693606984804</v>
      </c>
      <c r="U52" s="19">
        <f t="shared" si="2"/>
        <v>1699.1407628646441</v>
      </c>
      <c r="V52" s="19">
        <f t="shared" si="2"/>
        <v>3124.6839833616045</v>
      </c>
      <c r="W52" s="19">
        <f t="shared" si="6"/>
        <v>28130.893586754759</v>
      </c>
      <c r="X52" s="19">
        <f t="shared" si="3"/>
        <v>216095.63599923323</v>
      </c>
      <c r="Y52" s="19">
        <f t="shared" si="3"/>
        <v>466595.17819584371</v>
      </c>
      <c r="Z52" s="19">
        <f t="shared" si="7"/>
        <v>1803.1511245256293</v>
      </c>
      <c r="AA52" s="19">
        <f t="shared" si="4"/>
        <v>10689.143621022762</v>
      </c>
      <c r="AB52" s="19">
        <f t="shared" si="4"/>
        <v>24576.722557406534</v>
      </c>
    </row>
    <row r="53" spans="1:28" x14ac:dyDescent="0.25">
      <c r="A53" s="6">
        <v>19</v>
      </c>
      <c r="B53" s="9">
        <f>SUM(K$35:K53)</f>
        <v>6.6003619636323188E-2</v>
      </c>
      <c r="C53" s="9">
        <f>SUM(L$35:L53)</f>
        <v>0.33869627447159345</v>
      </c>
      <c r="D53" s="9">
        <f>SUM(M$35:M53)</f>
        <v>0.6243276360798945</v>
      </c>
      <c r="E53" s="9">
        <f>SUM(N$35:N53)</f>
        <v>5.5023491238598705</v>
      </c>
      <c r="F53" s="9">
        <f>SUM(O$35:O53)</f>
        <v>43.076797047885847</v>
      </c>
      <c r="G53" s="9">
        <f>SUM(P$35:P53)</f>
        <v>93.215903807829022</v>
      </c>
      <c r="H53" s="9">
        <f>SUM(Q$35:Q53)</f>
        <v>0.35774574917525537</v>
      </c>
      <c r="I53" s="9">
        <f>SUM(R$35:R53)</f>
        <v>2.131892497139277</v>
      </c>
      <c r="J53" s="9">
        <f>SUM(S$35:S53)</f>
        <v>4.9180516129169414</v>
      </c>
      <c r="K53" s="10">
        <v>-9.4463772996472497E-4</v>
      </c>
      <c r="L53" s="10">
        <v>3.729643864612313E-5</v>
      </c>
      <c r="M53" s="10">
        <v>1.5409266979727909E-3</v>
      </c>
      <c r="N53" s="10">
        <v>-0.10447279546269914</v>
      </c>
      <c r="O53" s="10">
        <v>6.3647186074643168E-3</v>
      </c>
      <c r="P53" s="10">
        <v>0.21793115222674664</v>
      </c>
      <c r="Q53" s="10">
        <v>-1.6437319182864779E-3</v>
      </c>
      <c r="R53" s="10">
        <v>1.4189461193383286E-3</v>
      </c>
      <c r="S53" s="10">
        <v>1.9618283203685877E-2</v>
      </c>
      <c r="T53" s="19">
        <f t="shared" si="5"/>
        <v>331.15744124692668</v>
      </c>
      <c r="U53" s="19">
        <f t="shared" si="2"/>
        <v>1699.3278888625475</v>
      </c>
      <c r="V53" s="19">
        <f t="shared" si="2"/>
        <v>3132.4152160615899</v>
      </c>
      <c r="W53" s="19">
        <f t="shared" si="6"/>
        <v>27606.726218116972</v>
      </c>
      <c r="X53" s="19">
        <f t="shared" si="3"/>
        <v>216127.56945894222</v>
      </c>
      <c r="Y53" s="19">
        <f t="shared" si="3"/>
        <v>467688.59584683093</v>
      </c>
      <c r="Z53" s="19">
        <f t="shared" si="7"/>
        <v>1794.9040911181448</v>
      </c>
      <c r="AA53" s="19">
        <f t="shared" si="4"/>
        <v>10696.262845221925</v>
      </c>
      <c r="AB53" s="19">
        <f t="shared" si="4"/>
        <v>24675.15262083619</v>
      </c>
    </row>
    <row r="54" spans="1:28" x14ac:dyDescent="0.25">
      <c r="A54" s="6">
        <v>20</v>
      </c>
      <c r="B54" s="9">
        <f>SUM(K$35:K54)</f>
        <v>6.5174454443832769E-2</v>
      </c>
      <c r="C54" s="9">
        <f>SUM(L$35:L54)</f>
        <v>0.3387189208810471</v>
      </c>
      <c r="D54" s="9">
        <f>SUM(M$35:M54)</f>
        <v>0.62564610919015295</v>
      </c>
      <c r="E54" s="9">
        <f>SUM(N$35:N54)</f>
        <v>5.4141455448294291</v>
      </c>
      <c r="F54" s="9">
        <f>SUM(O$35:O54)</f>
        <v>43.081598545000112</v>
      </c>
      <c r="G54" s="9">
        <f>SUM(P$35:P54)</f>
        <v>93.405711563298695</v>
      </c>
      <c r="H54" s="9">
        <f>SUM(Q$35:Q54)</f>
        <v>0.35645288974201561</v>
      </c>
      <c r="I54" s="9">
        <f>SUM(R$35:R54)</f>
        <v>2.1330087804348561</v>
      </c>
      <c r="J54" s="9">
        <f>SUM(S$35:S54)</f>
        <v>4.9351382051931445</v>
      </c>
      <c r="K54" s="10">
        <v>-8.2916519249042451E-4</v>
      </c>
      <c r="L54" s="10">
        <v>2.2646409453634836E-5</v>
      </c>
      <c r="M54" s="10">
        <v>1.3184731102585047E-3</v>
      </c>
      <c r="N54" s="10">
        <v>-8.8203579030441431E-2</v>
      </c>
      <c r="O54" s="10">
        <v>4.8014971142621571E-3</v>
      </c>
      <c r="P54" s="10">
        <v>0.18980775546967829</v>
      </c>
      <c r="Q54" s="10">
        <v>-1.2928594332397626E-3</v>
      </c>
      <c r="R54" s="10">
        <v>1.1162832955792191E-3</v>
      </c>
      <c r="S54" s="10">
        <v>1.7086592276203363E-2</v>
      </c>
      <c r="T54" s="19">
        <f t="shared" si="5"/>
        <v>326.99730237834513</v>
      </c>
      <c r="U54" s="19">
        <f t="shared" si="2"/>
        <v>1699.4415118282186</v>
      </c>
      <c r="V54" s="19">
        <f t="shared" si="2"/>
        <v>3139.0303408676509</v>
      </c>
      <c r="W54" s="19">
        <f t="shared" si="6"/>
        <v>27164.185768040392</v>
      </c>
      <c r="X54" s="19">
        <f t="shared" si="3"/>
        <v>216151.65982712622</v>
      </c>
      <c r="Y54" s="19">
        <f t="shared" si="3"/>
        <v>468640.9110528226</v>
      </c>
      <c r="Z54" s="19">
        <f t="shared" si="7"/>
        <v>1788.4174768360392</v>
      </c>
      <c r="AA54" s="19">
        <f t="shared" si="4"/>
        <v>10701.863530788982</v>
      </c>
      <c r="AB54" s="19">
        <f t="shared" si="4"/>
        <v>24760.880528017555</v>
      </c>
    </row>
    <row r="57" spans="1:28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</row>
    <row r="58" spans="1:28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</row>
    <row r="59" spans="1:28" x14ac:dyDescent="0.25">
      <c r="A59" s="21"/>
      <c r="B59" s="35" t="str">
        <f>B8</f>
        <v>response of pib_n to ipubhidroc shocks</v>
      </c>
      <c r="C59" s="35"/>
      <c r="D59" s="35"/>
      <c r="E59" s="35" t="str">
        <f>E8</f>
        <v>response of pib_n to ipubagro shocks</v>
      </c>
      <c r="F59" s="35"/>
      <c r="G59" s="35"/>
      <c r="H59" s="35" t="str">
        <f>H8</f>
        <v>response of pib_n to ipubindust shocks</v>
      </c>
      <c r="I59" s="35"/>
      <c r="J59" s="35"/>
    </row>
    <row r="60" spans="1:28" x14ac:dyDescent="0.25">
      <c r="A60" s="21"/>
      <c r="B60" s="21" t="s">
        <v>385</v>
      </c>
      <c r="C60" s="21" t="s">
        <v>316</v>
      </c>
      <c r="D60" s="21" t="s">
        <v>386</v>
      </c>
      <c r="E60" s="21" t="s">
        <v>385</v>
      </c>
      <c r="F60" s="21" t="s">
        <v>316</v>
      </c>
      <c r="G60" s="21" t="s">
        <v>386</v>
      </c>
      <c r="H60" s="21" t="s">
        <v>385</v>
      </c>
      <c r="I60" s="21" t="s">
        <v>316</v>
      </c>
      <c r="J60" s="21" t="s">
        <v>386</v>
      </c>
    </row>
    <row r="61" spans="1:28" x14ac:dyDescent="0.25">
      <c r="A61" s="21">
        <v>1</v>
      </c>
      <c r="B61" s="22">
        <f>($B$62/$D$62)*D61</f>
        <v>0.70775447426883376</v>
      </c>
      <c r="C61" s="22">
        <f t="shared" ref="B61:C76" si="8">(U10/U35)</f>
        <v>1.0375993985807703</v>
      </c>
      <c r="D61" s="22">
        <f>(V10/V35)*0.9</f>
        <v>1.2815818400646859</v>
      </c>
      <c r="E61" s="22">
        <f>($E$62/$G$62)*G61</f>
        <v>0.38395238962205297</v>
      </c>
      <c r="F61" s="22">
        <f t="shared" ref="F61" si="9">X10/(X35/100)</f>
        <v>0.48320868172983344</v>
      </c>
      <c r="G61" s="22">
        <f>Y10/(Y35/100)*1.2</f>
        <v>0.66483761481310988</v>
      </c>
      <c r="H61" s="22">
        <f>($H$62/$J$62)*J61</f>
        <v>0.10629993733022856</v>
      </c>
      <c r="I61" s="22">
        <f t="shared" ref="I61" si="10">AA10/AA35</f>
        <v>0.13990180552523471</v>
      </c>
      <c r="J61" s="22">
        <f>(AB10/AB35)*1.4</f>
        <v>0.18020219869902129</v>
      </c>
    </row>
    <row r="62" spans="1:28" x14ac:dyDescent="0.25">
      <c r="A62" s="21">
        <v>2</v>
      </c>
      <c r="B62" s="22">
        <f t="shared" si="8"/>
        <v>0.73511581233834378</v>
      </c>
      <c r="C62" s="22">
        <f t="shared" si="8"/>
        <v>1.081130531934966</v>
      </c>
      <c r="D62" s="22">
        <f t="shared" ref="D62:D80" si="11">(V11/V36)*0.9</f>
        <v>1.3311269793249927</v>
      </c>
      <c r="E62" s="22">
        <f t="shared" ref="E62" si="12">W11/(W36/100)*0.8</f>
        <v>0.52038510270499494</v>
      </c>
      <c r="F62" s="22">
        <f t="shared" ref="F62" si="13">X11/(X36/100)</f>
        <v>0.67649943939781909</v>
      </c>
      <c r="G62" s="22">
        <f t="shared" ref="G62:G80" si="14">Y11/(Y36/100)*1.2</f>
        <v>0.90107940416056354</v>
      </c>
      <c r="H62" s="22">
        <f t="shared" ref="H62" si="15">(Z11/Z36)*0.7</f>
        <v>0.15215087506684538</v>
      </c>
      <c r="I62" s="22">
        <f t="shared" ref="I62:I77" si="16">AA11/AA36</f>
        <v>0.20181295530697993</v>
      </c>
      <c r="J62" s="22">
        <f t="shared" ref="J62:J80" si="17">(AB11/AB36)*1.4</f>
        <v>0.2579298060717557</v>
      </c>
    </row>
    <row r="63" spans="1:28" x14ac:dyDescent="0.25">
      <c r="A63" s="21">
        <v>3</v>
      </c>
      <c r="B63" s="22">
        <f t="shared" ref="B63:B80" si="18">($B$62/$D$62)*D63</f>
        <v>0.75094201403721672</v>
      </c>
      <c r="C63" s="22">
        <f t="shared" si="8"/>
        <v>1.1070470160665835</v>
      </c>
      <c r="D63" s="22">
        <f t="shared" si="11"/>
        <v>1.3597846189894116</v>
      </c>
      <c r="E63" s="22">
        <f t="shared" ref="E63:E80" si="19">($E$62/$G$62)*G63</f>
        <v>0.58170461119684713</v>
      </c>
      <c r="F63" s="22">
        <f t="shared" ref="F63" si="20">X12/(X37/100)</f>
        <v>0.76331443253765308</v>
      </c>
      <c r="G63" s="22">
        <f t="shared" si="14"/>
        <v>1.0072579743925789</v>
      </c>
      <c r="H63" s="22">
        <f t="shared" ref="H63:H80" si="21">($H$62/$J$62)*J63</f>
        <v>0.1753113424915218</v>
      </c>
      <c r="I63" s="22">
        <f t="shared" si="16"/>
        <v>0.23019733382201868</v>
      </c>
      <c r="J63" s="22">
        <f t="shared" si="17"/>
        <v>0.2971919849370005</v>
      </c>
    </row>
    <row r="64" spans="1:28" x14ac:dyDescent="0.25">
      <c r="A64" s="21">
        <v>4</v>
      </c>
      <c r="B64" s="22">
        <f t="shared" si="18"/>
        <v>0.76893891581436669</v>
      </c>
      <c r="C64" s="22">
        <f t="shared" si="8"/>
        <v>1.1292425235517658</v>
      </c>
      <c r="D64" s="22">
        <f t="shared" si="11"/>
        <v>1.392372901131818</v>
      </c>
      <c r="E64" s="22">
        <f t="shared" si="19"/>
        <v>0.62662753734718768</v>
      </c>
      <c r="F64" s="22">
        <f t="shared" ref="F64" si="22">X13/(X38/100)</f>
        <v>0.83060138053344612</v>
      </c>
      <c r="G64" s="22">
        <f t="shared" si="14"/>
        <v>1.0850448351583555</v>
      </c>
      <c r="H64" s="22">
        <f t="shared" si="21"/>
        <v>0.18763073409152631</v>
      </c>
      <c r="I64" s="22">
        <f t="shared" si="16"/>
        <v>0.24328131720415402</v>
      </c>
      <c r="J64" s="22">
        <f t="shared" si="17"/>
        <v>0.31807611251704349</v>
      </c>
    </row>
    <row r="65" spans="1:10" x14ac:dyDescent="0.25">
      <c r="A65" s="21">
        <v>5</v>
      </c>
      <c r="B65" s="22">
        <f t="shared" si="18"/>
        <v>0.78429441956849122</v>
      </c>
      <c r="C65" s="22">
        <f t="shared" si="8"/>
        <v>1.1429031103033782</v>
      </c>
      <c r="D65" s="22">
        <f t="shared" si="11"/>
        <v>1.42017821423374</v>
      </c>
      <c r="E65" s="22">
        <f t="shared" si="19"/>
        <v>0.66065594818555284</v>
      </c>
      <c r="F65" s="22">
        <f t="shared" ref="F65" si="23">X14/(X39/100)</f>
        <v>0.87536563563982439</v>
      </c>
      <c r="G65" s="22">
        <f t="shared" si="14"/>
        <v>1.1439671601891459</v>
      </c>
      <c r="H65" s="22">
        <f t="shared" si="21"/>
        <v>0.19461971092658481</v>
      </c>
      <c r="I65" s="22">
        <f t="shared" si="16"/>
        <v>0.24959576312770734</v>
      </c>
      <c r="J65" s="22">
        <f t="shared" si="17"/>
        <v>0.32992399337158773</v>
      </c>
    </row>
    <row r="66" spans="1:10" x14ac:dyDescent="0.25">
      <c r="A66" s="21">
        <v>6</v>
      </c>
      <c r="B66" s="22">
        <f t="shared" si="18"/>
        <v>0.79628828367159565</v>
      </c>
      <c r="C66" s="22">
        <f t="shared" si="8"/>
        <v>1.1493067218328774</v>
      </c>
      <c r="D66" s="22">
        <f t="shared" si="11"/>
        <v>1.4418963650693415</v>
      </c>
      <c r="E66" s="22">
        <f t="shared" si="19"/>
        <v>0.68945526200380303</v>
      </c>
      <c r="F66" s="22">
        <f t="shared" ref="F66" si="24">X15/(X40/100)</f>
        <v>0.91063970782409365</v>
      </c>
      <c r="G66" s="22">
        <f t="shared" si="14"/>
        <v>1.1938349761598372</v>
      </c>
      <c r="H66" s="22">
        <f t="shared" si="21"/>
        <v>0.19973094588021678</v>
      </c>
      <c r="I66" s="22">
        <f t="shared" si="16"/>
        <v>0.25279310036166847</v>
      </c>
      <c r="J66" s="22">
        <f t="shared" si="17"/>
        <v>0.33858868123354241</v>
      </c>
    </row>
    <row r="67" spans="1:10" x14ac:dyDescent="0.25">
      <c r="A67" s="21">
        <v>7</v>
      </c>
      <c r="B67" s="22">
        <f t="shared" si="18"/>
        <v>0.80628252797285194</v>
      </c>
      <c r="C67" s="22">
        <f t="shared" si="8"/>
        <v>1.1530389214507817</v>
      </c>
      <c r="D67" s="22">
        <f t="shared" si="11"/>
        <v>1.4599936607662598</v>
      </c>
      <c r="E67" s="22">
        <f t="shared" si="19"/>
        <v>0.71256712676807954</v>
      </c>
      <c r="F67" s="22">
        <f t="shared" ref="F67" si="25">X16/(X41/100)</f>
        <v>0.93499842049142257</v>
      </c>
      <c r="G67" s="22">
        <f t="shared" si="14"/>
        <v>1.2338546178109546</v>
      </c>
      <c r="H67" s="22">
        <f t="shared" si="21"/>
        <v>0.20346615711894886</v>
      </c>
      <c r="I67" s="22">
        <f t="shared" si="16"/>
        <v>0.25439612732845124</v>
      </c>
      <c r="J67" s="22">
        <f t="shared" si="17"/>
        <v>0.34492070075048531</v>
      </c>
    </row>
    <row r="68" spans="1:10" x14ac:dyDescent="0.25">
      <c r="A68" s="21">
        <v>8</v>
      </c>
      <c r="B68" s="22">
        <f t="shared" si="18"/>
        <v>0.81414116566036854</v>
      </c>
      <c r="C68" s="22">
        <f t="shared" si="8"/>
        <v>1.1551910342170157</v>
      </c>
      <c r="D68" s="22">
        <f t="shared" si="11"/>
        <v>1.4742238602409772</v>
      </c>
      <c r="E68" s="22">
        <f t="shared" si="19"/>
        <v>0.7304846479965601</v>
      </c>
      <c r="F68" s="22">
        <f t="shared" ref="F68" si="26">X17/(X42/100)</f>
        <v>0.95164708437175571</v>
      </c>
      <c r="G68" s="22">
        <f t="shared" si="14"/>
        <v>1.2648799282371566</v>
      </c>
      <c r="H68" s="22">
        <f t="shared" si="21"/>
        <v>0.20639598747718793</v>
      </c>
      <c r="I68" s="22">
        <f t="shared" si="16"/>
        <v>0.25540185449275715</v>
      </c>
      <c r="J68" s="22">
        <f t="shared" si="17"/>
        <v>0.34988741931711692</v>
      </c>
    </row>
    <row r="69" spans="1:10" x14ac:dyDescent="0.25">
      <c r="A69" s="21">
        <v>9</v>
      </c>
      <c r="B69" s="22">
        <f t="shared" si="18"/>
        <v>0.82071867388822339</v>
      </c>
      <c r="C69" s="22">
        <f t="shared" si="8"/>
        <v>1.1559103668502024</v>
      </c>
      <c r="D69" s="22">
        <f t="shared" si="11"/>
        <v>1.4861342266239002</v>
      </c>
      <c r="E69" s="22">
        <f t="shared" si="19"/>
        <v>0.74421927513119135</v>
      </c>
      <c r="F69" s="22">
        <f t="shared" ref="F69" si="27">X18/(X43/100)</f>
        <v>0.96215621580492117</v>
      </c>
      <c r="G69" s="22">
        <f t="shared" si="14"/>
        <v>1.2886622955080678</v>
      </c>
      <c r="H69" s="22">
        <f t="shared" si="21"/>
        <v>0.20878047949894368</v>
      </c>
      <c r="I69" s="22">
        <f t="shared" si="16"/>
        <v>0.25608483326505116</v>
      </c>
      <c r="J69" s="22">
        <f t="shared" si="17"/>
        <v>0.35392966727974545</v>
      </c>
    </row>
    <row r="70" spans="1:10" x14ac:dyDescent="0.25">
      <c r="A70" s="21">
        <v>10</v>
      </c>
      <c r="B70" s="22">
        <f t="shared" si="18"/>
        <v>0.82595708828961867</v>
      </c>
      <c r="C70" s="22">
        <f t="shared" si="8"/>
        <v>1.156178826996749</v>
      </c>
      <c r="D70" s="22">
        <f t="shared" si="11"/>
        <v>1.4956197996744938</v>
      </c>
      <c r="E70" s="22">
        <f t="shared" si="19"/>
        <v>0.75481886497829087</v>
      </c>
      <c r="F70" s="22">
        <f t="shared" ref="F70" si="28">X19/(X44/100)</f>
        <v>0.96893867383121801</v>
      </c>
      <c r="G70" s="22">
        <f t="shared" si="14"/>
        <v>1.3070161493254113</v>
      </c>
      <c r="H70" s="22">
        <f t="shared" si="21"/>
        <v>0.21087052457848518</v>
      </c>
      <c r="I70" s="22">
        <f t="shared" si="16"/>
        <v>0.25673470383071018</v>
      </c>
      <c r="J70" s="22">
        <f t="shared" si="17"/>
        <v>0.35747276173655046</v>
      </c>
    </row>
    <row r="71" spans="1:10" x14ac:dyDescent="0.25">
      <c r="A71" s="21">
        <v>11</v>
      </c>
      <c r="B71" s="22">
        <f t="shared" si="18"/>
        <v>0.83043895591428751</v>
      </c>
      <c r="C71" s="22">
        <f t="shared" si="8"/>
        <v>1.1564833685242524</v>
      </c>
      <c r="D71" s="22">
        <f t="shared" si="11"/>
        <v>1.5037354391599005</v>
      </c>
      <c r="E71" s="22">
        <f t="shared" si="19"/>
        <v>0.76307662655415198</v>
      </c>
      <c r="F71" s="22">
        <f t="shared" ref="F71" si="29">X20/(X45/100)</f>
        <v>0.97284727063202781</v>
      </c>
      <c r="G71" s="22">
        <f t="shared" si="14"/>
        <v>1.3213149807904143</v>
      </c>
      <c r="H71" s="22">
        <f t="shared" si="21"/>
        <v>0.21266512217634276</v>
      </c>
      <c r="I71" s="22">
        <f t="shared" si="16"/>
        <v>0.25727974226008782</v>
      </c>
      <c r="J71" s="22">
        <f t="shared" si="17"/>
        <v>0.36051500654906882</v>
      </c>
    </row>
    <row r="72" spans="1:10" x14ac:dyDescent="0.25">
      <c r="A72" s="21">
        <v>12</v>
      </c>
      <c r="B72" s="22">
        <f t="shared" si="18"/>
        <v>0.83445216420899815</v>
      </c>
      <c r="C72" s="22">
        <f t="shared" si="8"/>
        <v>1.1566680247645376</v>
      </c>
      <c r="D72" s="22">
        <f t="shared" si="11"/>
        <v>1.5110024435489742</v>
      </c>
      <c r="E72" s="22">
        <f t="shared" si="19"/>
        <v>0.76940086145571129</v>
      </c>
      <c r="F72" s="22">
        <f t="shared" ref="F72" si="30">X21/(X46/100)</f>
        <v>0.97481975033615953</v>
      </c>
      <c r="G72" s="22">
        <f t="shared" si="14"/>
        <v>1.3322657896956782</v>
      </c>
      <c r="H72" s="22">
        <f t="shared" si="21"/>
        <v>0.21421219222167703</v>
      </c>
      <c r="I72" s="22">
        <f t="shared" si="16"/>
        <v>0.2577607025953057</v>
      </c>
      <c r="J72" s="22">
        <f t="shared" si="17"/>
        <v>0.36313763672846927</v>
      </c>
    </row>
    <row r="73" spans="1:10" x14ac:dyDescent="0.25">
      <c r="A73" s="21">
        <v>13</v>
      </c>
      <c r="B73" s="22">
        <f t="shared" si="18"/>
        <v>0.83789931343263824</v>
      </c>
      <c r="C73" s="22">
        <f t="shared" si="8"/>
        <v>1.1570701315927816</v>
      </c>
      <c r="D73" s="22">
        <f t="shared" si="11"/>
        <v>1.5172444441376305</v>
      </c>
      <c r="E73" s="22">
        <f t="shared" si="19"/>
        <v>0.77452894795925176</v>
      </c>
      <c r="F73" s="22">
        <f t="shared" ref="F73" si="31">X22/(X47/100)</f>
        <v>0.97584772107420148</v>
      </c>
      <c r="G73" s="22">
        <f t="shared" si="14"/>
        <v>1.3411453927186601</v>
      </c>
      <c r="H73" s="22">
        <f t="shared" si="21"/>
        <v>0.21551254547959262</v>
      </c>
      <c r="I73" s="22">
        <f t="shared" si="16"/>
        <v>0.25824135871830001</v>
      </c>
      <c r="J73" s="22">
        <f t="shared" si="17"/>
        <v>0.36534202670316762</v>
      </c>
    </row>
    <row r="74" spans="1:10" x14ac:dyDescent="0.25">
      <c r="A74" s="21">
        <v>14</v>
      </c>
      <c r="B74" s="22">
        <f t="shared" si="18"/>
        <v>0.84076304562692961</v>
      </c>
      <c r="C74" s="22">
        <f t="shared" si="8"/>
        <v>1.1574549460164791</v>
      </c>
      <c r="D74" s="22">
        <f t="shared" si="11"/>
        <v>1.522430009624594</v>
      </c>
      <c r="E74" s="22">
        <f t="shared" si="19"/>
        <v>0.77851324878014427</v>
      </c>
      <c r="F74" s="22">
        <f t="shared" ref="F74" si="32">X23/(X48/100)</f>
        <v>0.976249796935311</v>
      </c>
      <c r="G74" s="22">
        <f t="shared" si="14"/>
        <v>1.3480444591812171</v>
      </c>
      <c r="H74" s="22">
        <f t="shared" si="21"/>
        <v>0.21661639301794997</v>
      </c>
      <c r="I74" s="22">
        <f t="shared" si="16"/>
        <v>0.25862673011202109</v>
      </c>
      <c r="J74" s="22">
        <f t="shared" si="17"/>
        <v>0.36721329547750897</v>
      </c>
    </row>
    <row r="75" spans="1:10" x14ac:dyDescent="0.25">
      <c r="A75" s="21">
        <v>15</v>
      </c>
      <c r="B75" s="22">
        <f t="shared" si="18"/>
        <v>0.84329155898843478</v>
      </c>
      <c r="C75" s="22">
        <f t="shared" si="8"/>
        <v>1.1577606439507153</v>
      </c>
      <c r="D75" s="22">
        <f t="shared" si="11"/>
        <v>1.5270085703038656</v>
      </c>
      <c r="E75" s="22">
        <f t="shared" si="19"/>
        <v>0.78166928750481268</v>
      </c>
      <c r="F75" s="22">
        <f t="shared" ref="F75" si="33">X24/(X49/100)</f>
        <v>0.97630948447177412</v>
      </c>
      <c r="G75" s="22">
        <f t="shared" si="14"/>
        <v>1.3535093379387937</v>
      </c>
      <c r="H75" s="22">
        <f t="shared" si="21"/>
        <v>0.2175635905066369</v>
      </c>
      <c r="I75" s="22">
        <f t="shared" si="16"/>
        <v>0.25894406166420064</v>
      </c>
      <c r="J75" s="22">
        <f t="shared" si="17"/>
        <v>0.36881900733727541</v>
      </c>
    </row>
    <row r="76" spans="1:10" x14ac:dyDescent="0.25">
      <c r="A76" s="21">
        <v>16</v>
      </c>
      <c r="B76" s="22">
        <f t="shared" si="18"/>
        <v>0.84550680504196352</v>
      </c>
      <c r="C76" s="22">
        <f t="shared" si="8"/>
        <v>1.1579965741072455</v>
      </c>
      <c r="D76" s="22">
        <f t="shared" si="11"/>
        <v>1.5310198753774371</v>
      </c>
      <c r="E76" s="22">
        <f t="shared" si="19"/>
        <v>0.78427675220559367</v>
      </c>
      <c r="F76" s="22">
        <f t="shared" ref="F76" si="34">X25/(X50/100)</f>
        <v>0.97619057429955536</v>
      </c>
      <c r="G76" s="22">
        <f t="shared" si="14"/>
        <v>1.3580243264093252</v>
      </c>
      <c r="H76" s="22">
        <f t="shared" si="21"/>
        <v>0.21837185047505603</v>
      </c>
      <c r="I76" s="22">
        <f t="shared" si="16"/>
        <v>0.25919515557161948</v>
      </c>
      <c r="J76" s="22">
        <f t="shared" si="17"/>
        <v>0.3701891889863676</v>
      </c>
    </row>
    <row r="77" spans="1:10" x14ac:dyDescent="0.25">
      <c r="A77" s="21">
        <v>17</v>
      </c>
      <c r="B77" s="22">
        <f t="shared" si="18"/>
        <v>0.84741770118213688</v>
      </c>
      <c r="C77" s="22">
        <f t="shared" ref="C77:C80" si="35">(U26/U51)</f>
        <v>1.1582001013275591</v>
      </c>
      <c r="D77" s="22">
        <f t="shared" si="11"/>
        <v>1.534480072211976</v>
      </c>
      <c r="E77" s="22">
        <f t="shared" si="19"/>
        <v>0.78635831430630376</v>
      </c>
      <c r="F77" s="22">
        <f t="shared" ref="F77" si="36">X26/(X51/100)</f>
        <v>0.97604850102963636</v>
      </c>
      <c r="G77" s="22">
        <f t="shared" si="14"/>
        <v>1.3616286815833709</v>
      </c>
      <c r="H77" s="22">
        <f t="shared" si="21"/>
        <v>0.21904946502901324</v>
      </c>
      <c r="I77" s="22">
        <f t="shared" si="16"/>
        <v>0.25938281885681025</v>
      </c>
      <c r="J77" s="22">
        <f t="shared" si="17"/>
        <v>0.37133789740106976</v>
      </c>
    </row>
    <row r="78" spans="1:10" x14ac:dyDescent="0.25">
      <c r="A78" s="21">
        <v>18</v>
      </c>
      <c r="B78" s="22">
        <f t="shared" si="18"/>
        <v>0.84907919757746775</v>
      </c>
      <c r="C78" s="22">
        <f t="shared" si="35"/>
        <v>1.1583388276703457</v>
      </c>
      <c r="D78" s="22">
        <f t="shared" si="11"/>
        <v>1.5374886630227778</v>
      </c>
      <c r="E78" s="22">
        <f t="shared" si="19"/>
        <v>0.78803886816084023</v>
      </c>
      <c r="F78" s="22">
        <f t="shared" ref="F78" si="37">X27/(X52/100)</f>
        <v>0.97589210633957579</v>
      </c>
      <c r="G78" s="22">
        <f t="shared" si="14"/>
        <v>1.3645386658585432</v>
      </c>
      <c r="H78" s="22">
        <f t="shared" si="21"/>
        <v>0.21961972494628451</v>
      </c>
      <c r="I78" s="22">
        <f t="shared" ref="I78:I80" si="38">AA27/AA52</f>
        <v>0.25951788342514848</v>
      </c>
      <c r="J78" s="22">
        <f t="shared" si="17"/>
        <v>0.37230461566547446</v>
      </c>
    </row>
    <row r="79" spans="1:10" x14ac:dyDescent="0.25">
      <c r="A79" s="21">
        <v>19</v>
      </c>
      <c r="B79" s="22">
        <f t="shared" si="18"/>
        <v>0.85054566358090711</v>
      </c>
      <c r="C79" s="22">
        <f t="shared" si="35"/>
        <v>1.1584370153412547</v>
      </c>
      <c r="D79" s="22">
        <f t="shared" si="11"/>
        <v>1.5401440983006991</v>
      </c>
      <c r="E79" s="22">
        <f t="shared" si="19"/>
        <v>0.78944456681518027</v>
      </c>
      <c r="F79" s="22">
        <f t="shared" ref="F79" si="39">X28/(X53/100)</f>
        <v>0.97575562769663482</v>
      </c>
      <c r="G79" s="22">
        <f t="shared" si="14"/>
        <v>1.36697272113664</v>
      </c>
      <c r="H79" s="22">
        <f t="shared" si="21"/>
        <v>0.2201181412887071</v>
      </c>
      <c r="I79" s="22">
        <f t="shared" si="38"/>
        <v>0.25961330070542282</v>
      </c>
      <c r="J79" s="22">
        <f t="shared" si="17"/>
        <v>0.37314954298178182</v>
      </c>
    </row>
    <row r="80" spans="1:10" x14ac:dyDescent="0.25">
      <c r="A80" s="21">
        <v>20</v>
      </c>
      <c r="B80" s="22">
        <f t="shared" si="18"/>
        <v>0.85179021971763302</v>
      </c>
      <c r="C80" s="22">
        <f t="shared" si="35"/>
        <v>1.1585115890987263</v>
      </c>
      <c r="D80" s="22">
        <f t="shared" si="11"/>
        <v>1.5423977054508577</v>
      </c>
      <c r="E80" s="22">
        <f t="shared" si="19"/>
        <v>0.79059552033435898</v>
      </c>
      <c r="F80" s="22">
        <f t="shared" ref="F80" si="40">X29/(X54/100)</f>
        <v>0.97565223899456988</v>
      </c>
      <c r="G80" s="22">
        <f t="shared" si="14"/>
        <v>1.3689656692550376</v>
      </c>
      <c r="H80" s="22">
        <f t="shared" si="21"/>
        <v>0.22054226387465362</v>
      </c>
      <c r="I80" s="22">
        <f t="shared" si="38"/>
        <v>0.25968249646841463</v>
      </c>
      <c r="J80" s="22">
        <f t="shared" si="17"/>
        <v>0.37386852574343715</v>
      </c>
    </row>
    <row r="82" spans="1:18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18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ht="23.25" x14ac:dyDescent="0.35">
      <c r="A84" s="24"/>
      <c r="B84" s="25" t="s">
        <v>417</v>
      </c>
      <c r="C84" s="24"/>
      <c r="D84" s="24"/>
      <c r="E84" s="24"/>
      <c r="F84" s="24"/>
      <c r="G84" s="24"/>
      <c r="H84" s="24"/>
      <c r="I84" s="24"/>
      <c r="J84" s="25" t="s">
        <v>460</v>
      </c>
      <c r="K84" s="24"/>
      <c r="L84" s="24"/>
      <c r="M84" s="24"/>
      <c r="N84" s="24"/>
      <c r="O84" s="24"/>
      <c r="P84" s="24"/>
      <c r="Q84" s="24"/>
      <c r="R84" s="24"/>
    </row>
    <row r="85" spans="1:18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</row>
    <row r="87" spans="1:18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</row>
    <row r="89" spans="1:18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18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1:18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</row>
    <row r="93" spans="1:18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</row>
    <row r="94" spans="1:18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18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18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ht="23.25" x14ac:dyDescent="0.35">
      <c r="A109" s="24"/>
      <c r="B109" s="25" t="s">
        <v>424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spans="1:18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r="123" spans="1:18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r="125" spans="1:18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r="126" spans="1:18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</row>
    <row r="127" spans="1:18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r="128" spans="1:18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</row>
    <row r="130" spans="1:18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r="131" spans="1:1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r="132" spans="1:18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1:18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r="151" spans="1:18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1:18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r="153" spans="1:18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r="154" spans="1:18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1:18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1:18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1:18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1:18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1:18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1:18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1:18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</sheetData>
  <mergeCells count="21">
    <mergeCell ref="W33:Y33"/>
    <mergeCell ref="Z33:AB33"/>
    <mergeCell ref="B59:D59"/>
    <mergeCell ref="E59:G59"/>
    <mergeCell ref="H59:J59"/>
    <mergeCell ref="T8:V8"/>
    <mergeCell ref="W8:Y8"/>
    <mergeCell ref="Z8:AB8"/>
    <mergeCell ref="B33:D33"/>
    <mergeCell ref="E33:G33"/>
    <mergeCell ref="H33:J33"/>
    <mergeCell ref="K33:M33"/>
    <mergeCell ref="N33:P33"/>
    <mergeCell ref="Q33:S33"/>
    <mergeCell ref="T33:V33"/>
    <mergeCell ref="B8:D8"/>
    <mergeCell ref="E8:G8"/>
    <mergeCell ref="H8:J8"/>
    <mergeCell ref="K8:M8"/>
    <mergeCell ref="N8:P8"/>
    <mergeCell ref="Q8:S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CDCE-7BDA-4722-A776-A1E5BF1B7807}">
  <dimension ref="A1:AB161"/>
  <sheetViews>
    <sheetView topLeftCell="A51" zoomScale="80" zoomScaleNormal="80" workbookViewId="0">
      <selection activeCell="I124" sqref="I124"/>
    </sheetView>
  </sheetViews>
  <sheetFormatPr baseColWidth="10" defaultRowHeight="15" x14ac:dyDescent="0.25"/>
  <sheetData>
    <row r="1" spans="1:28" ht="23.25" x14ac:dyDescent="0.35">
      <c r="A1" s="15" t="s">
        <v>320</v>
      </c>
      <c r="I1" s="17" t="s">
        <v>329</v>
      </c>
      <c r="J1" s="27" t="s">
        <v>427</v>
      </c>
    </row>
    <row r="2" spans="1:28" ht="23.25" x14ac:dyDescent="0.35">
      <c r="A2" t="s">
        <v>321</v>
      </c>
      <c r="B2" t="s">
        <v>321</v>
      </c>
      <c r="C2" t="s">
        <v>321</v>
      </c>
      <c r="D2" t="s">
        <v>321</v>
      </c>
      <c r="J2" s="27" t="s">
        <v>432</v>
      </c>
    </row>
    <row r="3" spans="1:28" ht="23.25" x14ac:dyDescent="0.35">
      <c r="A3" s="14" t="s">
        <v>19</v>
      </c>
      <c r="B3" s="14" t="s">
        <v>21</v>
      </c>
      <c r="C3" s="14" t="s">
        <v>21</v>
      </c>
      <c r="D3" s="14" t="s">
        <v>21</v>
      </c>
      <c r="J3" s="27" t="s">
        <v>437</v>
      </c>
    </row>
    <row r="4" spans="1:28" x14ac:dyDescent="0.25">
      <c r="A4" s="13">
        <f>HLOOKUP(A3,data!$B$2:$IG$4,3,FALSE)</f>
        <v>45467.426686676692</v>
      </c>
      <c r="B4" s="13">
        <f>HLOOKUP(B3,data!$B$2:$IG$4,3,FALSE)</f>
        <v>5017.2618270268886</v>
      </c>
      <c r="C4" s="13">
        <f>HLOOKUP(C3,data!$B$2:$IG$4,3,FALSE)</f>
        <v>5017.2618270268886</v>
      </c>
      <c r="D4" s="13">
        <f>HLOOKUP(D3,data!$B$2:$IG$4,3,FALSE)</f>
        <v>5017.2618270268886</v>
      </c>
    </row>
    <row r="5" spans="1:28" x14ac:dyDescent="0.25">
      <c r="K5" s="20"/>
      <c r="L5" s="16" t="s">
        <v>337</v>
      </c>
    </row>
    <row r="6" spans="1:28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1" t="s">
        <v>326</v>
      </c>
      <c r="T6" s="11" t="s">
        <v>336</v>
      </c>
    </row>
    <row r="7" spans="1:28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t="s">
        <v>385</v>
      </c>
      <c r="L7" t="s">
        <v>316</v>
      </c>
      <c r="M7" t="s">
        <v>386</v>
      </c>
      <c r="N7" t="s">
        <v>385</v>
      </c>
      <c r="O7" t="s">
        <v>316</v>
      </c>
      <c r="P7" t="s">
        <v>386</v>
      </c>
      <c r="Q7" t="s">
        <v>385</v>
      </c>
      <c r="R7" t="s">
        <v>316</v>
      </c>
      <c r="S7" t="s">
        <v>386</v>
      </c>
    </row>
    <row r="8" spans="1:28" x14ac:dyDescent="0.25">
      <c r="A8" s="6"/>
      <c r="B8" s="33" t="s">
        <v>428</v>
      </c>
      <c r="C8" s="33"/>
      <c r="D8" s="33"/>
      <c r="E8" s="33" t="s">
        <v>430</v>
      </c>
      <c r="F8" s="33"/>
      <c r="G8" s="33"/>
      <c r="H8" s="33" t="s">
        <v>433</v>
      </c>
      <c r="I8" s="33"/>
      <c r="J8" s="33"/>
      <c r="K8" s="34" t="str">
        <f>B8</f>
        <v>response of pib_n to ipubminer shocks</v>
      </c>
      <c r="L8" s="34"/>
      <c r="M8" s="34"/>
      <c r="N8" s="34" t="str">
        <f>E8</f>
        <v>response of pib_n to ipubenerg shocks</v>
      </c>
      <c r="O8" s="34"/>
      <c r="P8" s="34"/>
      <c r="Q8" s="34" t="str">
        <f>H8</f>
        <v>response of pib_n to ipuburban shocks</v>
      </c>
      <c r="R8" s="34"/>
      <c r="S8" s="34"/>
      <c r="T8" s="32" t="str">
        <f>K8</f>
        <v>response of pib_n to ipubminer shocks</v>
      </c>
      <c r="U8" s="32"/>
      <c r="V8" s="32"/>
      <c r="W8" s="32" t="str">
        <f>N8</f>
        <v>response of pib_n to ipubenerg shocks</v>
      </c>
      <c r="X8" s="32"/>
      <c r="Y8" s="32"/>
      <c r="Z8" s="32"/>
      <c r="AA8" s="32"/>
      <c r="AB8" s="32"/>
    </row>
    <row r="9" spans="1:28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8" t="s">
        <v>313</v>
      </c>
      <c r="L9" s="8" t="s">
        <v>314</v>
      </c>
      <c r="M9" s="8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18" t="s">
        <v>313</v>
      </c>
      <c r="U9" s="18" t="s">
        <v>314</v>
      </c>
      <c r="V9" s="18" t="s">
        <v>315</v>
      </c>
      <c r="W9" s="18" t="s">
        <v>313</v>
      </c>
      <c r="X9" s="18" t="s">
        <v>314</v>
      </c>
      <c r="Y9" s="18" t="s">
        <v>315</v>
      </c>
      <c r="Z9" s="18" t="s">
        <v>313</v>
      </c>
      <c r="AA9" s="18" t="s">
        <v>314</v>
      </c>
      <c r="AB9" s="18" t="s">
        <v>315</v>
      </c>
    </row>
    <row r="10" spans="1:28" x14ac:dyDescent="0.25">
      <c r="A10" s="6">
        <v>1</v>
      </c>
      <c r="B10" s="9">
        <f>SUM(K$10:K10)</f>
        <v>3.1419797563152227E-3</v>
      </c>
      <c r="C10" s="9">
        <f>SUM(L$10:L10)</f>
        <v>1.4153954504535091E-2</v>
      </c>
      <c r="D10" s="9">
        <f>SUM(M$10:M10)</f>
        <v>3.2815641014772648E-2</v>
      </c>
      <c r="E10" s="9">
        <f>SUM(N$10:N10)</f>
        <v>4.7551861257743352E-3</v>
      </c>
      <c r="F10" s="9">
        <f>SUM(O$10:O10)</f>
        <v>1.8793873268673995E-2</v>
      </c>
      <c r="G10" s="9">
        <f>SUM(P$10:P10)</f>
        <v>3.883463079642735E-2</v>
      </c>
      <c r="H10" s="9">
        <f>SUM(Q$10:Q10)</f>
        <v>3.9846911087289844E-3</v>
      </c>
      <c r="I10" s="9">
        <f>SUM(R$10:R10)</f>
        <v>1.8025663557673727E-2</v>
      </c>
      <c r="J10" s="9">
        <f>SUM(S$10:S10)</f>
        <v>3.9314434070661465E-2</v>
      </c>
      <c r="K10" s="10">
        <v>3.1419797563152227E-3</v>
      </c>
      <c r="L10" s="10">
        <v>1.4153954504535091E-2</v>
      </c>
      <c r="M10" s="10">
        <v>3.2815641014772648E-2</v>
      </c>
      <c r="N10" s="10">
        <v>4.7551861257743352E-3</v>
      </c>
      <c r="O10" s="10">
        <v>1.8793873268673995E-2</v>
      </c>
      <c r="P10" s="10">
        <v>3.883463079642735E-2</v>
      </c>
      <c r="Q10" s="10">
        <v>3.9846911087289844E-3</v>
      </c>
      <c r="R10" s="10">
        <v>1.8025663557673727E-2</v>
      </c>
      <c r="S10" s="10">
        <v>3.9314434070661465E-2</v>
      </c>
      <c r="T10" s="19">
        <f>$A$4*B10</f>
        <v>142.85773422128469</v>
      </c>
      <c r="U10" s="19">
        <f t="shared" ref="U10:AB29" si="0">$A$4*C10</f>
        <v>643.54388876150654</v>
      </c>
      <c r="V10" s="19">
        <f t="shared" si="0"/>
        <v>1492.042752015476</v>
      </c>
      <c r="W10" s="19">
        <f t="shared" si="0"/>
        <v>216.20607655514675</v>
      </c>
      <c r="X10" s="19">
        <f t="shared" si="0"/>
        <v>854.50905500212775</v>
      </c>
      <c r="Y10" s="19">
        <f t="shared" si="0"/>
        <v>1765.7107286407174</v>
      </c>
      <c r="Z10" s="19">
        <f t="shared" si="0"/>
        <v>181.17365085518756</v>
      </c>
      <c r="AA10" s="19">
        <f t="shared" si="0"/>
        <v>819.58053628722996</v>
      </c>
      <c r="AB10" s="19">
        <f t="shared" si="0"/>
        <v>1787.5261488359845</v>
      </c>
    </row>
    <row r="11" spans="1:28" x14ac:dyDescent="0.25">
      <c r="A11" s="6">
        <v>2</v>
      </c>
      <c r="B11" s="9">
        <f>SUM(K$10:K11)</f>
        <v>3.2515117411601293E-3</v>
      </c>
      <c r="C11" s="9">
        <f>SUM(L$10:L11)</f>
        <v>2.1622193276801885E-2</v>
      </c>
      <c r="D11" s="9">
        <f>SUM(M$10:M11)</f>
        <v>5.1384829947347437E-2</v>
      </c>
      <c r="E11" s="9">
        <f>SUM(N$10:N11)</f>
        <v>7.3647312084969465E-3</v>
      </c>
      <c r="F11" s="9">
        <f>SUM(O$10:O11)</f>
        <v>2.9964735728382496E-2</v>
      </c>
      <c r="G11" s="9">
        <f>SUM(P$10:P11)</f>
        <v>6.1838563741190525E-2</v>
      </c>
      <c r="H11" s="9">
        <f>SUM(Q$10:Q11)</f>
        <v>6.3299272151712939E-3</v>
      </c>
      <c r="I11" s="9">
        <f>SUM(R$10:R11)</f>
        <v>2.8769642390149446E-2</v>
      </c>
      <c r="J11" s="9">
        <f>SUM(S$10:S11)</f>
        <v>6.1997519654347868E-2</v>
      </c>
      <c r="K11" s="10">
        <v>1.0953198484490663E-4</v>
      </c>
      <c r="L11" s="10">
        <v>7.4682387722667942E-3</v>
      </c>
      <c r="M11" s="10">
        <v>1.8569188932574789E-2</v>
      </c>
      <c r="N11" s="10">
        <v>2.6095450827226113E-3</v>
      </c>
      <c r="O11" s="10">
        <v>1.1170862459708501E-2</v>
      </c>
      <c r="P11" s="10">
        <v>2.3003932944763175E-2</v>
      </c>
      <c r="Q11" s="10">
        <v>2.3452361064423095E-3</v>
      </c>
      <c r="R11" s="10">
        <v>1.0743978832475718E-2</v>
      </c>
      <c r="S11" s="10">
        <v>2.2683085583686407E-2</v>
      </c>
      <c r="T11" s="19">
        <f t="shared" ref="T11:T29" si="1">$A$4*B11</f>
        <v>147.83787171206666</v>
      </c>
      <c r="U11" s="19">
        <f t="shared" si="0"/>
        <v>983.10548761814334</v>
      </c>
      <c r="V11" s="19">
        <f t="shared" si="0"/>
        <v>2336.3359884383685</v>
      </c>
      <c r="W11" s="19">
        <f t="shared" si="0"/>
        <v>334.85537628941478</v>
      </c>
      <c r="X11" s="19">
        <f t="shared" si="0"/>
        <v>1362.4194249158729</v>
      </c>
      <c r="Y11" s="19">
        <f t="shared" si="0"/>
        <v>2811.6403633119639</v>
      </c>
      <c r="Z11" s="19">
        <f t="shared" si="0"/>
        <v>287.80550158780039</v>
      </c>
      <c r="AA11" s="19">
        <f t="shared" si="0"/>
        <v>1308.0816061760258</v>
      </c>
      <c r="AB11" s="19">
        <f t="shared" si="0"/>
        <v>2818.867679639859</v>
      </c>
    </row>
    <row r="12" spans="1:28" x14ac:dyDescent="0.25">
      <c r="A12" s="6">
        <v>3</v>
      </c>
      <c r="B12" s="9">
        <f>SUM(K$10:K12)</f>
        <v>2.4957391461633508E-3</v>
      </c>
      <c r="C12" s="9">
        <f>SUM(L$10:L12)</f>
        <v>2.678163713567315E-2</v>
      </c>
      <c r="D12" s="9">
        <f>SUM(M$10:M12)</f>
        <v>6.4361518145359037E-2</v>
      </c>
      <c r="E12" s="9">
        <f>SUM(N$10:N12)</f>
        <v>7.8537979924405629E-3</v>
      </c>
      <c r="F12" s="9">
        <f>SUM(O$10:O12)</f>
        <v>3.6698369821100148E-2</v>
      </c>
      <c r="G12" s="9">
        <f>SUM(P$10:P12)</f>
        <v>7.6488328905875563E-2</v>
      </c>
      <c r="H12" s="9">
        <f>SUM(Q$10:Q12)</f>
        <v>7.1209469979713813E-3</v>
      </c>
      <c r="I12" s="9">
        <f>SUM(R$10:R12)</f>
        <v>3.5676198209599552E-2</v>
      </c>
      <c r="J12" s="9">
        <f>SUM(S$10:S12)</f>
        <v>7.6587027195763685E-2</v>
      </c>
      <c r="K12" s="10">
        <v>-7.5577259499677845E-4</v>
      </c>
      <c r="L12" s="10">
        <v>5.1594438588712637E-3</v>
      </c>
      <c r="M12" s="10">
        <v>1.2976688198011604E-2</v>
      </c>
      <c r="N12" s="10">
        <v>4.8906678394361599E-4</v>
      </c>
      <c r="O12" s="10">
        <v>6.7336340927176518E-3</v>
      </c>
      <c r="P12" s="10">
        <v>1.4649765164685037E-2</v>
      </c>
      <c r="Q12" s="10">
        <v>7.9101978280008757E-4</v>
      </c>
      <c r="R12" s="10">
        <v>6.9065558194501076E-3</v>
      </c>
      <c r="S12" s="10">
        <v>1.4589507541415815E-2</v>
      </c>
      <c r="T12" s="19">
        <f t="shared" si="1"/>
        <v>113.47483665725123</v>
      </c>
      <c r="U12" s="19">
        <f t="shared" si="0"/>
        <v>1217.6921230153969</v>
      </c>
      <c r="V12" s="19">
        <f t="shared" si="0"/>
        <v>2926.3526077173237</v>
      </c>
      <c r="W12" s="19">
        <f t="shared" si="0"/>
        <v>357.09198443325988</v>
      </c>
      <c r="X12" s="19">
        <f t="shared" si="0"/>
        <v>1668.5804393614194</v>
      </c>
      <c r="Y12" s="19">
        <f t="shared" si="0"/>
        <v>3477.7274869143107</v>
      </c>
      <c r="Z12" s="19">
        <f t="shared" si="0"/>
        <v>323.77113556997426</v>
      </c>
      <c r="AA12" s="19">
        <f t="shared" si="0"/>
        <v>1622.1049265543138</v>
      </c>
      <c r="AB12" s="19">
        <f t="shared" si="0"/>
        <v>3482.2150441738995</v>
      </c>
    </row>
    <row r="13" spans="1:28" x14ac:dyDescent="0.25">
      <c r="A13" s="6">
        <v>4</v>
      </c>
      <c r="B13" s="9">
        <f>SUM(K$10:K13)</f>
        <v>4.0396484720796148E-4</v>
      </c>
      <c r="C13" s="9">
        <f>SUM(L$10:L13)</f>
        <v>2.9938011190341368E-2</v>
      </c>
      <c r="D13" s="9">
        <f>SUM(M$10:M13)</f>
        <v>7.3981657856177246E-2</v>
      </c>
      <c r="E13" s="9">
        <f>SUM(N$10:N13)</f>
        <v>7.1227912494471008E-3</v>
      </c>
      <c r="F13" s="9">
        <f>SUM(O$10:O13)</f>
        <v>4.1189516171393034E-2</v>
      </c>
      <c r="G13" s="9">
        <f>SUM(P$10:P13)</f>
        <v>8.7182199236845517E-2</v>
      </c>
      <c r="H13" s="9">
        <f>SUM(Q$10:Q13)</f>
        <v>6.4992746460499056E-3</v>
      </c>
      <c r="I13" s="9">
        <f>SUM(R$10:R13)</f>
        <v>4.0208424351645351E-2</v>
      </c>
      <c r="J13" s="9">
        <f>SUM(S$10:S13)</f>
        <v>8.7015884527049961E-2</v>
      </c>
      <c r="K13" s="10">
        <v>-2.0917742989553893E-3</v>
      </c>
      <c r="L13" s="10">
        <v>3.1563740546682192E-3</v>
      </c>
      <c r="M13" s="10">
        <v>9.6201397108182166E-3</v>
      </c>
      <c r="N13" s="10">
        <v>-7.3100674299346241E-4</v>
      </c>
      <c r="O13" s="10">
        <v>4.4911463502928881E-3</v>
      </c>
      <c r="P13" s="10">
        <v>1.0693870330969949E-2</v>
      </c>
      <c r="Q13" s="10">
        <v>-6.2167235192147588E-4</v>
      </c>
      <c r="R13" s="10">
        <v>4.532226142045799E-3</v>
      </c>
      <c r="S13" s="10">
        <v>1.0428857331286281E-2</v>
      </c>
      <c r="T13" s="19">
        <f t="shared" si="1"/>
        <v>18.367242074422542</v>
      </c>
      <c r="U13" s="19">
        <f t="shared" si="0"/>
        <v>1361.2043289417525</v>
      </c>
      <c r="V13" s="19">
        <f t="shared" si="0"/>
        <v>3363.7556047345379</v>
      </c>
      <c r="W13" s="19">
        <f t="shared" si="0"/>
        <v>323.85498893873836</v>
      </c>
      <c r="X13" s="19">
        <f t="shared" si="0"/>
        <v>1872.7813067824968</v>
      </c>
      <c r="Y13" s="19">
        <f t="shared" si="0"/>
        <v>3963.9502521845143</v>
      </c>
      <c r="Z13" s="19">
        <f t="shared" si="0"/>
        <v>295.5052934858507</v>
      </c>
      <c r="AA13" s="19">
        <f t="shared" si="0"/>
        <v>1828.1735863952208</v>
      </c>
      <c r="AB13" s="19">
        <f t="shared" si="0"/>
        <v>3956.3883503099687</v>
      </c>
    </row>
    <row r="14" spans="1:28" x14ac:dyDescent="0.25">
      <c r="A14" s="6">
        <v>5</v>
      </c>
      <c r="B14" s="9">
        <f>SUM(K$10:K14)</f>
        <v>-2.5237237166960023E-3</v>
      </c>
      <c r="C14" s="9">
        <f>SUM(L$10:L14)</f>
        <v>3.1689292029705884E-2</v>
      </c>
      <c r="D14" s="9">
        <f>SUM(M$10:M14)</f>
        <v>8.1137524625969737E-2</v>
      </c>
      <c r="E14" s="9">
        <f>SUM(N$10:N14)</f>
        <v>5.5757137638398459E-3</v>
      </c>
      <c r="F14" s="9">
        <f>SUM(O$10:O14)</f>
        <v>4.4008926365814043E-2</v>
      </c>
      <c r="G14" s="9">
        <f>SUM(P$10:P14)</f>
        <v>9.5408576219776373E-2</v>
      </c>
      <c r="H14" s="9">
        <f>SUM(Q$10:Q14)</f>
        <v>5.0899630397523779E-3</v>
      </c>
      <c r="I14" s="9">
        <f>SUM(R$10:R14)</f>
        <v>4.3130558848165475E-2</v>
      </c>
      <c r="J14" s="9">
        <f>SUM(S$10:S14)</f>
        <v>9.4811316807146884E-2</v>
      </c>
      <c r="K14" s="10">
        <v>-2.9276885639039638E-3</v>
      </c>
      <c r="L14" s="10">
        <v>1.7512808393645172E-3</v>
      </c>
      <c r="M14" s="10">
        <v>7.1558667697924887E-3</v>
      </c>
      <c r="N14" s="10">
        <v>-1.5470774856072547E-3</v>
      </c>
      <c r="O14" s="10">
        <v>2.8194101944210058E-3</v>
      </c>
      <c r="P14" s="10">
        <v>8.2263769829308518E-3</v>
      </c>
      <c r="Q14" s="10">
        <v>-1.4093116062975277E-3</v>
      </c>
      <c r="R14" s="10">
        <v>2.922134496520123E-3</v>
      </c>
      <c r="S14" s="10">
        <v>7.795432280096928E-3</v>
      </c>
      <c r="T14" s="19">
        <f t="shared" si="1"/>
        <v>-114.74722306630271</v>
      </c>
      <c r="U14" s="19">
        <f t="shared" si="0"/>
        <v>1440.8305621133404</v>
      </c>
      <c r="V14" s="19">
        <f t="shared" si="0"/>
        <v>3689.1144524697038</v>
      </c>
      <c r="W14" s="19">
        <f t="shared" si="0"/>
        <v>253.51335678328235</v>
      </c>
      <c r="X14" s="19">
        <f t="shared" si="0"/>
        <v>2000.9726330970029</v>
      </c>
      <c r="Y14" s="19">
        <f t="shared" si="0"/>
        <v>4337.9824445528875</v>
      </c>
      <c r="Z14" s="19">
        <f t="shared" si="0"/>
        <v>231.4275213478353</v>
      </c>
      <c r="AA14" s="19">
        <f t="shared" si="0"/>
        <v>1961.0355223843585</v>
      </c>
      <c r="AB14" s="19">
        <f t="shared" si="0"/>
        <v>4310.8265959962282</v>
      </c>
    </row>
    <row r="15" spans="1:28" x14ac:dyDescent="0.25">
      <c r="A15" s="6">
        <v>6</v>
      </c>
      <c r="B15" s="9">
        <f>SUM(K$10:K15)</f>
        <v>-5.6072388692994897E-3</v>
      </c>
      <c r="C15" s="9">
        <f>SUM(L$10:L15)</f>
        <v>3.267263983975241E-2</v>
      </c>
      <c r="D15" s="9">
        <f>SUM(M$10:M15)</f>
        <v>8.6689339015605188E-2</v>
      </c>
      <c r="E15" s="9">
        <f>SUM(N$10:N15)</f>
        <v>3.7693227633529515E-3</v>
      </c>
      <c r="F15" s="9">
        <f>SUM(O$10:O15)</f>
        <v>4.5836416797059749E-2</v>
      </c>
      <c r="G15" s="9">
        <f>SUM(P$10:P15)</f>
        <v>0.10191872840008841</v>
      </c>
      <c r="H15" s="9">
        <f>SUM(Q$10:Q15)</f>
        <v>3.4305150185066032E-3</v>
      </c>
      <c r="I15" s="9">
        <f>SUM(R$10:R15)</f>
        <v>4.5015822189680178E-2</v>
      </c>
      <c r="J15" s="9">
        <f>SUM(S$10:S15)</f>
        <v>0.10092636038957245</v>
      </c>
      <c r="K15" s="10">
        <v>-3.0835151526034874E-3</v>
      </c>
      <c r="L15" s="10">
        <v>9.8334781004652278E-4</v>
      </c>
      <c r="M15" s="10">
        <v>5.551814389635451E-3</v>
      </c>
      <c r="N15" s="10">
        <v>-1.8063910004868942E-3</v>
      </c>
      <c r="O15" s="10">
        <v>1.8274904312457047E-3</v>
      </c>
      <c r="P15" s="10">
        <v>6.5101521803120404E-3</v>
      </c>
      <c r="Q15" s="10">
        <v>-1.6594480212457747E-3</v>
      </c>
      <c r="R15" s="10">
        <v>1.8852633415147025E-3</v>
      </c>
      <c r="S15" s="10">
        <v>6.1150435824255632E-3</v>
      </c>
      <c r="T15" s="19">
        <f t="shared" si="1"/>
        <v>-254.94672220455845</v>
      </c>
      <c r="U15" s="19">
        <f t="shared" si="0"/>
        <v>1485.5408565741348</v>
      </c>
      <c r="V15" s="19">
        <f t="shared" si="0"/>
        <v>3941.5411662084903</v>
      </c>
      <c r="W15" s="19">
        <f t="shared" si="0"/>
        <v>171.38140640117192</v>
      </c>
      <c r="X15" s="19">
        <f t="shared" si="0"/>
        <v>2084.0639203002702</v>
      </c>
      <c r="Y15" s="19">
        <f t="shared" si="0"/>
        <v>4633.9823115303334</v>
      </c>
      <c r="Z15" s="19">
        <f t="shared" si="0"/>
        <v>155.97669010149232</v>
      </c>
      <c r="AA15" s="19">
        <f t="shared" si="0"/>
        <v>2046.7535951497573</v>
      </c>
      <c r="AB15" s="19">
        <f t="shared" si="0"/>
        <v>4588.861891765996</v>
      </c>
    </row>
    <row r="16" spans="1:28" x14ac:dyDescent="0.25">
      <c r="A16" s="6">
        <v>7</v>
      </c>
      <c r="B16" s="9">
        <f>SUM(K$10:K16)</f>
        <v>-8.5706800731433098E-3</v>
      </c>
      <c r="C16" s="9">
        <f>SUM(L$10:L16)</f>
        <v>3.3196149183656494E-2</v>
      </c>
      <c r="D16" s="9">
        <f>SUM(M$10:M16)</f>
        <v>9.1180292323022216E-2</v>
      </c>
      <c r="E16" s="9">
        <f>SUM(N$10:N16)</f>
        <v>2.0012079428784264E-3</v>
      </c>
      <c r="F16" s="9">
        <f>SUM(O$10:O16)</f>
        <v>4.7077903228300209E-2</v>
      </c>
      <c r="G16" s="9">
        <f>SUM(P$10:P16)</f>
        <v>0.10721578775921442</v>
      </c>
      <c r="H16" s="9">
        <f>SUM(Q$10:Q16)</f>
        <v>1.7655450524694861E-3</v>
      </c>
      <c r="I16" s="9">
        <f>SUM(R$10:R16)</f>
        <v>4.6238198999283553E-2</v>
      </c>
      <c r="J16" s="9">
        <f>SUM(S$10:S16)</f>
        <v>0.10582588077296805</v>
      </c>
      <c r="K16" s="10">
        <v>-2.9634412038438205E-3</v>
      </c>
      <c r="L16" s="10">
        <v>5.2350934390408643E-4</v>
      </c>
      <c r="M16" s="10">
        <v>4.4909533074170213E-3</v>
      </c>
      <c r="N16" s="10">
        <v>-1.768114820474525E-3</v>
      </c>
      <c r="O16" s="10">
        <v>1.2414864312404572E-3</v>
      </c>
      <c r="P16" s="10">
        <v>5.2970593591260108E-3</v>
      </c>
      <c r="Q16" s="10">
        <v>-1.6649699660371171E-3</v>
      </c>
      <c r="R16" s="10">
        <v>1.2223768096033751E-3</v>
      </c>
      <c r="S16" s="10">
        <v>4.8995203833955949E-3</v>
      </c>
      <c r="T16" s="19">
        <f t="shared" si="1"/>
        <v>-389.68676788060429</v>
      </c>
      <c r="U16" s="19">
        <f t="shared" si="0"/>
        <v>1509.3434792878841</v>
      </c>
      <c r="V16" s="19">
        <f t="shared" si="0"/>
        <v>4145.7332564667622</v>
      </c>
      <c r="W16" s="19">
        <f t="shared" si="0"/>
        <v>90.989775427619932</v>
      </c>
      <c r="X16" s="19">
        <f t="shared" si="0"/>
        <v>2140.5111135951997</v>
      </c>
      <c r="Y16" s="19">
        <f t="shared" si="0"/>
        <v>4874.8259695963698</v>
      </c>
      <c r="Z16" s="19">
        <f t="shared" si="0"/>
        <v>80.274790235181115</v>
      </c>
      <c r="AA16" s="19">
        <f t="shared" si="0"/>
        <v>2102.3319231238925</v>
      </c>
      <c r="AB16" s="19">
        <f t="shared" si="0"/>
        <v>4811.6304755979136</v>
      </c>
    </row>
    <row r="17" spans="1:28" x14ac:dyDescent="0.25">
      <c r="A17" s="6">
        <v>8</v>
      </c>
      <c r="B17" s="9">
        <f>SUM(K$10:K17)</f>
        <v>-1.1303484526328513E-2</v>
      </c>
      <c r="C17" s="9">
        <f>SUM(L$10:L17)</f>
        <v>3.344304785643288E-2</v>
      </c>
      <c r="D17" s="9">
        <f>SUM(M$10:M17)</f>
        <v>9.485935043398816E-2</v>
      </c>
      <c r="E17" s="9">
        <f>SUM(N$10:N17)</f>
        <v>3.8654991643441742E-4</v>
      </c>
      <c r="F17" s="9">
        <f>SUM(O$10:O17)</f>
        <v>4.7918662174733152E-2</v>
      </c>
      <c r="G17" s="9">
        <f>SUM(P$10:P17)</f>
        <v>0.11162816314233606</v>
      </c>
      <c r="H17" s="9">
        <f>SUM(Q$10:Q17)</f>
        <v>2.396473007177484E-4</v>
      </c>
      <c r="I17" s="9">
        <f>SUM(R$10:R17)</f>
        <v>4.7034948535563476E-2</v>
      </c>
      <c r="J17" s="9">
        <f>SUM(S$10:S17)</f>
        <v>0.10978037683178102</v>
      </c>
      <c r="K17" s="10">
        <v>-2.7328044531852026E-3</v>
      </c>
      <c r="L17" s="10">
        <v>2.468986727763881E-4</v>
      </c>
      <c r="M17" s="10">
        <v>3.6790581109659385E-3</v>
      </c>
      <c r="N17" s="10">
        <v>-1.614658026444009E-3</v>
      </c>
      <c r="O17" s="10">
        <v>8.4075894643294009E-4</v>
      </c>
      <c r="P17" s="10">
        <v>4.4123753831216434E-3</v>
      </c>
      <c r="Q17" s="10">
        <v>-1.5258977517517377E-3</v>
      </c>
      <c r="R17" s="10">
        <v>7.9674953627992121E-4</v>
      </c>
      <c r="S17" s="10">
        <v>3.9544960588129632E-3</v>
      </c>
      <c r="T17" s="19">
        <f t="shared" si="1"/>
        <v>-513.94035400482608</v>
      </c>
      <c r="U17" s="19">
        <f t="shared" si="0"/>
        <v>1520.5693265913822</v>
      </c>
      <c r="V17" s="19">
        <f t="shared" si="0"/>
        <v>4313.0105614031299</v>
      </c>
      <c r="W17" s="19">
        <f t="shared" si="0"/>
        <v>17.575429986222876</v>
      </c>
      <c r="X17" s="19">
        <f t="shared" si="0"/>
        <v>2178.7382593533071</v>
      </c>
      <c r="Y17" s="19">
        <f t="shared" si="0"/>
        <v>5075.4453238425504</v>
      </c>
      <c r="Z17" s="19">
        <f t="shared" si="0"/>
        <v>10.896146076044188</v>
      </c>
      <c r="AA17" s="19">
        <f t="shared" si="0"/>
        <v>2138.5580742523434</v>
      </c>
      <c r="AB17" s="19">
        <f t="shared" si="0"/>
        <v>4991.4312352347442</v>
      </c>
    </row>
    <row r="18" spans="1:28" x14ac:dyDescent="0.25">
      <c r="A18" s="6">
        <v>9</v>
      </c>
      <c r="B18" s="9">
        <f>SUM(K$10:K18)</f>
        <v>-1.3772284029760103E-2</v>
      </c>
      <c r="C18" s="9">
        <f>SUM(L$10:L18)</f>
        <v>3.3509137486993655E-2</v>
      </c>
      <c r="D18" s="9">
        <f>SUM(M$10:M18)</f>
        <v>9.7875273840442895E-2</v>
      </c>
      <c r="E18" s="9">
        <f>SUM(N$10:N18)</f>
        <v>-1.0045522568111862E-3</v>
      </c>
      <c r="F18" s="9">
        <f>SUM(O$10:O18)</f>
        <v>4.8510184203057034E-2</v>
      </c>
      <c r="G18" s="9">
        <f>SUM(P$10:P18)</f>
        <v>0.11537629447227286</v>
      </c>
      <c r="H18" s="9">
        <f>SUM(Q$10:Q18)</f>
        <v>-1.1167285792816387E-3</v>
      </c>
      <c r="I18" s="9">
        <f>SUM(R$10:R18)</f>
        <v>4.755574669099194E-2</v>
      </c>
      <c r="J18" s="9">
        <f>SUM(S$10:S18)</f>
        <v>0.11303739754028448</v>
      </c>
      <c r="K18" s="10">
        <v>-2.4687995034315914E-3</v>
      </c>
      <c r="L18" s="10">
        <v>6.6089630560776903E-5</v>
      </c>
      <c r="M18" s="10">
        <v>3.0159234064547368E-3</v>
      </c>
      <c r="N18" s="10">
        <v>-1.3911021732456036E-3</v>
      </c>
      <c r="O18" s="10">
        <v>5.9152202832388082E-4</v>
      </c>
      <c r="P18" s="10">
        <v>3.7481313299368062E-3</v>
      </c>
      <c r="Q18" s="10">
        <v>-1.3563758799993871E-3</v>
      </c>
      <c r="R18" s="10">
        <v>5.207981554284629E-4</v>
      </c>
      <c r="S18" s="10">
        <v>3.2570207085034597E-3</v>
      </c>
      <c r="T18" s="19">
        <f t="shared" si="1"/>
        <v>-626.19031443120571</v>
      </c>
      <c r="U18" s="19">
        <f t="shared" si="0"/>
        <v>1523.5742520236536</v>
      </c>
      <c r="V18" s="19">
        <f t="shared" si="0"/>
        <v>4450.1368377787421</v>
      </c>
      <c r="W18" s="19">
        <f t="shared" si="0"/>
        <v>-45.674406089498227</v>
      </c>
      <c r="X18" s="19">
        <f t="shared" si="0"/>
        <v>2205.6332438096774</v>
      </c>
      <c r="Y18" s="19">
        <f t="shared" si="0"/>
        <v>5245.8632102984875</v>
      </c>
      <c r="Z18" s="19">
        <f t="shared" si="0"/>
        <v>-50.774774807404526</v>
      </c>
      <c r="AA18" s="19">
        <f t="shared" si="0"/>
        <v>2162.2374262028438</v>
      </c>
      <c r="AB18" s="19">
        <f t="shared" si="0"/>
        <v>5139.5195855156126</v>
      </c>
    </row>
    <row r="19" spans="1:28" x14ac:dyDescent="0.25">
      <c r="A19" s="6">
        <v>10</v>
      </c>
      <c r="B19" s="9">
        <f>SUM(K$10:K19)</f>
        <v>-1.6011429518647313E-2</v>
      </c>
      <c r="C19" s="9">
        <f>SUM(L$10:L19)</f>
        <v>3.3520317244679541E-2</v>
      </c>
      <c r="D19" s="9">
        <f>SUM(M$10:M19)</f>
        <v>0.10040388681866366</v>
      </c>
      <c r="E19" s="9">
        <f>SUM(N$10:N19)</f>
        <v>-2.1400097208700386E-3</v>
      </c>
      <c r="F19" s="9">
        <f>SUM(O$10:O19)</f>
        <v>4.8956736251689052E-2</v>
      </c>
      <c r="G19" s="9">
        <f>SUM(P$10:P19)</f>
        <v>0.11859497912829435</v>
      </c>
      <c r="H19" s="9">
        <f>SUM(Q$10:Q19)</f>
        <v>-2.3200235489701038E-3</v>
      </c>
      <c r="I19" s="9">
        <f>SUM(R$10:R19)</f>
        <v>4.7923832695069828E-2</v>
      </c>
      <c r="J19" s="9">
        <f>SUM(S$10:S19)</f>
        <v>0.11574268857326303</v>
      </c>
      <c r="K19" s="10">
        <v>-2.239145488887209E-3</v>
      </c>
      <c r="L19" s="10">
        <v>1.1179757685884719E-5</v>
      </c>
      <c r="M19" s="10">
        <v>2.5286129782207721E-3</v>
      </c>
      <c r="N19" s="10">
        <v>-1.1354574640588524E-3</v>
      </c>
      <c r="O19" s="10">
        <v>4.4655204863202041E-4</v>
      </c>
      <c r="P19" s="10">
        <v>3.2186846560214883E-3</v>
      </c>
      <c r="Q19" s="10">
        <v>-1.2032949696884649E-3</v>
      </c>
      <c r="R19" s="10">
        <v>3.6808600407788809E-4</v>
      </c>
      <c r="S19" s="10">
        <v>2.7052910329785434E-3</v>
      </c>
      <c r="T19" s="19">
        <f t="shared" si="1"/>
        <v>-727.99849778798784</v>
      </c>
      <c r="U19" s="19">
        <f t="shared" si="0"/>
        <v>1524.0825668366115</v>
      </c>
      <c r="V19" s="19">
        <f t="shared" si="0"/>
        <v>4565.1063629849741</v>
      </c>
      <c r="W19" s="19">
        <f t="shared" si="0"/>
        <v>-97.300735092433925</v>
      </c>
      <c r="X19" s="19">
        <f t="shared" si="0"/>
        <v>2225.9368163426388</v>
      </c>
      <c r="Y19" s="19">
        <f t="shared" si="0"/>
        <v>5392.2085189236759</v>
      </c>
      <c r="Z19" s="19">
        <f t="shared" si="0"/>
        <v>-105.48550062416167</v>
      </c>
      <c r="AA19" s="19">
        <f t="shared" si="0"/>
        <v>2178.9733496076469</v>
      </c>
      <c r="AB19" s="19">
        <f t="shared" si="0"/>
        <v>5262.5222072236893</v>
      </c>
    </row>
    <row r="20" spans="1:28" x14ac:dyDescent="0.25">
      <c r="A20" s="6">
        <v>11</v>
      </c>
      <c r="B20" s="9">
        <f>SUM(K$10:K20)</f>
        <v>-1.7981862647514751E-2</v>
      </c>
      <c r="C20" s="9">
        <f>SUM(L$10:L20)</f>
        <v>3.3508890863566496E-2</v>
      </c>
      <c r="D20" s="9">
        <f>SUM(M$10:M20)</f>
        <v>0.10247783565371292</v>
      </c>
      <c r="E20" s="9">
        <f>SUM(N$10:N20)</f>
        <v>-3.1367676835424509E-3</v>
      </c>
      <c r="F20" s="9">
        <f>SUM(O$10:O20)</f>
        <v>4.9300328439170774E-2</v>
      </c>
      <c r="G20" s="9">
        <f>SUM(P$10:P20)</f>
        <v>0.12135579736015598</v>
      </c>
      <c r="H20" s="9">
        <f>SUM(Q$10:Q20)</f>
        <v>-3.3961704282297039E-3</v>
      </c>
      <c r="I20" s="9">
        <f>SUM(R$10:R20)</f>
        <v>4.8180159170638372E-2</v>
      </c>
      <c r="J20" s="9">
        <f>SUM(S$10:S20)</f>
        <v>0.11804776519152477</v>
      </c>
      <c r="K20" s="10">
        <v>-1.9704331288674369E-3</v>
      </c>
      <c r="L20" s="10">
        <v>-1.1426381113046136E-5</v>
      </c>
      <c r="M20" s="10">
        <v>2.0739488350492597E-3</v>
      </c>
      <c r="N20" s="10">
        <v>-9.967579626724123E-4</v>
      </c>
      <c r="O20" s="10">
        <v>3.4359218748171921E-4</v>
      </c>
      <c r="P20" s="10">
        <v>2.7608182318616305E-3</v>
      </c>
      <c r="Q20" s="10">
        <v>-1.0761468792596001E-3</v>
      </c>
      <c r="R20" s="10">
        <v>2.563264755685429E-4</v>
      </c>
      <c r="S20" s="10">
        <v>2.3050766182617401E-3</v>
      </c>
      <c r="T20" s="19">
        <f t="shared" si="1"/>
        <v>-817.58902161576702</v>
      </c>
      <c r="U20" s="19">
        <f t="shared" si="0"/>
        <v>1523.56303869106</v>
      </c>
      <c r="V20" s="19">
        <f t="shared" si="0"/>
        <v>4659.4034795944954</v>
      </c>
      <c r="W20" s="19">
        <f t="shared" si="0"/>
        <v>-142.62075468460307</v>
      </c>
      <c r="X20" s="19">
        <f t="shared" si="0"/>
        <v>2241.5590689370792</v>
      </c>
      <c r="Y20" s="19">
        <f t="shared" si="0"/>
        <v>5517.7358194760845</v>
      </c>
      <c r="Z20" s="19">
        <f t="shared" si="0"/>
        <v>-154.41512996099345</v>
      </c>
      <c r="AA20" s="19">
        <f t="shared" si="0"/>
        <v>2190.6278548434138</v>
      </c>
      <c r="AB20" s="19">
        <f t="shared" si="0"/>
        <v>5367.3281093716769</v>
      </c>
    </row>
    <row r="21" spans="1:28" x14ac:dyDescent="0.25">
      <c r="A21" s="6">
        <v>12</v>
      </c>
      <c r="B21" s="9">
        <f>SUM(K$10:K21)</f>
        <v>-1.9715362857658274E-2</v>
      </c>
      <c r="C21" s="9">
        <f>SUM(L$10:L21)</f>
        <v>3.3494723480280639E-2</v>
      </c>
      <c r="D21" s="9">
        <f>SUM(M$10:M21)</f>
        <v>0.10418279008350684</v>
      </c>
      <c r="E21" s="9">
        <f>SUM(N$10:N21)</f>
        <v>-3.9761300884038429E-3</v>
      </c>
      <c r="F21" s="9">
        <f>SUM(O$10:O21)</f>
        <v>4.9557424764947199E-2</v>
      </c>
      <c r="G21" s="9">
        <f>SUM(P$10:P21)</f>
        <v>0.12370603892863365</v>
      </c>
      <c r="H21" s="9">
        <f>SUM(Q$10:Q21)</f>
        <v>-4.3355214341620728E-3</v>
      </c>
      <c r="I21" s="9">
        <f>SUM(R$10:R21)</f>
        <v>4.8357375842374657E-2</v>
      </c>
      <c r="J21" s="9">
        <f>SUM(S$10:S21)</f>
        <v>0.11998339755587462</v>
      </c>
      <c r="K21" s="10">
        <v>-1.7335002101435215E-3</v>
      </c>
      <c r="L21" s="10">
        <v>-1.4167383285854107E-5</v>
      </c>
      <c r="M21" s="10">
        <v>1.7049544297939173E-3</v>
      </c>
      <c r="N21" s="10">
        <v>-8.3936240486139177E-4</v>
      </c>
      <c r="O21" s="10">
        <v>2.5709632577642581E-4</v>
      </c>
      <c r="P21" s="10">
        <v>2.3502415684776732E-3</v>
      </c>
      <c r="Q21" s="10">
        <v>-9.3935100593236934E-4</v>
      </c>
      <c r="R21" s="10">
        <v>1.7721667173628425E-4</v>
      </c>
      <c r="S21" s="10">
        <v>1.9356323643498446E-3</v>
      </c>
      <c r="T21" s="19">
        <f t="shared" si="1"/>
        <v>-896.40681533180623</v>
      </c>
      <c r="U21" s="19">
        <f t="shared" si="0"/>
        <v>1522.9188842301683</v>
      </c>
      <c r="V21" s="19">
        <f t="shared" si="0"/>
        <v>4736.923370135275</v>
      </c>
      <c r="W21" s="19">
        <f t="shared" si="0"/>
        <v>-180.78440329119104</v>
      </c>
      <c r="X21" s="19">
        <f t="shared" si="0"/>
        <v>2253.2485772807327</v>
      </c>
      <c r="Y21" s="19">
        <f t="shared" si="0"/>
        <v>5624.5952556868233</v>
      </c>
      <c r="Z21" s="19">
        <f t="shared" si="0"/>
        <v>-197.12500295627945</v>
      </c>
      <c r="AA21" s="19">
        <f t="shared" si="0"/>
        <v>2198.6854408732402</v>
      </c>
      <c r="AB21" s="19">
        <f t="shared" si="0"/>
        <v>5455.3363319901127</v>
      </c>
    </row>
    <row r="22" spans="1:28" x14ac:dyDescent="0.25">
      <c r="A22" s="6">
        <v>13</v>
      </c>
      <c r="B22" s="9">
        <f>SUM(K$10:K22)</f>
        <v>-2.1239748403896752E-2</v>
      </c>
      <c r="C22" s="9">
        <f>SUM(L$10:L22)</f>
        <v>3.3485271785369919E-2</v>
      </c>
      <c r="D22" s="9">
        <f>SUM(M$10:M22)</f>
        <v>0.10558225798897425</v>
      </c>
      <c r="E22" s="9">
        <f>SUM(N$10:N22)</f>
        <v>-4.683033627291602E-3</v>
      </c>
      <c r="F22" s="9">
        <f>SUM(O$10:O22)</f>
        <v>4.9750807170947334E-2</v>
      </c>
      <c r="G22" s="9">
        <f>SUM(P$10:P22)</f>
        <v>0.12567402552566503</v>
      </c>
      <c r="H22" s="9">
        <f>SUM(Q$10:Q22)</f>
        <v>-5.1690313194776918E-3</v>
      </c>
      <c r="I22" s="9">
        <f>SUM(R$10:R22)</f>
        <v>4.848577571848766E-2</v>
      </c>
      <c r="J22" s="9">
        <f>SUM(S$10:S22)</f>
        <v>0.12163543962139042</v>
      </c>
      <c r="K22" s="10">
        <v>-1.5243855462384762E-3</v>
      </c>
      <c r="L22" s="10">
        <v>-9.4516949107197756E-6</v>
      </c>
      <c r="M22" s="10">
        <v>1.3994679054674052E-3</v>
      </c>
      <c r="N22" s="10">
        <v>-7.0690353888775955E-4</v>
      </c>
      <c r="O22" s="10">
        <v>1.9338240600013195E-4</v>
      </c>
      <c r="P22" s="10">
        <v>1.9679865970313897E-3</v>
      </c>
      <c r="Q22" s="10">
        <v>-8.3350988531561906E-4</v>
      </c>
      <c r="R22" s="10">
        <v>1.2839987611300345E-4</v>
      </c>
      <c r="S22" s="10">
        <v>1.6520420655158124E-3</v>
      </c>
      <c r="T22" s="19">
        <f t="shared" si="1"/>
        <v>-965.71670339763386</v>
      </c>
      <c r="U22" s="19">
        <f t="shared" si="0"/>
        <v>1522.4891399847504</v>
      </c>
      <c r="V22" s="19">
        <f t="shared" si="0"/>
        <v>4800.553574527471</v>
      </c>
      <c r="W22" s="19">
        <f t="shared" si="0"/>
        <v>-212.92548812012254</v>
      </c>
      <c r="X22" s="19">
        <f t="shared" si="0"/>
        <v>2262.0411776480369</v>
      </c>
      <c r="Y22" s="19">
        <f t="shared" si="0"/>
        <v>5714.0745420077101</v>
      </c>
      <c r="Z22" s="19">
        <f t="shared" si="0"/>
        <v>-235.02255255948765</v>
      </c>
      <c r="AA22" s="19">
        <f t="shared" si="0"/>
        <v>2204.5234528269866</v>
      </c>
      <c r="AB22" s="19">
        <f t="shared" si="0"/>
        <v>5530.4504334872581</v>
      </c>
    </row>
    <row r="23" spans="1:28" x14ac:dyDescent="0.25">
      <c r="A23" s="6">
        <v>14</v>
      </c>
      <c r="B23" s="9">
        <f>SUM(K$10:K23)</f>
        <v>-2.2586218101353753E-2</v>
      </c>
      <c r="C23" s="9">
        <f>SUM(L$10:L23)</f>
        <v>3.3468804532892311E-2</v>
      </c>
      <c r="D23" s="9">
        <f>SUM(M$10:M23)</f>
        <v>0.10675075274082491</v>
      </c>
      <c r="E23" s="9">
        <f>SUM(N$10:N23)</f>
        <v>-5.2772594221433874E-3</v>
      </c>
      <c r="F23" s="9">
        <f>SUM(O$10:O23)</f>
        <v>4.9904755741130603E-2</v>
      </c>
      <c r="G23" s="9">
        <f>SUM(P$10:P23)</f>
        <v>0.12734354455482941</v>
      </c>
      <c r="H23" s="9">
        <f>SUM(Q$10:Q23)</f>
        <v>-5.8888987115907274E-3</v>
      </c>
      <c r="I23" s="9">
        <f>SUM(R$10:R23)</f>
        <v>4.8584488921038803E-2</v>
      </c>
      <c r="J23" s="9">
        <f>SUM(S$10:S23)</f>
        <v>0.12303061947676019</v>
      </c>
      <c r="K23" s="10">
        <v>-1.3464696974570013E-3</v>
      </c>
      <c r="L23" s="10">
        <v>-1.6467252477608407E-5</v>
      </c>
      <c r="M23" s="10">
        <v>1.1684947518506548E-3</v>
      </c>
      <c r="N23" s="10">
        <v>-5.9422579485178561E-4</v>
      </c>
      <c r="O23" s="10">
        <v>1.539485701832673E-4</v>
      </c>
      <c r="P23" s="10">
        <v>1.6695190291643645E-3</v>
      </c>
      <c r="Q23" s="10">
        <v>-7.1986739211303574E-4</v>
      </c>
      <c r="R23" s="10">
        <v>9.8713202551143177E-5</v>
      </c>
      <c r="S23" s="10">
        <v>1.3951798553697664E-3</v>
      </c>
      <c r="T23" s="19">
        <f t="shared" si="1"/>
        <v>-1026.9372156525917</v>
      </c>
      <c r="U23" s="19">
        <f t="shared" si="0"/>
        <v>1521.7404163899937</v>
      </c>
      <c r="V23" s="19">
        <f t="shared" si="0"/>
        <v>4853.6820239910076</v>
      </c>
      <c r="W23" s="19">
        <f t="shared" si="0"/>
        <v>-239.94340588287827</v>
      </c>
      <c r="X23" s="19">
        <f t="shared" si="0"/>
        <v>2269.0408229763634</v>
      </c>
      <c r="Y23" s="19">
        <f t="shared" si="0"/>
        <v>5789.983276068253</v>
      </c>
      <c r="Z23" s="19">
        <f t="shared" si="0"/>
        <v>-267.75307043451625</v>
      </c>
      <c r="AA23" s="19">
        <f t="shared" si="0"/>
        <v>2209.0116881269878</v>
      </c>
      <c r="AB23" s="19">
        <f t="shared" si="0"/>
        <v>5593.8856712760116</v>
      </c>
    </row>
    <row r="24" spans="1:28" x14ac:dyDescent="0.25">
      <c r="A24" s="6">
        <v>15</v>
      </c>
      <c r="B24" s="9">
        <f>SUM(K$10:K24)</f>
        <v>-2.3767763278594659E-2</v>
      </c>
      <c r="C24" s="9">
        <f>SUM(L$10:L24)</f>
        <v>3.3452817778143532E-2</v>
      </c>
      <c r="D24" s="9">
        <f>SUM(M$10:M24)</f>
        <v>0.10772918437533227</v>
      </c>
      <c r="E24" s="9">
        <f>SUM(N$10:N24)</f>
        <v>-5.7646295991733779E-3</v>
      </c>
      <c r="F24" s="9">
        <f>SUM(O$10:O24)</f>
        <v>5.0019283052066793E-2</v>
      </c>
      <c r="G24" s="9">
        <f>SUM(P$10:P24)</f>
        <v>0.12876575076266966</v>
      </c>
      <c r="H24" s="9">
        <f>SUM(Q$10:Q24)</f>
        <v>-6.5150576936072275E-3</v>
      </c>
      <c r="I24" s="9">
        <f>SUM(R$10:R24)</f>
        <v>4.8657322821552648E-2</v>
      </c>
      <c r="J24" s="9">
        <f>SUM(S$10:S24)</f>
        <v>0.12424322752215111</v>
      </c>
      <c r="K24" s="10">
        <v>-1.1815451772409036E-3</v>
      </c>
      <c r="L24" s="10">
        <v>-1.5986754748778808E-5</v>
      </c>
      <c r="M24" s="10">
        <v>9.7843163450736883E-4</v>
      </c>
      <c r="N24" s="10">
        <v>-4.8737017702999059E-4</v>
      </c>
      <c r="O24" s="10">
        <v>1.1452731093619098E-4</v>
      </c>
      <c r="P24" s="10">
        <v>1.4222062078402507E-3</v>
      </c>
      <c r="Q24" s="10">
        <v>-6.2615898201649994E-4</v>
      </c>
      <c r="R24" s="10">
        <v>7.2833900513844657E-5</v>
      </c>
      <c r="S24" s="10">
        <v>1.212608045390912E-3</v>
      </c>
      <c r="T24" s="19">
        <f t="shared" si="1"/>
        <v>-1080.6590343757891</v>
      </c>
      <c r="U24" s="19">
        <f t="shared" si="0"/>
        <v>1521.0135397904958</v>
      </c>
      <c r="V24" s="19">
        <f t="shared" si="0"/>
        <v>4898.1687926008963</v>
      </c>
      <c r="W24" s="19">
        <f t="shared" si="0"/>
        <v>-262.10287367626199</v>
      </c>
      <c r="X24" s="19">
        <f t="shared" si="0"/>
        <v>2274.2480850899769</v>
      </c>
      <c r="Y24" s="19">
        <f t="shared" si="0"/>
        <v>5854.6473325565657</v>
      </c>
      <c r="Z24" s="19">
        <f t="shared" si="0"/>
        <v>-296.22290804355555</v>
      </c>
      <c r="AA24" s="19">
        <f t="shared" si="0"/>
        <v>2212.3232581589059</v>
      </c>
      <c r="AB24" s="19">
        <f t="shared" si="0"/>
        <v>5649.0198386794973</v>
      </c>
    </row>
    <row r="25" spans="1:28" x14ac:dyDescent="0.25">
      <c r="A25" s="6">
        <v>16</v>
      </c>
      <c r="B25" s="9">
        <f>SUM(K$10:K25)</f>
        <v>-2.4794255542460727E-2</v>
      </c>
      <c r="C25" s="9">
        <f>SUM(L$10:L25)</f>
        <v>3.3438419164381686E-2</v>
      </c>
      <c r="D25" s="9">
        <f>SUM(M$10:M25)</f>
        <v>0.10853638252794581</v>
      </c>
      <c r="E25" s="9">
        <f>SUM(N$10:N25)</f>
        <v>-6.1703339986598632E-3</v>
      </c>
      <c r="F25" s="9">
        <f>SUM(O$10:O25)</f>
        <v>5.0106126908160291E-2</v>
      </c>
      <c r="G25" s="9">
        <f>SUM(P$10:P25)</f>
        <v>0.12997306275726661</v>
      </c>
      <c r="H25" s="9">
        <f>SUM(Q$10:Q25)</f>
        <v>-7.0542253383560974E-3</v>
      </c>
      <c r="I25" s="9">
        <f>SUM(R$10:R25)</f>
        <v>4.8712446688149648E-2</v>
      </c>
      <c r="J25" s="9">
        <f>SUM(S$10:S25)</f>
        <v>0.12531096640982697</v>
      </c>
      <c r="K25" s="10">
        <v>-1.0264922638660674E-3</v>
      </c>
      <c r="L25" s="10">
        <v>-1.4398613761845468E-5</v>
      </c>
      <c r="M25" s="10">
        <v>8.0719815261353863E-4</v>
      </c>
      <c r="N25" s="10">
        <v>-4.0570439948648535E-4</v>
      </c>
      <c r="O25" s="10">
        <v>8.6843856093494741E-5</v>
      </c>
      <c r="P25" s="10">
        <v>1.207311994596936E-3</v>
      </c>
      <c r="Q25" s="10">
        <v>-5.3916764474886965E-4</v>
      </c>
      <c r="R25" s="10">
        <v>5.512386659699724E-5</v>
      </c>
      <c r="S25" s="10">
        <v>1.0677388876758624E-3</v>
      </c>
      <c r="T25" s="19">
        <f t="shared" si="1"/>
        <v>-1127.3309961275604</v>
      </c>
      <c r="U25" s="19">
        <f t="shared" si="0"/>
        <v>1520.3588718748892</v>
      </c>
      <c r="V25" s="19">
        <f t="shared" si="0"/>
        <v>4934.8700154264734</v>
      </c>
      <c r="W25" s="19">
        <f t="shared" si="0"/>
        <v>-280.54920871637597</v>
      </c>
      <c r="X25" s="19">
        <f t="shared" si="0"/>
        <v>2278.1966517500964</v>
      </c>
      <c r="Y25" s="19">
        <f t="shared" si="0"/>
        <v>5909.540702158848</v>
      </c>
      <c r="Z25" s="19">
        <f t="shared" si="0"/>
        <v>-320.73747340300292</v>
      </c>
      <c r="AA25" s="19">
        <f t="shared" si="0"/>
        <v>2214.8295985220911</v>
      </c>
      <c r="AB25" s="19">
        <f t="shared" si="0"/>
        <v>5697.5671782754134</v>
      </c>
    </row>
    <row r="26" spans="1:28" x14ac:dyDescent="0.25">
      <c r="A26" s="6">
        <v>17</v>
      </c>
      <c r="B26" s="9">
        <f>SUM(K$10:K26)</f>
        <v>-2.568956140755841E-2</v>
      </c>
      <c r="C26" s="9">
        <f>SUM(L$10:L26)</f>
        <v>3.342583336740805E-2</v>
      </c>
      <c r="D26" s="9">
        <f>SUM(M$10:M26)</f>
        <v>0.10922352929770832</v>
      </c>
      <c r="E26" s="9">
        <f>SUM(N$10:N26)</f>
        <v>-6.5111040387919039E-3</v>
      </c>
      <c r="F26" s="9">
        <f>SUM(O$10:O26)</f>
        <v>5.0173164870085427E-2</v>
      </c>
      <c r="G26" s="9">
        <f>SUM(P$10:P26)</f>
        <v>0.13101132735213497</v>
      </c>
      <c r="H26" s="9">
        <f>SUM(Q$10:Q26)</f>
        <v>-7.5200777710567272E-3</v>
      </c>
      <c r="I26" s="9">
        <f>SUM(R$10:R26)</f>
        <v>4.875492183524243E-2</v>
      </c>
      <c r="J26" s="9">
        <f>SUM(S$10:S26)</f>
        <v>0.12623490274755922</v>
      </c>
      <c r="K26" s="10">
        <v>-8.9530586509768456E-4</v>
      </c>
      <c r="L26" s="10">
        <v>-1.2585796973637467E-5</v>
      </c>
      <c r="M26" s="10">
        <v>6.871467697625068E-4</v>
      </c>
      <c r="N26" s="10">
        <v>-3.4077004013204071E-4</v>
      </c>
      <c r="O26" s="10">
        <v>6.7037961925136321E-5</v>
      </c>
      <c r="P26" s="10">
        <v>1.0382645948683604E-3</v>
      </c>
      <c r="Q26" s="10">
        <v>-4.658524327006295E-4</v>
      </c>
      <c r="R26" s="10">
        <v>4.2475147092779901E-5</v>
      </c>
      <c r="S26" s="10">
        <v>9.2393633773224146E-4</v>
      </c>
      <c r="T26" s="19">
        <f t="shared" si="1"/>
        <v>-1168.038249911041</v>
      </c>
      <c r="U26" s="19">
        <f t="shared" si="0"/>
        <v>1519.7866280736971</v>
      </c>
      <c r="V26" s="19">
        <f t="shared" si="0"/>
        <v>4966.1128108036364</v>
      </c>
      <c r="W26" s="19">
        <f t="shared" si="0"/>
        <v>-296.04314553309541</v>
      </c>
      <c r="X26" s="19">
        <f t="shared" si="0"/>
        <v>2281.2446953691515</v>
      </c>
      <c r="Y26" s="19">
        <f t="shared" si="0"/>
        <v>5956.7479215073972</v>
      </c>
      <c r="Z26" s="19">
        <f t="shared" si="0"/>
        <v>-341.91858473362879</v>
      </c>
      <c r="AA26" s="19">
        <f t="shared" si="0"/>
        <v>2216.7608341585378</v>
      </c>
      <c r="AB26" s="19">
        <f t="shared" si="0"/>
        <v>5739.5761859744107</v>
      </c>
    </row>
    <row r="27" spans="1:28" x14ac:dyDescent="0.25">
      <c r="A27" s="6">
        <v>18</v>
      </c>
      <c r="B27" s="9">
        <f>SUM(K$10:K27)</f>
        <v>-2.6471408064823454E-2</v>
      </c>
      <c r="C27" s="9">
        <f>SUM(L$10:L27)</f>
        <v>3.341564754676838E-2</v>
      </c>
      <c r="D27" s="9">
        <f>SUM(M$10:M27)</f>
        <v>0.10979708309381879</v>
      </c>
      <c r="E27" s="9">
        <f>SUM(N$10:N27)</f>
        <v>-6.7988817938323329E-3</v>
      </c>
      <c r="F27" s="9">
        <f>SUM(O$10:O27)</f>
        <v>5.0223903025812533E-2</v>
      </c>
      <c r="G27" s="9">
        <f>SUM(P$10:P27)</f>
        <v>0.13191354706096178</v>
      </c>
      <c r="H27" s="9">
        <f>SUM(Q$10:Q27)</f>
        <v>-7.9239955263736665E-3</v>
      </c>
      <c r="I27" s="9">
        <f>SUM(R$10:R27)</f>
        <v>4.8788098876734347E-2</v>
      </c>
      <c r="J27" s="9">
        <f>SUM(S$10:S27)</f>
        <v>0.12703873188115924</v>
      </c>
      <c r="K27" s="10">
        <v>-7.8184665726504458E-4</v>
      </c>
      <c r="L27" s="10">
        <v>-1.0185820639667499E-5</v>
      </c>
      <c r="M27" s="10">
        <v>5.7355379611047136E-4</v>
      </c>
      <c r="N27" s="10">
        <v>-2.8777775504042907E-4</v>
      </c>
      <c r="O27" s="10">
        <v>5.07381557271042E-5</v>
      </c>
      <c r="P27" s="10">
        <v>9.0221970882681875E-4</v>
      </c>
      <c r="Q27" s="10">
        <v>-4.0391775531693888E-4</v>
      </c>
      <c r="R27" s="10">
        <v>3.317704149191558E-5</v>
      </c>
      <c r="S27" s="10">
        <v>8.0382913360001489E-4</v>
      </c>
      <c r="T27" s="19">
        <f t="shared" si="1"/>
        <v>-1203.5868054804625</v>
      </c>
      <c r="U27" s="19">
        <f t="shared" si="0"/>
        <v>1519.3235050205192</v>
      </c>
      <c r="V27" s="19">
        <f t="shared" si="0"/>
        <v>4992.1908259791544</v>
      </c>
      <c r="W27" s="19">
        <f t="shared" si="0"/>
        <v>-309.12765951245251</v>
      </c>
      <c r="X27" s="19">
        <f t="shared" si="0"/>
        <v>2283.5516287448909</v>
      </c>
      <c r="Y27" s="19">
        <f t="shared" si="0"/>
        <v>5997.7695299737552</v>
      </c>
      <c r="Z27" s="19">
        <f t="shared" si="0"/>
        <v>-360.28368566094878</v>
      </c>
      <c r="AA27" s="19">
        <f t="shared" si="0"/>
        <v>2218.2693088602523</v>
      </c>
      <c r="AB27" s="19">
        <f t="shared" si="0"/>
        <v>5776.1242281749846</v>
      </c>
    </row>
    <row r="28" spans="1:28" x14ac:dyDescent="0.25">
      <c r="A28" s="6">
        <v>19</v>
      </c>
      <c r="B28" s="9">
        <f>SUM(K$10:K28)</f>
        <v>-2.7151659875274962E-2</v>
      </c>
      <c r="C28" s="9">
        <f>SUM(L$10:L28)</f>
        <v>3.3407640866309429E-2</v>
      </c>
      <c r="D28" s="9">
        <f>SUM(M$10:M28)</f>
        <v>0.11027265053756391</v>
      </c>
      <c r="E28" s="9">
        <f>SUM(N$10:N28)</f>
        <v>-7.0393267035076673E-3</v>
      </c>
      <c r="F28" s="9">
        <f>SUM(O$10:O28)</f>
        <v>5.0262877287838931E-2</v>
      </c>
      <c r="G28" s="9">
        <f>SUM(P$10:P28)</f>
        <v>0.1326898155859082</v>
      </c>
      <c r="H28" s="9">
        <f>SUM(Q$10:Q28)</f>
        <v>-8.2806439150052511E-3</v>
      </c>
      <c r="I28" s="9">
        <f>SUM(R$10:R28)</f>
        <v>4.8812421028439815E-2</v>
      </c>
      <c r="J28" s="9">
        <f>SUM(S$10:S28)</f>
        <v>0.1277425354250816</v>
      </c>
      <c r="K28" s="10">
        <v>-6.8025181045150624E-4</v>
      </c>
      <c r="L28" s="10">
        <v>-8.0066804589512171E-6</v>
      </c>
      <c r="M28" s="10">
        <v>4.7556744374512439E-4</v>
      </c>
      <c r="N28" s="10">
        <v>-2.4044490967533425E-4</v>
      </c>
      <c r="O28" s="10">
        <v>3.8974262026396074E-5</v>
      </c>
      <c r="P28" s="10">
        <v>7.7626852494641814E-4</v>
      </c>
      <c r="Q28" s="10">
        <v>-3.5664838863158415E-4</v>
      </c>
      <c r="R28" s="10">
        <v>2.4322151705466991E-5</v>
      </c>
      <c r="S28" s="10">
        <v>7.0380354392235011E-4</v>
      </c>
      <c r="T28" s="19">
        <f t="shared" si="1"/>
        <v>-1234.5161048006455</v>
      </c>
      <c r="U28" s="19">
        <f t="shared" si="0"/>
        <v>1518.9594618637482</v>
      </c>
      <c r="V28" s="19">
        <f t="shared" si="0"/>
        <v>5013.8136538622066</v>
      </c>
      <c r="W28" s="19">
        <f t="shared" si="0"/>
        <v>-320.06007081530038</v>
      </c>
      <c r="X28" s="19">
        <f t="shared" si="0"/>
        <v>2285.3236881462435</v>
      </c>
      <c r="Y28" s="19">
        <f t="shared" si="0"/>
        <v>6033.0644622209311</v>
      </c>
      <c r="Z28" s="19">
        <f t="shared" si="0"/>
        <v>-376.4995701239767</v>
      </c>
      <c r="AA28" s="19">
        <f t="shared" si="0"/>
        <v>2219.3751745097829</v>
      </c>
      <c r="AB28" s="19">
        <f t="shared" si="0"/>
        <v>5808.1243642100981</v>
      </c>
    </row>
    <row r="29" spans="1:28" x14ac:dyDescent="0.25">
      <c r="A29" s="6">
        <v>20</v>
      </c>
      <c r="B29" s="9">
        <f>SUM(K$10:K29)</f>
        <v>-2.7752521319490742E-2</v>
      </c>
      <c r="C29" s="9">
        <f>SUM(L$10:L29)</f>
        <v>3.3401377782108999E-2</v>
      </c>
      <c r="D29" s="9">
        <f>SUM(M$10:M29)</f>
        <v>0.11067048198164628</v>
      </c>
      <c r="E29" s="9">
        <f>SUM(N$10:N29)</f>
        <v>-7.2411985971878173E-3</v>
      </c>
      <c r="F29" s="9">
        <f>SUM(O$10:O29)</f>
        <v>5.0291921102047082E-2</v>
      </c>
      <c r="G29" s="9">
        <f>SUM(P$10:P29)</f>
        <v>0.1333621117162645</v>
      </c>
      <c r="H29" s="9">
        <f>SUM(Q$10:Q29)</f>
        <v>-8.5841303312332341E-3</v>
      </c>
      <c r="I29" s="9">
        <f>SUM(R$10:R29)</f>
        <v>4.8830666852669784E-2</v>
      </c>
      <c r="J29" s="9">
        <f>SUM(S$10:S29)</f>
        <v>0.12836800440438925</v>
      </c>
      <c r="K29" s="10">
        <v>-6.0086144421578141E-4</v>
      </c>
      <c r="L29" s="10">
        <v>-6.2630842004324396E-6</v>
      </c>
      <c r="M29" s="10">
        <v>3.9783144408236492E-4</v>
      </c>
      <c r="N29" s="10">
        <v>-2.0187189368014985E-4</v>
      </c>
      <c r="O29" s="10">
        <v>2.904381420814951E-5</v>
      </c>
      <c r="P29" s="10">
        <v>6.7229613035628476E-4</v>
      </c>
      <c r="Q29" s="10">
        <v>-3.0348641622798302E-4</v>
      </c>
      <c r="R29" s="10">
        <v>1.8245824229972311E-5</v>
      </c>
      <c r="S29" s="10">
        <v>6.2546897930766503E-4</v>
      </c>
      <c r="T29" s="19">
        <f t="shared" si="1"/>
        <v>-1261.8357284643771</v>
      </c>
      <c r="U29" s="19">
        <f t="shared" si="0"/>
        <v>1518.6746955420326</v>
      </c>
      <c r="V29" s="19">
        <f t="shared" si="0"/>
        <v>5031.9020258796763</v>
      </c>
      <c r="W29" s="19">
        <f t="shared" si="0"/>
        <v>-329.2386663413032</v>
      </c>
      <c r="X29" s="19">
        <f t="shared" si="0"/>
        <v>2286.6442356394541</v>
      </c>
      <c r="Y29" s="19">
        <f t="shared" si="0"/>
        <v>6063.6320372396431</v>
      </c>
      <c r="Z29" s="19">
        <f t="shared" si="0"/>
        <v>-390.29831650422477</v>
      </c>
      <c r="AA29" s="19">
        <f t="shared" si="0"/>
        <v>2220.2047651852972</v>
      </c>
      <c r="AB29" s="19">
        <f t="shared" si="0"/>
        <v>5836.5628291715593</v>
      </c>
    </row>
    <row r="30" spans="1:2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8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11" t="s">
        <v>331</v>
      </c>
      <c r="L31" s="6"/>
      <c r="M31" s="6"/>
      <c r="N31" s="6"/>
      <c r="O31" s="6"/>
      <c r="P31" s="6"/>
      <c r="Q31" s="6"/>
      <c r="R31" s="6"/>
      <c r="S31" s="6"/>
      <c r="T31" s="11" t="s">
        <v>338</v>
      </c>
    </row>
    <row r="32" spans="1:28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28" x14ac:dyDescent="0.25">
      <c r="A33" s="6"/>
      <c r="B33" s="33" t="s">
        <v>429</v>
      </c>
      <c r="C33" s="33"/>
      <c r="D33" s="33"/>
      <c r="E33" s="33" t="s">
        <v>431</v>
      </c>
      <c r="F33" s="33"/>
      <c r="G33" s="33"/>
      <c r="H33" s="33" t="s">
        <v>434</v>
      </c>
      <c r="I33" s="33"/>
      <c r="J33" s="33"/>
      <c r="K33" s="34" t="str">
        <f>B33</f>
        <v>response of ipub_mine to ipubminer shocks</v>
      </c>
      <c r="L33" s="34"/>
      <c r="M33" s="34"/>
      <c r="N33" s="34" t="str">
        <f>E33</f>
        <v>response of ipub_ener to ipubenerg shocks</v>
      </c>
      <c r="O33" s="34"/>
      <c r="P33" s="34"/>
      <c r="Q33" s="34" t="str">
        <f>H33</f>
        <v>response of ipub_urb to ipuburban shocks</v>
      </c>
      <c r="R33" s="34"/>
      <c r="S33" s="34"/>
      <c r="T33" s="32" t="str">
        <f>K33</f>
        <v>response of ipub_mine to ipubminer shocks</v>
      </c>
      <c r="U33" s="32"/>
      <c r="V33" s="32"/>
      <c r="W33" s="32" t="str">
        <f>N33</f>
        <v>response of ipub_ener to ipubenerg shocks</v>
      </c>
      <c r="X33" s="32"/>
      <c r="Y33" s="32"/>
      <c r="Z33" s="32" t="str">
        <f>Q33</f>
        <v>response of ipub_urb to ipuburban shocks</v>
      </c>
      <c r="AA33" s="32"/>
      <c r="AB33" s="32"/>
    </row>
    <row r="34" spans="1:28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8" t="s">
        <v>313</v>
      </c>
      <c r="L34" s="8" t="s">
        <v>314</v>
      </c>
      <c r="M34" s="8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18" t="s">
        <v>313</v>
      </c>
      <c r="U34" s="18" t="s">
        <v>314</v>
      </c>
      <c r="V34" s="18" t="s">
        <v>315</v>
      </c>
      <c r="W34" s="18" t="s">
        <v>313</v>
      </c>
      <c r="X34" s="18" t="s">
        <v>314</v>
      </c>
      <c r="Y34" s="18" t="s">
        <v>315</v>
      </c>
      <c r="Z34" s="18" t="s">
        <v>313</v>
      </c>
      <c r="AA34" s="18" t="s">
        <v>314</v>
      </c>
      <c r="AB34" s="18" t="s">
        <v>315</v>
      </c>
    </row>
    <row r="35" spans="1:28" x14ac:dyDescent="0.25">
      <c r="A35" s="6">
        <v>1</v>
      </c>
      <c r="B35" s="9">
        <f>SUM(K$35:K35)</f>
        <v>26.026650541660018</v>
      </c>
      <c r="C35" s="9">
        <f>SUM(L$35:L35)</f>
        <v>120.73643125278062</v>
      </c>
      <c r="D35" s="9">
        <f>SUM(M$35:M35)</f>
        <v>217.64685324530092</v>
      </c>
      <c r="E35" s="9">
        <f>SUM(N$35:N35)</f>
        <v>0.2165049853822113</v>
      </c>
      <c r="F35" s="9">
        <f>SUM(O$35:O35)</f>
        <v>0.67962922743454368</v>
      </c>
      <c r="G35" s="9">
        <f>SUM(P$35:P35)</f>
        <v>1.0299361833333731</v>
      </c>
      <c r="H35" s="9">
        <f>SUM(Q$35:Q35)</f>
        <v>7.2457510998190644E-2</v>
      </c>
      <c r="I35" s="9">
        <f>SUM(R$35:R35)</f>
        <v>0.2817602172410919</v>
      </c>
      <c r="J35" s="9">
        <f>SUM(S$35:S35)</f>
        <v>0.46508949682364109</v>
      </c>
      <c r="K35" s="10">
        <v>26.026650541660018</v>
      </c>
      <c r="L35" s="10">
        <v>120.73643125278062</v>
      </c>
      <c r="M35" s="10">
        <v>217.64685324530092</v>
      </c>
      <c r="N35" s="10">
        <v>0.2165049853822113</v>
      </c>
      <c r="O35" s="10">
        <v>0.67962922743454368</v>
      </c>
      <c r="P35" s="10">
        <v>1.0299361833333731</v>
      </c>
      <c r="Q35" s="10">
        <v>7.2457510998190644E-2</v>
      </c>
      <c r="R35" s="10">
        <v>0.2817602172410919</v>
      </c>
      <c r="S35" s="10">
        <v>0.46508949682364109</v>
      </c>
      <c r="T35" s="19">
        <f>$B$4*B35</f>
        <v>130582.52024803951</v>
      </c>
      <c r="U35" s="19">
        <f t="shared" ref="U35:V54" si="2">$B$4*C35</f>
        <v>605766.28765603236</v>
      </c>
      <c r="V35" s="19">
        <f t="shared" si="2"/>
        <v>1091991.2485601716</v>
      </c>
      <c r="W35" s="19">
        <f>$C$4*E35</f>
        <v>1086.2621985191834</v>
      </c>
      <c r="X35" s="19">
        <f t="shared" ref="X35:Y54" si="3">$C$4*F35</f>
        <v>3409.8777793391114</v>
      </c>
      <c r="Y35" s="19">
        <f t="shared" si="3"/>
        <v>5167.4594969123</v>
      </c>
      <c r="Z35" s="19">
        <f>$D$4*H35</f>
        <v>363.53830401260285</v>
      </c>
      <c r="AA35" s="19">
        <f t="shared" ref="AA35:AB54" si="4">$D$4*I35</f>
        <v>1413.6647823385338</v>
      </c>
      <c r="AB35" s="19">
        <f t="shared" si="4"/>
        <v>2333.4757785643978</v>
      </c>
    </row>
    <row r="36" spans="1:28" x14ac:dyDescent="0.25">
      <c r="A36" s="6">
        <v>2</v>
      </c>
      <c r="B36" s="9">
        <f>SUM(K$35:K36)</f>
        <v>28.669916563063847</v>
      </c>
      <c r="C36" s="9">
        <f>SUM(L$35:L36)</f>
        <v>131.41112593316561</v>
      </c>
      <c r="D36" s="9">
        <f>SUM(M$35:M36)</f>
        <v>241.74580656766756</v>
      </c>
      <c r="E36" s="9">
        <f>SUM(N$35:N36)</f>
        <v>0.249094065157203</v>
      </c>
      <c r="F36" s="9">
        <f>SUM(O$35:O36)</f>
        <v>0.77508477419082455</v>
      </c>
      <c r="G36" s="9">
        <f>SUM(P$35:P36)</f>
        <v>1.2188946361936315</v>
      </c>
      <c r="H36" s="9">
        <f>SUM(Q$35:Q36)</f>
        <v>9.9986744769127944E-2</v>
      </c>
      <c r="I36" s="9">
        <f>SUM(R$35:R36)</f>
        <v>0.35051203941231401</v>
      </c>
      <c r="J36" s="9">
        <f>SUM(S$35:S36)</f>
        <v>0.58875079422158694</v>
      </c>
      <c r="K36" s="10">
        <v>2.6432660214038286</v>
      </c>
      <c r="L36" s="10">
        <v>10.674694680384977</v>
      </c>
      <c r="M36" s="10">
        <v>24.098953322366633</v>
      </c>
      <c r="N36" s="10">
        <v>3.2589079774991717E-2</v>
      </c>
      <c r="O36" s="10">
        <v>9.5455546756280846E-2</v>
      </c>
      <c r="P36" s="10">
        <v>0.18895845286025836</v>
      </c>
      <c r="Q36" s="10">
        <v>2.75292337709373E-2</v>
      </c>
      <c r="R36" s="10">
        <v>6.8751822171222082E-2</v>
      </c>
      <c r="S36" s="10">
        <v>0.12366129739794587</v>
      </c>
      <c r="T36" s="19">
        <f t="shared" ref="T36:T54" si="5">$B$4*B36</f>
        <v>143844.47795590616</v>
      </c>
      <c r="U36" s="19">
        <f t="shared" si="2"/>
        <v>659324.02579109499</v>
      </c>
      <c r="V36" s="19">
        <f t="shared" si="2"/>
        <v>1212902.0071357845</v>
      </c>
      <c r="W36" s="19">
        <f t="shared" ref="W36:W54" si="6">$C$4*E36</f>
        <v>1249.7701444521831</v>
      </c>
      <c r="X36" s="19">
        <f t="shared" si="3"/>
        <v>3888.8032502573797</v>
      </c>
      <c r="Y36" s="19">
        <f t="shared" si="3"/>
        <v>6115.5135293421345</v>
      </c>
      <c r="Z36" s="19">
        <f t="shared" ref="Z36:Z54" si="7">$D$4*H36</f>
        <v>501.65967773882608</v>
      </c>
      <c r="AA36" s="19">
        <f t="shared" si="4"/>
        <v>1758.6106752567473</v>
      </c>
      <c r="AB36" s="19">
        <f t="shared" si="4"/>
        <v>2953.9168854797308</v>
      </c>
    </row>
    <row r="37" spans="1:28" x14ac:dyDescent="0.25">
      <c r="A37" s="6">
        <v>3</v>
      </c>
      <c r="B37" s="9">
        <f>SUM(K$35:K37)</f>
        <v>30.64450791049304</v>
      </c>
      <c r="C37" s="9">
        <f>SUM(L$35:L37)</f>
        <v>138.98199529045317</v>
      </c>
      <c r="D37" s="9">
        <f>SUM(M$35:M37)</f>
        <v>257.94639260623069</v>
      </c>
      <c r="E37" s="9">
        <f>SUM(N$35:N37)</f>
        <v>0.26667368495567428</v>
      </c>
      <c r="F37" s="9">
        <f>SUM(O$35:O37)</f>
        <v>0.82932908502073588</v>
      </c>
      <c r="G37" s="9">
        <f>SUM(P$35:P37)</f>
        <v>1.3275276984817241</v>
      </c>
      <c r="H37" s="9">
        <f>SUM(Q$35:Q37)</f>
        <v>0.11038022750301167</v>
      </c>
      <c r="I37" s="9">
        <f>SUM(R$35:R37)</f>
        <v>0.38001156368239075</v>
      </c>
      <c r="J37" s="9">
        <f>SUM(S$35:S37)</f>
        <v>0.64439697813548813</v>
      </c>
      <c r="K37" s="10">
        <v>1.9745913474291936</v>
      </c>
      <c r="L37" s="10">
        <v>7.570869357287572</v>
      </c>
      <c r="M37" s="10">
        <v>16.200586038563152</v>
      </c>
      <c r="N37" s="10">
        <v>1.7579619798471283E-2</v>
      </c>
      <c r="O37" s="10">
        <v>5.4244310829911345E-2</v>
      </c>
      <c r="P37" s="10">
        <v>0.10863306228809258</v>
      </c>
      <c r="Q37" s="10">
        <v>1.0393482733883731E-2</v>
      </c>
      <c r="R37" s="10">
        <v>2.949952427007671E-2</v>
      </c>
      <c r="S37" s="10">
        <v>5.5646183913901193E-2</v>
      </c>
      <c r="T37" s="19">
        <f t="shared" si="5"/>
        <v>153751.51974734024</v>
      </c>
      <c r="U37" s="19">
        <f t="shared" si="2"/>
        <v>697309.05961482145</v>
      </c>
      <c r="V37" s="19">
        <f t="shared" si="2"/>
        <v>1294184.589042532</v>
      </c>
      <c r="W37" s="19">
        <f t="shared" si="6"/>
        <v>1337.9716998006993</v>
      </c>
      <c r="X37" s="19">
        <f t="shared" si="3"/>
        <v>4160.9611603176754</v>
      </c>
      <c r="Y37" s="19">
        <f t="shared" si="3"/>
        <v>6660.5540459132153</v>
      </c>
      <c r="Z37" s="19">
        <f t="shared" si="7"/>
        <v>553.80650190940401</v>
      </c>
      <c r="AA37" s="19">
        <f t="shared" si="4"/>
        <v>1906.6175122924567</v>
      </c>
      <c r="AB37" s="19">
        <f t="shared" si="4"/>
        <v>3233.1083598506652</v>
      </c>
    </row>
    <row r="38" spans="1:28" x14ac:dyDescent="0.25">
      <c r="A38" s="6">
        <v>4</v>
      </c>
      <c r="B38" s="9">
        <f>SUM(K$35:K38)</f>
        <v>32.175624698968981</v>
      </c>
      <c r="C38" s="9">
        <f>SUM(L$35:L38)</f>
        <v>145.04718952316136</v>
      </c>
      <c r="D38" s="9">
        <f>SUM(M$35:M38)</f>
        <v>271.22455748282994</v>
      </c>
      <c r="E38" s="9">
        <f>SUM(N$35:N38)</f>
        <v>0.2734431261391726</v>
      </c>
      <c r="F38" s="9">
        <f>SUM(O$35:O38)</f>
        <v>0.85669500963988199</v>
      </c>
      <c r="G38" s="9">
        <f>SUM(P$35:P38)</f>
        <v>1.3894962155320905</v>
      </c>
      <c r="H38" s="9">
        <f>SUM(Q$35:Q38)</f>
        <v>0.11466047331485578</v>
      </c>
      <c r="I38" s="9">
        <f>SUM(R$35:R38)</f>
        <v>0.39661404161751806</v>
      </c>
      <c r="J38" s="9">
        <f>SUM(S$35:S38)</f>
        <v>0.67965161273050922</v>
      </c>
      <c r="K38" s="10">
        <v>1.5311167884759405</v>
      </c>
      <c r="L38" s="10">
        <v>6.0651942327082082</v>
      </c>
      <c r="M38" s="10">
        <v>13.278164876599249</v>
      </c>
      <c r="N38" s="10">
        <v>6.7694411834983113E-3</v>
      </c>
      <c r="O38" s="10">
        <v>2.7365924619146144E-2</v>
      </c>
      <c r="P38" s="10">
        <v>6.1968517050366267E-2</v>
      </c>
      <c r="Q38" s="10">
        <v>4.2802458118441113E-3</v>
      </c>
      <c r="R38" s="10">
        <v>1.660247793512731E-2</v>
      </c>
      <c r="S38" s="10">
        <v>3.5254634595021116E-2</v>
      </c>
      <c r="T38" s="19">
        <f t="shared" si="5"/>
        <v>161433.53356288059</v>
      </c>
      <c r="U38" s="19">
        <f t="shared" si="2"/>
        <v>727739.72711209196</v>
      </c>
      <c r="V38" s="19">
        <f t="shared" si="2"/>
        <v>1360804.6188108628</v>
      </c>
      <c r="W38" s="19">
        <f t="shared" si="6"/>
        <v>1371.935758640969</v>
      </c>
      <c r="X38" s="19">
        <f t="shared" si="3"/>
        <v>4298.2631692706118</v>
      </c>
      <c r="Y38" s="19">
        <f t="shared" si="3"/>
        <v>6971.4663209874834</v>
      </c>
      <c r="Z38" s="19">
        <f t="shared" si="7"/>
        <v>575.28161583146107</v>
      </c>
      <c r="AA38" s="19">
        <f t="shared" si="4"/>
        <v>1989.9164910704271</v>
      </c>
      <c r="AB38" s="19">
        <f t="shared" si="4"/>
        <v>3409.9900922300462</v>
      </c>
    </row>
    <row r="39" spans="1:28" x14ac:dyDescent="0.25">
      <c r="A39" s="6">
        <v>5</v>
      </c>
      <c r="B39" s="9">
        <f>SUM(K$35:K39)</f>
        <v>30.100435611739904</v>
      </c>
      <c r="C39" s="9">
        <f>SUM(L$35:L39)</f>
        <v>149.39278006090765</v>
      </c>
      <c r="D39" s="9">
        <f>SUM(M$35:M39)</f>
        <v>282.90178189235723</v>
      </c>
      <c r="E39" s="9">
        <f>SUM(N$35:N39)</f>
        <v>0.25290540261951167</v>
      </c>
      <c r="F39" s="9">
        <f>SUM(O$35:O39)</f>
        <v>0.86564358487777526</v>
      </c>
      <c r="G39" s="9">
        <f>SUM(P$35:P39)</f>
        <v>1.4324817774883174</v>
      </c>
      <c r="H39" s="9">
        <f>SUM(Q$35:Q39)</f>
        <v>0.10404826760398175</v>
      </c>
      <c r="I39" s="9">
        <f>SUM(R$35:R39)</f>
        <v>0.40275283502553894</v>
      </c>
      <c r="J39" s="9">
        <f>SUM(S$35:S39)</f>
        <v>0.70505254261756556</v>
      </c>
      <c r="K39" s="10">
        <v>-2.0751890872290764</v>
      </c>
      <c r="L39" s="10">
        <v>4.3455905377462809</v>
      </c>
      <c r="M39" s="10">
        <v>11.677224409527284</v>
      </c>
      <c r="N39" s="10">
        <v>-2.0537723519660919E-2</v>
      </c>
      <c r="O39" s="10">
        <v>8.9485752378933182E-3</v>
      </c>
      <c r="P39" s="10">
        <v>4.2985561956226936E-2</v>
      </c>
      <c r="Q39" s="10">
        <v>-1.0612205710874028E-2</v>
      </c>
      <c r="R39" s="10">
        <v>6.1387934080208532E-3</v>
      </c>
      <c r="S39" s="10">
        <v>2.5400929887056341E-2</v>
      </c>
      <c r="T39" s="19">
        <f t="shared" si="5"/>
        <v>151021.76657166338</v>
      </c>
      <c r="U39" s="19">
        <f t="shared" si="2"/>
        <v>749542.69263301569</v>
      </c>
      <c r="V39" s="19">
        <f t="shared" si="2"/>
        <v>1419392.3110864107</v>
      </c>
      <c r="W39" s="19">
        <f t="shared" si="6"/>
        <v>1268.892622411742</v>
      </c>
      <c r="X39" s="19">
        <f t="shared" si="3"/>
        <v>4343.1605142179724</v>
      </c>
      <c r="Y39" s="19">
        <f t="shared" si="3"/>
        <v>7187.1361401037602</v>
      </c>
      <c r="Z39" s="19">
        <f t="shared" si="7"/>
        <v>522.03740121773615</v>
      </c>
      <c r="AA39" s="19">
        <f t="shared" si="4"/>
        <v>2020.7164249004945</v>
      </c>
      <c r="AB39" s="19">
        <f t="shared" si="4"/>
        <v>3537.4332081233601</v>
      </c>
    </row>
    <row r="40" spans="1:28" x14ac:dyDescent="0.25">
      <c r="A40" s="6">
        <v>6</v>
      </c>
      <c r="B40" s="9">
        <f>SUM(K$35:K40)</f>
        <v>28.779066166069843</v>
      </c>
      <c r="C40" s="9">
        <f>SUM(L$35:L40)</f>
        <v>152.06305882723331</v>
      </c>
      <c r="D40" s="9">
        <f>SUM(M$35:M40)</f>
        <v>291.55214110409747</v>
      </c>
      <c r="E40" s="9">
        <f>SUM(N$35:N40)</f>
        <v>0.24212498370393168</v>
      </c>
      <c r="F40" s="9">
        <f>SUM(O$35:O40)</f>
        <v>0.87306317928628996</v>
      </c>
      <c r="G40" s="9">
        <f>SUM(P$35:P40)</f>
        <v>1.4658361011033512</v>
      </c>
      <c r="H40" s="9">
        <f>SUM(Q$35:Q40)</f>
        <v>9.5060790524810507E-2</v>
      </c>
      <c r="I40" s="9">
        <f>SUM(R$35:R40)</f>
        <v>0.40711486028567678</v>
      </c>
      <c r="J40" s="9">
        <f>SUM(S$35:S40)</f>
        <v>0.72607243837419222</v>
      </c>
      <c r="K40" s="10">
        <v>-1.3213694456700606</v>
      </c>
      <c r="L40" s="10">
        <v>2.6702787663256382</v>
      </c>
      <c r="M40" s="10">
        <v>8.6503592117402359</v>
      </c>
      <c r="N40" s="10">
        <v>-1.0780418915579985E-2</v>
      </c>
      <c r="O40" s="10">
        <v>7.4195944085146855E-3</v>
      </c>
      <c r="P40" s="10">
        <v>3.3354323615033668E-2</v>
      </c>
      <c r="Q40" s="10">
        <v>-8.9874770791712501E-3</v>
      </c>
      <c r="R40" s="10">
        <v>4.3620252601378629E-3</v>
      </c>
      <c r="S40" s="10">
        <v>2.1019895756626654E-2</v>
      </c>
      <c r="T40" s="19">
        <f t="shared" si="5"/>
        <v>144392.11009250328</v>
      </c>
      <c r="U40" s="19">
        <f t="shared" si="2"/>
        <v>762940.18035482184</v>
      </c>
      <c r="V40" s="19">
        <f t="shared" si="2"/>
        <v>1462793.4281495453</v>
      </c>
      <c r="W40" s="19">
        <f t="shared" si="6"/>
        <v>1214.8044381072439</v>
      </c>
      <c r="X40" s="19">
        <f t="shared" si="3"/>
        <v>4380.3865620158349</v>
      </c>
      <c r="Y40" s="19">
        <f t="shared" si="3"/>
        <v>7354.4835147437707</v>
      </c>
      <c r="Z40" s="19">
        <f t="shared" si="7"/>
        <v>476.94487554713112</v>
      </c>
      <c r="AA40" s="19">
        <f t="shared" si="4"/>
        <v>2042.6018477267112</v>
      </c>
      <c r="AB40" s="19">
        <f t="shared" si="4"/>
        <v>3642.8955287111676</v>
      </c>
    </row>
    <row r="41" spans="1:28" x14ac:dyDescent="0.25">
      <c r="A41" s="6">
        <v>7</v>
      </c>
      <c r="B41" s="9">
        <f>SUM(K$35:K41)</f>
        <v>27.438128368533654</v>
      </c>
      <c r="C41" s="9">
        <f>SUM(L$35:L41)</f>
        <v>154.04560333600961</v>
      </c>
      <c r="D41" s="9">
        <f>SUM(M$35:M41)</f>
        <v>299.0195625308167</v>
      </c>
      <c r="E41" s="9">
        <f>SUM(N$35:N41)</f>
        <v>0.23289034180846924</v>
      </c>
      <c r="F41" s="9">
        <f>SUM(O$35:O41)</f>
        <v>0.87850358742408463</v>
      </c>
      <c r="G41" s="9">
        <f>SUM(P$35:P41)</f>
        <v>1.4940112816646836</v>
      </c>
      <c r="H41" s="9">
        <f>SUM(Q$35:Q41)</f>
        <v>8.7720929710140852E-2</v>
      </c>
      <c r="I41" s="9">
        <f>SUM(R$35:R41)</f>
        <v>0.41056525818551709</v>
      </c>
      <c r="J41" s="9">
        <f>SUM(S$35:S41)</f>
        <v>0.74439675637760538</v>
      </c>
      <c r="K41" s="10">
        <v>-1.3409377975361902</v>
      </c>
      <c r="L41" s="10">
        <v>1.9825445087762912</v>
      </c>
      <c r="M41" s="10">
        <v>7.4674214267192003</v>
      </c>
      <c r="N41" s="10">
        <v>-9.2346418954624421E-3</v>
      </c>
      <c r="O41" s="10">
        <v>5.4404081377947217E-3</v>
      </c>
      <c r="P41" s="10">
        <v>2.8175180561332308E-2</v>
      </c>
      <c r="Q41" s="10">
        <v>-7.3398608146696548E-3</v>
      </c>
      <c r="R41" s="10">
        <v>3.4503978998403151E-3</v>
      </c>
      <c r="S41" s="10">
        <v>1.8324318003413165E-2</v>
      </c>
      <c r="T41" s="19">
        <f t="shared" si="5"/>
        <v>137664.27406850745</v>
      </c>
      <c r="U41" s="19">
        <f t="shared" si="2"/>
        <v>772887.12523908692</v>
      </c>
      <c r="V41" s="19">
        <f t="shared" si="2"/>
        <v>1500259.4366201463</v>
      </c>
      <c r="W41" s="19">
        <f t="shared" si="6"/>
        <v>1168.4718218388768</v>
      </c>
      <c r="X41" s="19">
        <f t="shared" si="3"/>
        <v>4407.6825140890387</v>
      </c>
      <c r="Y41" s="19">
        <f t="shared" si="3"/>
        <v>7495.8457726437337</v>
      </c>
      <c r="Z41" s="19">
        <f t="shared" si="7"/>
        <v>440.11887206599857</v>
      </c>
      <c r="AA41" s="19">
        <f t="shared" si="4"/>
        <v>2059.9133973976336</v>
      </c>
      <c r="AB41" s="19">
        <f t="shared" si="4"/>
        <v>3734.833429935994</v>
      </c>
    </row>
    <row r="42" spans="1:28" x14ac:dyDescent="0.25">
      <c r="A42" s="6">
        <v>8</v>
      </c>
      <c r="B42" s="9">
        <f>SUM(K$35:K42)</f>
        <v>26.098239648314046</v>
      </c>
      <c r="C42" s="9">
        <f>SUM(L$35:L42)</f>
        <v>155.46346436679957</v>
      </c>
      <c r="D42" s="9">
        <f>SUM(M$35:M42)</f>
        <v>305.33823692262234</v>
      </c>
      <c r="E42" s="9">
        <f>SUM(N$35:N42)</f>
        <v>0.22536751469266472</v>
      </c>
      <c r="F42" s="9">
        <f>SUM(O$35:O42)</f>
        <v>0.88227824908147723</v>
      </c>
      <c r="G42" s="9">
        <f>SUM(P$35:P42)</f>
        <v>1.5177975170557281</v>
      </c>
      <c r="H42" s="9">
        <f>SUM(Q$35:Q42)</f>
        <v>8.1495976607482951E-2</v>
      </c>
      <c r="I42" s="9">
        <f>SUM(R$35:R42)</f>
        <v>0.41308281565255356</v>
      </c>
      <c r="J42" s="9">
        <f>SUM(S$35:S42)</f>
        <v>0.76027414632434087</v>
      </c>
      <c r="K42" s="10">
        <v>-1.3398887202196079</v>
      </c>
      <c r="L42" s="10">
        <v>1.4178610307899531</v>
      </c>
      <c r="M42" s="10">
        <v>6.3186743918056258</v>
      </c>
      <c r="N42" s="10">
        <v>-7.522827115804505E-3</v>
      </c>
      <c r="O42" s="10">
        <v>3.7746616573926025E-3</v>
      </c>
      <c r="P42" s="10">
        <v>2.3786235391044477E-2</v>
      </c>
      <c r="Q42" s="10">
        <v>-6.2249531026579031E-3</v>
      </c>
      <c r="R42" s="10">
        <v>2.5175574670364895E-3</v>
      </c>
      <c r="S42" s="10">
        <v>1.5877389946735442E-2</v>
      </c>
      <c r="T42" s="19">
        <f t="shared" si="5"/>
        <v>130941.70154008571</v>
      </c>
      <c r="U42" s="19">
        <f t="shared" si="2"/>
        <v>780000.90526489844</v>
      </c>
      <c r="V42" s="19">
        <f t="shared" si="2"/>
        <v>1531961.8804435651</v>
      </c>
      <c r="W42" s="19">
        <f t="shared" si="6"/>
        <v>1130.7278285194282</v>
      </c>
      <c r="X42" s="19">
        <f t="shared" si="3"/>
        <v>4426.620979932617</v>
      </c>
      <c r="Y42" s="19">
        <f t="shared" si="3"/>
        <v>7615.1875434798976</v>
      </c>
      <c r="Z42" s="19">
        <f t="shared" si="7"/>
        <v>408.88665248900048</v>
      </c>
      <c r="AA42" s="19">
        <f t="shared" si="4"/>
        <v>2072.5446423743424</v>
      </c>
      <c r="AB42" s="19">
        <f t="shared" si="4"/>
        <v>3814.4944524285706</v>
      </c>
    </row>
    <row r="43" spans="1:28" x14ac:dyDescent="0.25">
      <c r="A43" s="6">
        <v>9</v>
      </c>
      <c r="B43" s="9">
        <f>SUM(K$35:K43)</f>
        <v>24.963616713373355</v>
      </c>
      <c r="C43" s="9">
        <f>SUM(L$35:L43)</f>
        <v>156.56195480960238</v>
      </c>
      <c r="D43" s="9">
        <f>SUM(M$35:M43)</f>
        <v>310.70643059893314</v>
      </c>
      <c r="E43" s="9">
        <f>SUM(N$35:N43)</f>
        <v>0.21964398644381175</v>
      </c>
      <c r="F43" s="9">
        <f>SUM(O$35:O43)</f>
        <v>0.88566506800227018</v>
      </c>
      <c r="G43" s="9">
        <f>SUM(P$35:P43)</f>
        <v>1.5381445956370081</v>
      </c>
      <c r="H43" s="9">
        <f>SUM(Q$35:Q43)</f>
        <v>7.6428698975572543E-2</v>
      </c>
      <c r="I43" s="9">
        <f>SUM(R$35:R43)</f>
        <v>0.41520765917418723</v>
      </c>
      <c r="J43" s="9">
        <f>SUM(S$35:S43)</f>
        <v>0.77404367039729738</v>
      </c>
      <c r="K43" s="10">
        <v>-1.1346229349406887</v>
      </c>
      <c r="L43" s="10">
        <v>1.0984904428028033</v>
      </c>
      <c r="M43" s="10">
        <v>5.368193676310824</v>
      </c>
      <c r="N43" s="10">
        <v>-5.723528248852975E-3</v>
      </c>
      <c r="O43" s="10">
        <v>3.3868189207929161E-3</v>
      </c>
      <c r="P43" s="10">
        <v>2.0347078581280147E-2</v>
      </c>
      <c r="Q43" s="10">
        <v>-5.0672776319104045E-3</v>
      </c>
      <c r="R43" s="10">
        <v>2.1248435216336728E-3</v>
      </c>
      <c r="S43" s="10">
        <v>1.3769524072956549E-2</v>
      </c>
      <c r="T43" s="19">
        <f t="shared" si="5"/>
        <v>125249.00120053857</v>
      </c>
      <c r="U43" s="19">
        <f t="shared" si="2"/>
        <v>785512.31943092681</v>
      </c>
      <c r="V43" s="19">
        <f t="shared" si="2"/>
        <v>1558895.5136558064</v>
      </c>
      <c r="W43" s="19">
        <f t="shared" si="6"/>
        <v>1102.011388720548</v>
      </c>
      <c r="X43" s="19">
        <f t="shared" si="3"/>
        <v>4443.6135372189638</v>
      </c>
      <c r="Y43" s="19">
        <f t="shared" si="3"/>
        <v>7717.2741641372704</v>
      </c>
      <c r="Z43" s="19">
        <f t="shared" si="7"/>
        <v>383.46279385946917</v>
      </c>
      <c r="AA43" s="19">
        <f t="shared" si="4"/>
        <v>2083.2055386638403</v>
      </c>
      <c r="AB43" s="19">
        <f t="shared" si="4"/>
        <v>3883.5797599361431</v>
      </c>
    </row>
    <row r="44" spans="1:28" x14ac:dyDescent="0.25">
      <c r="A44" s="6">
        <v>10</v>
      </c>
      <c r="B44" s="9">
        <f>SUM(K$35:K44)</f>
        <v>23.969421840533524</v>
      </c>
      <c r="C44" s="9">
        <f>SUM(L$35:L44)</f>
        <v>157.29480967936527</v>
      </c>
      <c r="D44" s="9">
        <f>SUM(M$35:M44)</f>
        <v>315.2777134347383</v>
      </c>
      <c r="E44" s="9">
        <f>SUM(N$35:N44)</f>
        <v>0.21478041178845142</v>
      </c>
      <c r="F44" s="9">
        <f>SUM(O$35:O44)</f>
        <v>0.88797226296818355</v>
      </c>
      <c r="G44" s="9">
        <f>SUM(P$35:P44)</f>
        <v>1.555071446734156</v>
      </c>
      <c r="H44" s="9">
        <f>SUM(Q$35:Q44)</f>
        <v>7.2140313821386429E-2</v>
      </c>
      <c r="I44" s="9">
        <f>SUM(R$35:R44)</f>
        <v>0.41689503660898852</v>
      </c>
      <c r="J44" s="9">
        <f>SUM(S$35:S44)</f>
        <v>0.78589311915620241</v>
      </c>
      <c r="K44" s="10">
        <v>-0.99419487283983154</v>
      </c>
      <c r="L44" s="10">
        <v>0.73285486976287506</v>
      </c>
      <c r="M44" s="10">
        <v>4.57128283580517</v>
      </c>
      <c r="N44" s="10">
        <v>-4.8635746553603205E-3</v>
      </c>
      <c r="O44" s="10">
        <v>2.3071949659133951E-3</v>
      </c>
      <c r="P44" s="10">
        <v>1.6926851097147887E-2</v>
      </c>
      <c r="Q44" s="10">
        <v>-4.2883851541861123E-3</v>
      </c>
      <c r="R44" s="10">
        <v>1.6873774348013062E-3</v>
      </c>
      <c r="S44" s="10">
        <v>1.1849448758905047E-2</v>
      </c>
      <c r="T44" s="19">
        <f t="shared" si="5"/>
        <v>120260.86521641344</v>
      </c>
      <c r="U44" s="19">
        <f t="shared" si="2"/>
        <v>789189.24419373891</v>
      </c>
      <c r="V44" s="19">
        <f t="shared" si="2"/>
        <v>1581830.8365284349</v>
      </c>
      <c r="W44" s="19">
        <f t="shared" si="6"/>
        <v>1077.6095612593133</v>
      </c>
      <c r="X44" s="19">
        <f t="shared" si="3"/>
        <v>4455.1893384489495</v>
      </c>
      <c r="Y44" s="19">
        <f t="shared" si="3"/>
        <v>7802.2006079987586</v>
      </c>
      <c r="Z44" s="19">
        <f t="shared" si="7"/>
        <v>361.94684272578235</v>
      </c>
      <c r="AA44" s="19">
        <f t="shared" si="4"/>
        <v>2091.6715530552556</v>
      </c>
      <c r="AB44" s="19">
        <f t="shared" si="4"/>
        <v>3943.0315468655085</v>
      </c>
    </row>
    <row r="45" spans="1:28" x14ac:dyDescent="0.25">
      <c r="A45" s="6">
        <v>11</v>
      </c>
      <c r="B45" s="9">
        <f>SUM(K$35:K45)</f>
        <v>23.118599175791982</v>
      </c>
      <c r="C45" s="9">
        <f>SUM(L$35:L45)</f>
        <v>157.83141864867324</v>
      </c>
      <c r="D45" s="9">
        <f>SUM(M$35:M45)</f>
        <v>319.16915577516761</v>
      </c>
      <c r="E45" s="9">
        <f>SUM(N$35:N45)</f>
        <v>0.21055607747262536</v>
      </c>
      <c r="F45" s="9">
        <f>SUM(O$35:O45)</f>
        <v>0.88963736486887257</v>
      </c>
      <c r="G45" s="9">
        <f>SUM(P$35:P45)</f>
        <v>1.5692367351539429</v>
      </c>
      <c r="H45" s="9">
        <f>SUM(Q$35:Q45)</f>
        <v>6.8416099002092445E-2</v>
      </c>
      <c r="I45" s="9">
        <f>SUM(R$35:R45)</f>
        <v>0.4181875909454465</v>
      </c>
      <c r="J45" s="9">
        <f>SUM(S$35:S45)</f>
        <v>0.7959907563723353</v>
      </c>
      <c r="K45" s="10">
        <v>-0.85082266474154367</v>
      </c>
      <c r="L45" s="10">
        <v>0.53660896930795832</v>
      </c>
      <c r="M45" s="10">
        <v>3.8914423404292817</v>
      </c>
      <c r="N45" s="10">
        <v>-4.2243343158260612E-3</v>
      </c>
      <c r="O45" s="10">
        <v>1.6651019006890476E-3</v>
      </c>
      <c r="P45" s="10">
        <v>1.4165288419786828E-2</v>
      </c>
      <c r="Q45" s="10">
        <v>-3.7242148192939842E-3</v>
      </c>
      <c r="R45" s="10">
        <v>1.2925543364579934E-3</v>
      </c>
      <c r="S45" s="10">
        <v>1.009763721613284E-2</v>
      </c>
      <c r="T45" s="19">
        <f t="shared" si="5"/>
        <v>115992.06513903639</v>
      </c>
      <c r="U45" s="19">
        <f t="shared" si="2"/>
        <v>791881.55189148802</v>
      </c>
      <c r="V45" s="19">
        <f t="shared" si="2"/>
        <v>1601355.221635147</v>
      </c>
      <c r="W45" s="19">
        <f t="shared" si="6"/>
        <v>1056.4149699519194</v>
      </c>
      <c r="X45" s="19">
        <f t="shared" si="3"/>
        <v>4463.5435906533867</v>
      </c>
      <c r="Y45" s="19">
        <f t="shared" si="3"/>
        <v>7873.2715688561811</v>
      </c>
      <c r="Z45" s="19">
        <f t="shared" si="7"/>
        <v>343.26148187729081</v>
      </c>
      <c r="AA45" s="19">
        <f t="shared" si="4"/>
        <v>2098.1566365869239</v>
      </c>
      <c r="AB45" s="19">
        <f t="shared" si="4"/>
        <v>3993.694036613178</v>
      </c>
    </row>
    <row r="46" spans="1:28" x14ac:dyDescent="0.25">
      <c r="A46" s="6">
        <v>12</v>
      </c>
      <c r="B46" s="9">
        <f>SUM(K$35:K46)</f>
        <v>22.403343821920576</v>
      </c>
      <c r="C46" s="9">
        <f>SUM(L$35:L46)</f>
        <v>158.23649838459997</v>
      </c>
      <c r="D46" s="9">
        <f>SUM(M$35:M46)</f>
        <v>322.53045392041685</v>
      </c>
      <c r="E46" s="9">
        <f>SUM(N$35:N46)</f>
        <v>0.20703877065233844</v>
      </c>
      <c r="F46" s="9">
        <f>SUM(O$35:O46)</f>
        <v>0.89084272253240693</v>
      </c>
      <c r="G46" s="9">
        <f>SUM(P$35:P46)</f>
        <v>1.5811641107615542</v>
      </c>
      <c r="H46" s="9">
        <f>SUM(Q$35:Q46)</f>
        <v>6.5324523412947907E-2</v>
      </c>
      <c r="I46" s="9">
        <f>SUM(R$35:R46)</f>
        <v>0.41916834312415974</v>
      </c>
      <c r="J46" s="9">
        <f>SUM(S$35:S46)</f>
        <v>0.80461386206863461</v>
      </c>
      <c r="K46" s="10">
        <v>-0.7152553538714066</v>
      </c>
      <c r="L46" s="10">
        <v>0.4050797359267414</v>
      </c>
      <c r="M46" s="10">
        <v>3.3612981452492643</v>
      </c>
      <c r="N46" s="10">
        <v>-3.5173068202869156E-3</v>
      </c>
      <c r="O46" s="10">
        <v>1.2053576635343247E-3</v>
      </c>
      <c r="P46" s="10">
        <v>1.1927375607611285E-2</v>
      </c>
      <c r="Q46" s="10">
        <v>-3.0915755891445314E-3</v>
      </c>
      <c r="R46" s="10">
        <v>9.8075217871321555E-4</v>
      </c>
      <c r="S46" s="10">
        <v>8.6231056962993366E-3</v>
      </c>
      <c r="T46" s="19">
        <f t="shared" si="5"/>
        <v>112403.44175548079</v>
      </c>
      <c r="U46" s="19">
        <f t="shared" si="2"/>
        <v>793913.94298745529</v>
      </c>
      <c r="V46" s="19">
        <f t="shared" si="2"/>
        <v>1618219.7345085624</v>
      </c>
      <c r="W46" s="19">
        <f t="shared" si="6"/>
        <v>1038.7677207085526</v>
      </c>
      <c r="X46" s="19">
        <f t="shared" si="3"/>
        <v>4469.5911856465518</v>
      </c>
      <c r="Y46" s="19">
        <f t="shared" si="3"/>
        <v>7933.1143351888604</v>
      </c>
      <c r="Z46" s="19">
        <f t="shared" si="7"/>
        <v>327.75023768850775</v>
      </c>
      <c r="AA46" s="19">
        <f t="shared" si="4"/>
        <v>2103.0773270549553</v>
      </c>
      <c r="AB46" s="19">
        <f t="shared" si="4"/>
        <v>4036.9584156536384</v>
      </c>
    </row>
    <row r="47" spans="1:28" x14ac:dyDescent="0.25">
      <c r="A47" s="6">
        <v>13</v>
      </c>
      <c r="B47" s="9">
        <f>SUM(K$35:K47)</f>
        <v>21.79786129176664</v>
      </c>
      <c r="C47" s="9">
        <f>SUM(L$35:L47)</f>
        <v>158.53953864320167</v>
      </c>
      <c r="D47" s="9">
        <f>SUM(M$35:M47)</f>
        <v>325.41257952733758</v>
      </c>
      <c r="E47" s="9">
        <f>SUM(N$35:N47)</f>
        <v>0.20403983634271694</v>
      </c>
      <c r="F47" s="9">
        <f>SUM(O$35:O47)</f>
        <v>0.89171498868863452</v>
      </c>
      <c r="G47" s="9">
        <f>SUM(P$35:P47)</f>
        <v>1.5913263226848029</v>
      </c>
      <c r="H47" s="9">
        <f>SUM(Q$35:Q47)</f>
        <v>6.2738138059808449E-2</v>
      </c>
      <c r="I47" s="9">
        <f>SUM(R$35:R47)</f>
        <v>0.41989646793314195</v>
      </c>
      <c r="J47" s="9">
        <f>SUM(S$35:S47)</f>
        <v>0.81187806221755832</v>
      </c>
      <c r="K47" s="10">
        <v>-0.6054825301539366</v>
      </c>
      <c r="L47" s="10">
        <v>0.30304025860168349</v>
      </c>
      <c r="M47" s="10">
        <v>2.8821256069207646</v>
      </c>
      <c r="N47" s="10">
        <v>-2.9989343096215025E-3</v>
      </c>
      <c r="O47" s="10">
        <v>8.7226615622758297E-4</v>
      </c>
      <c r="P47" s="10">
        <v>1.0162211923248832E-2</v>
      </c>
      <c r="Q47" s="10">
        <v>-2.5863853531394648E-3</v>
      </c>
      <c r="R47" s="10">
        <v>7.2812480898222379E-4</v>
      </c>
      <c r="S47" s="10">
        <v>7.2642001489237242E-3</v>
      </c>
      <c r="T47" s="19">
        <f t="shared" si="5"/>
        <v>109365.57737000778</v>
      </c>
      <c r="U47" s="19">
        <f t="shared" si="2"/>
        <v>795434.37530899001</v>
      </c>
      <c r="V47" s="19">
        <f t="shared" si="2"/>
        <v>1632680.1132968625</v>
      </c>
      <c r="W47" s="19">
        <f t="shared" si="6"/>
        <v>1023.7212820751273</v>
      </c>
      <c r="X47" s="19">
        <f t="shared" si="3"/>
        <v>4473.9675733351996</v>
      </c>
      <c r="Y47" s="19">
        <f t="shared" si="3"/>
        <v>7984.1008131495346</v>
      </c>
      <c r="Z47" s="19">
        <f t="shared" si="7"/>
        <v>314.77366518621972</v>
      </c>
      <c r="AA47" s="19">
        <f t="shared" si="4"/>
        <v>2106.730519864373</v>
      </c>
      <c r="AB47" s="19">
        <f t="shared" si="4"/>
        <v>4073.4048097647164</v>
      </c>
    </row>
    <row r="48" spans="1:28" x14ac:dyDescent="0.25">
      <c r="A48" s="6">
        <v>14</v>
      </c>
      <c r="B48" s="9">
        <f>SUM(K$35:K48)</f>
        <v>21.283688659547789</v>
      </c>
      <c r="C48" s="9">
        <f>SUM(L$35:L48)</f>
        <v>158.76748103038284</v>
      </c>
      <c r="D48" s="9">
        <f>SUM(M$35:M48)</f>
        <v>327.89241217848542</v>
      </c>
      <c r="E48" s="9">
        <f>SUM(N$35:N48)</f>
        <v>0.20156905281001294</v>
      </c>
      <c r="F48" s="9">
        <f>SUM(O$35:O48)</f>
        <v>0.89232580866648326</v>
      </c>
      <c r="G48" s="9">
        <f>SUM(P$35:P48)</f>
        <v>1.5998558206232405</v>
      </c>
      <c r="H48" s="9">
        <f>SUM(Q$35:Q48)</f>
        <v>6.0584690840455938E-2</v>
      </c>
      <c r="I48" s="9">
        <f>SUM(R$35:R48)</f>
        <v>0.42044800646118224</v>
      </c>
      <c r="J48" s="9">
        <f>SUM(S$35:S48)</f>
        <v>0.81806390833292797</v>
      </c>
      <c r="K48" s="10">
        <v>-0.51417263221885312</v>
      </c>
      <c r="L48" s="10">
        <v>0.22794238718116622</v>
      </c>
      <c r="M48" s="10">
        <v>2.4798326511478237</v>
      </c>
      <c r="N48" s="10">
        <v>-2.4707835327039832E-3</v>
      </c>
      <c r="O48" s="10">
        <v>6.1081997784868643E-4</v>
      </c>
      <c r="P48" s="10">
        <v>8.5294979384376753E-3</v>
      </c>
      <c r="Q48" s="10">
        <v>-2.1534472193525077E-3</v>
      </c>
      <c r="R48" s="10">
        <v>5.5153852804027651E-4</v>
      </c>
      <c r="S48" s="10">
        <v>6.1858461153696948E-3</v>
      </c>
      <c r="T48" s="19">
        <f t="shared" si="5"/>
        <v>106785.8386498742</v>
      </c>
      <c r="U48" s="19">
        <f t="shared" si="2"/>
        <v>796578.02194695547</v>
      </c>
      <c r="V48" s="19">
        <f t="shared" si="2"/>
        <v>1645122.0829948813</v>
      </c>
      <c r="W48" s="19">
        <f t="shared" si="6"/>
        <v>1011.3247141736449</v>
      </c>
      <c r="X48" s="19">
        <f t="shared" si="3"/>
        <v>4477.0322170932459</v>
      </c>
      <c r="Y48" s="19">
        <f t="shared" si="3"/>
        <v>8026.8955375597616</v>
      </c>
      <c r="Z48" s="19">
        <f t="shared" si="7"/>
        <v>303.96925665604516</v>
      </c>
      <c r="AA48" s="19">
        <f t="shared" si="4"/>
        <v>2109.4977330672441</v>
      </c>
      <c r="AB48" s="19">
        <f t="shared" si="4"/>
        <v>4104.4408193472236</v>
      </c>
    </row>
    <row r="49" spans="1:28" x14ac:dyDescent="0.25">
      <c r="A49" s="6">
        <v>15</v>
      </c>
      <c r="B49" s="9">
        <f>SUM(K$35:K49)</f>
        <v>20.849794718539385</v>
      </c>
      <c r="C49" s="9">
        <f>SUM(L$35:L49)</f>
        <v>158.93956931546691</v>
      </c>
      <c r="D49" s="9">
        <f>SUM(M$35:M49)</f>
        <v>330.0236944944013</v>
      </c>
      <c r="E49" s="9">
        <f>SUM(N$35:N49)</f>
        <v>0.1995161951483686</v>
      </c>
      <c r="F49" s="9">
        <f>SUM(O$35:O49)</f>
        <v>0.89278134571435175</v>
      </c>
      <c r="G49" s="9">
        <f>SUM(P$35:P49)</f>
        <v>1.6070815247684946</v>
      </c>
      <c r="H49" s="9">
        <f>SUM(Q$35:Q49)</f>
        <v>5.8795009918522212E-2</v>
      </c>
      <c r="I49" s="9">
        <f>SUM(R$35:R49)</f>
        <v>0.42086933688926054</v>
      </c>
      <c r="J49" s="9">
        <f>SUM(S$35:S49)</f>
        <v>0.82346595226960517</v>
      </c>
      <c r="K49" s="10">
        <v>-0.4338939410084045</v>
      </c>
      <c r="L49" s="10">
        <v>0.17208828508406609</v>
      </c>
      <c r="M49" s="10">
        <v>2.1312823159158558</v>
      </c>
      <c r="N49" s="10">
        <v>-2.05285766164434E-3</v>
      </c>
      <c r="O49" s="10">
        <v>4.5553704786851601E-4</v>
      </c>
      <c r="P49" s="10">
        <v>7.2257041452541814E-3</v>
      </c>
      <c r="Q49" s="10">
        <v>-1.7896809219337245E-3</v>
      </c>
      <c r="R49" s="10">
        <v>4.2133042807827458E-4</v>
      </c>
      <c r="S49" s="10">
        <v>5.4020439366771703E-3</v>
      </c>
      <c r="T49" s="19">
        <f t="shared" si="5"/>
        <v>104608.87914267449</v>
      </c>
      <c r="U49" s="19">
        <f t="shared" si="2"/>
        <v>797441.43393058633</v>
      </c>
      <c r="V49" s="19">
        <f t="shared" si="2"/>
        <v>1655815.2844011437</v>
      </c>
      <c r="W49" s="19">
        <f t="shared" si="6"/>
        <v>1001.0249897915571</v>
      </c>
      <c r="X49" s="19">
        <f t="shared" si="3"/>
        <v>4479.3177657343131</v>
      </c>
      <c r="Y49" s="19">
        <f t="shared" si="3"/>
        <v>8063.1487871411355</v>
      </c>
      <c r="Z49" s="19">
        <f t="shared" si="7"/>
        <v>294.98995888386878</v>
      </c>
      <c r="AA49" s="19">
        <f t="shared" si="4"/>
        <v>2111.6116581406063</v>
      </c>
      <c r="AB49" s="19">
        <f t="shared" si="4"/>
        <v>4131.5442881786357</v>
      </c>
    </row>
    <row r="50" spans="1:28" x14ac:dyDescent="0.25">
      <c r="A50" s="6">
        <v>16</v>
      </c>
      <c r="B50" s="9">
        <f>SUM(K$35:K50)</f>
        <v>20.491898182339131</v>
      </c>
      <c r="C50" s="9">
        <f>SUM(L$35:L50)</f>
        <v>159.06782912442745</v>
      </c>
      <c r="D50" s="9">
        <f>SUM(M$35:M50)</f>
        <v>331.895539885473</v>
      </c>
      <c r="E50" s="9">
        <f>SUM(N$35:N50)</f>
        <v>0.19782212961843132</v>
      </c>
      <c r="F50" s="9">
        <f>SUM(O$35:O50)</f>
        <v>0.89312622130513819</v>
      </c>
      <c r="G50" s="9">
        <f>SUM(P$35:P50)</f>
        <v>1.613216023722823</v>
      </c>
      <c r="H50" s="9">
        <f>SUM(Q$35:Q50)</f>
        <v>5.7268837151897317E-2</v>
      </c>
      <c r="I50" s="9">
        <f>SUM(R$35:R50)</f>
        <v>0.42118633259033361</v>
      </c>
      <c r="J50" s="9">
        <f>SUM(S$35:S50)</f>
        <v>0.82817938332583863</v>
      </c>
      <c r="K50" s="10">
        <v>-0.35789653620025408</v>
      </c>
      <c r="L50" s="10">
        <v>0.12825980896053524</v>
      </c>
      <c r="M50" s="10">
        <v>1.8718453910716903</v>
      </c>
      <c r="N50" s="10">
        <v>-1.6940655299372935E-3</v>
      </c>
      <c r="O50" s="10">
        <v>3.4487559078648719E-4</v>
      </c>
      <c r="P50" s="10">
        <v>6.1344989543283485E-3</v>
      </c>
      <c r="Q50" s="10">
        <v>-1.5261727666248922E-3</v>
      </c>
      <c r="R50" s="10">
        <v>3.169957010730665E-4</v>
      </c>
      <c r="S50" s="10">
        <v>4.7134310562335011E-3</v>
      </c>
      <c r="T50" s="19">
        <f t="shared" si="5"/>
        <v>102813.2185135718</v>
      </c>
      <c r="U50" s="19">
        <f t="shared" si="2"/>
        <v>798084.94697402581</v>
      </c>
      <c r="V50" s="19">
        <f t="shared" si="2"/>
        <v>1665206.8228278637</v>
      </c>
      <c r="W50" s="19">
        <f t="shared" si="6"/>
        <v>992.5254194757207</v>
      </c>
      <c r="X50" s="19">
        <f t="shared" si="3"/>
        <v>4481.048096871039</v>
      </c>
      <c r="Y50" s="19">
        <f t="shared" si="3"/>
        <v>8093.9271745726237</v>
      </c>
      <c r="Z50" s="19">
        <f t="shared" si="7"/>
        <v>287.33275052043371</v>
      </c>
      <c r="AA50" s="19">
        <f t="shared" si="4"/>
        <v>2113.2021085709321</v>
      </c>
      <c r="AB50" s="19">
        <f t="shared" si="4"/>
        <v>4155.1928058913991</v>
      </c>
    </row>
    <row r="51" spans="1:28" x14ac:dyDescent="0.25">
      <c r="A51" s="6">
        <v>17</v>
      </c>
      <c r="B51" s="9">
        <f>SUM(K$35:K51)</f>
        <v>20.19796210957767</v>
      </c>
      <c r="C51" s="9">
        <f>SUM(L$35:L51)</f>
        <v>159.16648110145431</v>
      </c>
      <c r="D51" s="9">
        <f>SUM(M$35:M51)</f>
        <v>333.51868099185612</v>
      </c>
      <c r="E51" s="9">
        <f>SUM(N$35:N51)</f>
        <v>0.19643928881089839</v>
      </c>
      <c r="F51" s="9">
        <f>SUM(O$35:O51)</f>
        <v>0.89338569430776016</v>
      </c>
      <c r="G51" s="9">
        <f>SUM(P$35:P51)</f>
        <v>1.6184581140872816</v>
      </c>
      <c r="H51" s="9">
        <f>SUM(Q$35:Q51)</f>
        <v>5.5947443812668363E-2</v>
      </c>
      <c r="I51" s="9">
        <f>SUM(R$35:R51)</f>
        <v>0.42143199016568744</v>
      </c>
      <c r="J51" s="9">
        <f>SUM(S$35:S51)</f>
        <v>0.83222627902426449</v>
      </c>
      <c r="K51" s="10">
        <v>-0.29393607276146239</v>
      </c>
      <c r="L51" s="10">
        <v>9.8651977026856935E-2</v>
      </c>
      <c r="M51" s="10">
        <v>1.6231411063831249</v>
      </c>
      <c r="N51" s="10">
        <v>-1.3828408075329248E-3</v>
      </c>
      <c r="O51" s="10">
        <v>2.5947300262198724E-4</v>
      </c>
      <c r="P51" s="10">
        <v>5.2420903644585116E-3</v>
      </c>
      <c r="Q51" s="10">
        <v>-1.3213933392289554E-3</v>
      </c>
      <c r="R51" s="10">
        <v>2.4565757535380392E-4</v>
      </c>
      <c r="S51" s="10">
        <v>4.0468956984258415E-3</v>
      </c>
      <c r="T51" s="19">
        <f t="shared" si="5"/>
        <v>101338.46427611953</v>
      </c>
      <c r="U51" s="19">
        <f t="shared" si="2"/>
        <v>798579.90977252333</v>
      </c>
      <c r="V51" s="19">
        <f t="shared" si="2"/>
        <v>1673350.546740798</v>
      </c>
      <c r="W51" s="19">
        <f t="shared" si="6"/>
        <v>985.58734507923066</v>
      </c>
      <c r="X51" s="19">
        <f t="shared" si="3"/>
        <v>4482.3499408622383</v>
      </c>
      <c r="Y51" s="19">
        <f t="shared" si="3"/>
        <v>8120.2281144520466</v>
      </c>
      <c r="Z51" s="19">
        <f t="shared" si="7"/>
        <v>280.70297416103267</v>
      </c>
      <c r="AA51" s="19">
        <f t="shared" si="4"/>
        <v>2114.4346369462746</v>
      </c>
      <c r="AB51" s="19">
        <f t="shared" si="4"/>
        <v>4175.4971411970701</v>
      </c>
    </row>
    <row r="52" spans="1:28" x14ac:dyDescent="0.25">
      <c r="A52" s="6">
        <v>18</v>
      </c>
      <c r="B52" s="9">
        <f>SUM(K$35:K52)</f>
        <v>19.962670050172136</v>
      </c>
      <c r="C52" s="9">
        <f>SUM(L$35:L52)</f>
        <v>159.23960832605505</v>
      </c>
      <c r="D52" s="9">
        <f>SUM(M$35:M52)</f>
        <v>334.92517487522423</v>
      </c>
      <c r="E52" s="9">
        <f>SUM(N$35:N52)</f>
        <v>0.19531921954239559</v>
      </c>
      <c r="F52" s="9">
        <f>SUM(O$35:O52)</f>
        <v>0.89357928849621049</v>
      </c>
      <c r="G52" s="9">
        <f>SUM(P$35:P52)</f>
        <v>1.6229180219167545</v>
      </c>
      <c r="H52" s="9">
        <f>SUM(Q$35:Q52)</f>
        <v>5.4837682723722025E-2</v>
      </c>
      <c r="I52" s="9">
        <f>SUM(R$35:R52)</f>
        <v>0.42162190263842175</v>
      </c>
      <c r="J52" s="9">
        <f>SUM(S$35:S52)</f>
        <v>0.83575893545400748</v>
      </c>
      <c r="K52" s="10">
        <v>-0.2352920594055351</v>
      </c>
      <c r="L52" s="10">
        <v>7.312722460074994E-2</v>
      </c>
      <c r="M52" s="10">
        <v>1.4064938833680944</v>
      </c>
      <c r="N52" s="10">
        <v>-1.1200692685028012E-3</v>
      </c>
      <c r="O52" s="10">
        <v>1.9359418845033103E-4</v>
      </c>
      <c r="P52" s="10">
        <v>4.4599078294728575E-3</v>
      </c>
      <c r="Q52" s="10">
        <v>-1.1097610889463357E-3</v>
      </c>
      <c r="R52" s="10">
        <v>1.8991247273433316E-4</v>
      </c>
      <c r="S52" s="10">
        <v>3.5326564297430349E-3</v>
      </c>
      <c r="T52" s="19">
        <f t="shared" si="5"/>
        <v>100157.9424082616</v>
      </c>
      <c r="U52" s="19">
        <f t="shared" si="2"/>
        <v>798946.80820502911</v>
      </c>
      <c r="V52" s="19">
        <f t="shared" si="2"/>
        <v>1680407.2948117678</v>
      </c>
      <c r="W52" s="19">
        <f t="shared" si="6"/>
        <v>979.96766429474565</v>
      </c>
      <c r="X52" s="19">
        <f t="shared" si="3"/>
        <v>4483.3212535938837</v>
      </c>
      <c r="Y52" s="19">
        <f t="shared" si="3"/>
        <v>8142.6046397569198</v>
      </c>
      <c r="Z52" s="19">
        <f t="shared" si="7"/>
        <v>275.13501221234242</v>
      </c>
      <c r="AA52" s="19">
        <f t="shared" si="4"/>
        <v>2115.3874775462009</v>
      </c>
      <c r="AB52" s="19">
        <f t="shared" si="4"/>
        <v>4193.2214034500212</v>
      </c>
    </row>
    <row r="53" spans="1:28" x14ac:dyDescent="0.25">
      <c r="A53" s="6">
        <v>19</v>
      </c>
      <c r="B53" s="9">
        <f>SUM(K$35:K53)</f>
        <v>19.770088170189364</v>
      </c>
      <c r="C53" s="9">
        <f>SUM(L$35:L53)</f>
        <v>159.29759878334735</v>
      </c>
      <c r="D53" s="9">
        <f>SUM(M$35:M53)</f>
        <v>336.14666220443939</v>
      </c>
      <c r="E53" s="9">
        <f>SUM(N$35:N53)</f>
        <v>0.19441273727209021</v>
      </c>
      <c r="F53" s="9">
        <f>SUM(O$35:O53)</f>
        <v>0.89372204591390703</v>
      </c>
      <c r="G53" s="9">
        <f>SUM(P$35:P53)</f>
        <v>1.6267782726590725</v>
      </c>
      <c r="H53" s="9">
        <f>SUM(Q$35:Q53)</f>
        <v>5.3887279345682576E-2</v>
      </c>
      <c r="I53" s="9">
        <f>SUM(R$35:R53)</f>
        <v>0.42176710133678952</v>
      </c>
      <c r="J53" s="9">
        <f>SUM(S$35:S53)</f>
        <v>0.83880601403153421</v>
      </c>
      <c r="K53" s="10">
        <v>-0.19258187998277038</v>
      </c>
      <c r="L53" s="10">
        <v>5.7990457292310255E-2</v>
      </c>
      <c r="M53" s="10">
        <v>1.2214873292151789</v>
      </c>
      <c r="N53" s="10">
        <v>-9.0648227030536643E-4</v>
      </c>
      <c r="O53" s="10">
        <v>1.4275741769649347E-4</v>
      </c>
      <c r="P53" s="10">
        <v>3.8602507423180074E-3</v>
      </c>
      <c r="Q53" s="10">
        <v>-9.5040337803944963E-4</v>
      </c>
      <c r="R53" s="10">
        <v>1.4519869836777802E-4</v>
      </c>
      <c r="S53" s="10">
        <v>3.0470785775267685E-3</v>
      </c>
      <c r="T53" s="19">
        <f t="shared" si="5"/>
        <v>99191.708693246968</v>
      </c>
      <c r="U53" s="19">
        <f t="shared" si="2"/>
        <v>799237.76151273365</v>
      </c>
      <c r="V53" s="19">
        <f t="shared" si="2"/>
        <v>1686535.816560836</v>
      </c>
      <c r="W53" s="19">
        <f t="shared" si="6"/>
        <v>975.41960540306582</v>
      </c>
      <c r="X53" s="19">
        <f t="shared" si="3"/>
        <v>4484.0375049362183</v>
      </c>
      <c r="Y53" s="19">
        <f t="shared" si="3"/>
        <v>8161.9725284491042</v>
      </c>
      <c r="Z53" s="19">
        <f t="shared" si="7"/>
        <v>270.36658962342767</v>
      </c>
      <c r="AA53" s="19">
        <f t="shared" si="4"/>
        <v>2116.1159774328553</v>
      </c>
      <c r="AB53" s="19">
        <f t="shared" si="4"/>
        <v>4208.5093944809969</v>
      </c>
    </row>
    <row r="54" spans="1:28" x14ac:dyDescent="0.25">
      <c r="A54" s="6">
        <v>20</v>
      </c>
      <c r="B54" s="9">
        <f>SUM(K$35:K54)</f>
        <v>19.617069840803968</v>
      </c>
      <c r="C54" s="9">
        <f>SUM(L$35:L54)</f>
        <v>159.34113048316539</v>
      </c>
      <c r="D54" s="9">
        <f>SUM(M$35:M54)</f>
        <v>337.23150606593339</v>
      </c>
      <c r="E54" s="9">
        <f>SUM(N$35:N54)</f>
        <v>0.19366469190699187</v>
      </c>
      <c r="F54" s="9">
        <f>SUM(O$35:O54)</f>
        <v>0.89382965632529676</v>
      </c>
      <c r="G54" s="9">
        <f>SUM(P$35:P54)</f>
        <v>1.6301452442412845</v>
      </c>
      <c r="H54" s="9">
        <f>SUM(Q$35:Q54)</f>
        <v>5.3084137227145486E-2</v>
      </c>
      <c r="I54" s="9">
        <f>SUM(R$35:R54)</f>
        <v>0.42188032426960109</v>
      </c>
      <c r="J54" s="9">
        <f>SUM(S$35:S54)</f>
        <v>0.84146976671834983</v>
      </c>
      <c r="K54" s="10">
        <v>-0.1530183293853955</v>
      </c>
      <c r="L54" s="10">
        <v>4.3531699818032774E-2</v>
      </c>
      <c r="M54" s="10">
        <v>1.0848438614940197</v>
      </c>
      <c r="N54" s="10">
        <v>-7.4804536509833863E-4</v>
      </c>
      <c r="O54" s="10">
        <v>1.0761041138976532E-4</v>
      </c>
      <c r="P54" s="10">
        <v>3.3669715822118879E-3</v>
      </c>
      <c r="Q54" s="10">
        <v>-8.0314211853709254E-4</v>
      </c>
      <c r="R54" s="10">
        <v>1.1322293281156162E-4</v>
      </c>
      <c r="S54" s="10">
        <v>2.6637526868156774E-3</v>
      </c>
      <c r="T54" s="19">
        <f t="shared" si="5"/>
        <v>98423.975670386193</v>
      </c>
      <c r="U54" s="19">
        <f t="shared" si="2"/>
        <v>799456.17144849617</v>
      </c>
      <c r="V54" s="19">
        <f t="shared" si="2"/>
        <v>1691978.7622553941</v>
      </c>
      <c r="W54" s="19">
        <f t="shared" si="6"/>
        <v>971.66646594787346</v>
      </c>
      <c r="X54" s="19">
        <f t="shared" si="3"/>
        <v>4484.5774145454743</v>
      </c>
      <c r="Y54" s="19">
        <f t="shared" si="3"/>
        <v>8178.8655064412205</v>
      </c>
      <c r="Z54" s="19">
        <f t="shared" si="7"/>
        <v>266.33701533041403</v>
      </c>
      <c r="AA54" s="19">
        <f t="shared" si="4"/>
        <v>2116.684046531595</v>
      </c>
      <c r="AB54" s="19">
        <f t="shared" si="4"/>
        <v>4221.8741391531976</v>
      </c>
    </row>
    <row r="57" spans="1:28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</row>
    <row r="58" spans="1:28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</row>
    <row r="59" spans="1:28" x14ac:dyDescent="0.25">
      <c r="A59" s="21"/>
      <c r="B59" s="35" t="str">
        <f>B8</f>
        <v>response of pib_n to ipubminer shocks</v>
      </c>
      <c r="C59" s="35"/>
      <c r="D59" s="35"/>
      <c r="E59" s="35" t="str">
        <f>E8</f>
        <v>response of pib_n to ipubenerg shocks</v>
      </c>
      <c r="F59" s="35"/>
      <c r="G59" s="35"/>
      <c r="H59" s="35" t="str">
        <f>H8</f>
        <v>response of pib_n to ipuburban shocks</v>
      </c>
      <c r="I59" s="35"/>
      <c r="J59" s="35"/>
    </row>
    <row r="60" spans="1:28" x14ac:dyDescent="0.25">
      <c r="A60" s="21"/>
      <c r="B60" s="21" t="s">
        <v>385</v>
      </c>
      <c r="C60" s="21" t="s">
        <v>316</v>
      </c>
      <c r="D60" s="21" t="s">
        <v>386</v>
      </c>
      <c r="E60" s="21" t="s">
        <v>385</v>
      </c>
      <c r="F60" s="21" t="s">
        <v>316</v>
      </c>
      <c r="G60" s="21" t="s">
        <v>386</v>
      </c>
      <c r="H60" s="21" t="s">
        <v>385</v>
      </c>
      <c r="I60" s="21" t="s">
        <v>316</v>
      </c>
      <c r="J60" s="21" t="s">
        <v>386</v>
      </c>
    </row>
    <row r="61" spans="1:28" x14ac:dyDescent="0.25">
      <c r="A61" s="21">
        <v>1</v>
      </c>
      <c r="B61" s="22">
        <f>($B$62/$D$62)*D61</f>
        <v>5.8322350657188798E-2</v>
      </c>
      <c r="C61" s="22">
        <f t="shared" ref="C61" si="8">U10/(U35/100)</f>
        <v>0.10623633270376465</v>
      </c>
      <c r="D61" s="22">
        <f>V10/(V35/100)*1.3</f>
        <v>0.17762556066063923</v>
      </c>
      <c r="E61" s="22">
        <f>($E$62/$G$62)*G61</f>
        <v>0.19913278471077003</v>
      </c>
      <c r="F61" s="22">
        <f t="shared" ref="F61:G61" si="9">(X10/X35)</f>
        <v>0.25059814758749072</v>
      </c>
      <c r="G61" s="22">
        <f t="shared" si="9"/>
        <v>0.3416980296983031</v>
      </c>
      <c r="H61" s="22">
        <f>($H$62/$J$62)*J61</f>
        <v>0.46053493921389732</v>
      </c>
      <c r="I61" s="22">
        <f t="shared" ref="I61" si="10">(AA10/AA35)</f>
        <v>0.5797559269542325</v>
      </c>
      <c r="J61" s="22">
        <f>(AB10/AB35)*1.05</f>
        <v>0.80433766380574678</v>
      </c>
    </row>
    <row r="62" spans="1:28" x14ac:dyDescent="0.25">
      <c r="A62" s="21">
        <v>2</v>
      </c>
      <c r="B62" s="22">
        <f t="shared" ref="B62" si="11">(T11/(T36/100))*0.8</f>
        <v>8.2220950745087146E-2</v>
      </c>
      <c r="C62" s="22">
        <f t="shared" ref="C62" si="12">U11/(U36/100)</f>
        <v>0.14910809392067226</v>
      </c>
      <c r="D62" s="22">
        <f t="shared" ref="D62:D80" si="13">V11/(V36/100)*1.3</f>
        <v>0.25041073121333041</v>
      </c>
      <c r="E62" s="22">
        <f t="shared" ref="E62:I62" si="14">(W11/W36)</f>
        <v>0.26793356984551214</v>
      </c>
      <c r="F62" s="22">
        <f t="shared" si="14"/>
        <v>0.35034413860503266</v>
      </c>
      <c r="G62" s="22">
        <f t="shared" si="14"/>
        <v>0.45975539908819746</v>
      </c>
      <c r="H62" s="22">
        <f t="shared" si="14"/>
        <v>0.57370666680856419</v>
      </c>
      <c r="I62" s="22">
        <f t="shared" si="14"/>
        <v>0.74381534502231617</v>
      </c>
      <c r="J62" s="22">
        <f t="shared" ref="J62:J80" si="15">(AB11/AB36)*1.05</f>
        <v>1.0019953771113517</v>
      </c>
    </row>
    <row r="63" spans="1:28" x14ac:dyDescent="0.25">
      <c r="A63" s="21">
        <v>3</v>
      </c>
      <c r="B63" s="22">
        <f t="shared" ref="B63:B80" si="16">($B$62/$D$62)*D63</f>
        <v>9.6516894795312835E-2</v>
      </c>
      <c r="C63" s="22">
        <f t="shared" ref="C63" si="17">U12/(U37/100)</f>
        <v>0.17462732001331285</v>
      </c>
      <c r="D63" s="22">
        <f t="shared" si="13"/>
        <v>0.29395021562163709</v>
      </c>
      <c r="E63" s="22">
        <f t="shared" ref="E63:E80" si="18">($E$62/$G$62)*G63</f>
        <v>0.30428846101423995</v>
      </c>
      <c r="F63" s="22">
        <f t="shared" ref="F63:I63" si="19">(X12/X37)</f>
        <v>0.4010084149004719</v>
      </c>
      <c r="G63" s="22">
        <f t="shared" si="19"/>
        <v>0.52213786765204251</v>
      </c>
      <c r="H63" s="22">
        <f t="shared" ref="H63:H80" si="20">($H$62/$J$62)*J63</f>
        <v>0.64751346627742723</v>
      </c>
      <c r="I63" s="22">
        <f t="shared" si="19"/>
        <v>0.85077626534749806</v>
      </c>
      <c r="J63" s="22">
        <f t="shared" si="15"/>
        <v>1.130901098703502</v>
      </c>
    </row>
    <row r="64" spans="1:28" x14ac:dyDescent="0.25">
      <c r="A64" s="21">
        <v>4</v>
      </c>
      <c r="B64" s="22">
        <f t="shared" si="16"/>
        <v>0.10551193069599711</v>
      </c>
      <c r="C64" s="22">
        <f t="shared" ref="C64" si="21">U13/(U38/100)</f>
        <v>0.18704548868638163</v>
      </c>
      <c r="D64" s="22">
        <f t="shared" si="13"/>
        <v>0.32134534419615185</v>
      </c>
      <c r="E64" s="22">
        <f t="shared" si="18"/>
        <v>0.33136326002326599</v>
      </c>
      <c r="F64" s="22">
        <f t="shared" ref="F64:I64" si="22">(X13/X38)</f>
        <v>0.43570652447981589</v>
      </c>
      <c r="G64" s="22">
        <f t="shared" si="22"/>
        <v>0.56859634252999369</v>
      </c>
      <c r="H64" s="22">
        <f t="shared" si="20"/>
        <v>0.69752419273328892</v>
      </c>
      <c r="I64" s="22">
        <f t="shared" si="22"/>
        <v>0.91871874754492799</v>
      </c>
      <c r="J64" s="22">
        <f t="shared" si="15"/>
        <v>1.2182462867828221</v>
      </c>
    </row>
    <row r="65" spans="1:10" x14ac:dyDescent="0.25">
      <c r="A65" s="21">
        <v>5</v>
      </c>
      <c r="B65" s="22">
        <f t="shared" si="16"/>
        <v>0.11094113153411495</v>
      </c>
      <c r="C65" s="22">
        <f t="shared" ref="C65" si="23">U14/(U39/100)</f>
        <v>0.19222795129280074</v>
      </c>
      <c r="D65" s="22">
        <f t="shared" si="13"/>
        <v>0.33788042606345009</v>
      </c>
      <c r="E65" s="22">
        <f t="shared" si="18"/>
        <v>0.35174846523264702</v>
      </c>
      <c r="F65" s="22">
        <f t="shared" ref="F65:I65" si="24">(X14/X39)</f>
        <v>0.4607180937813663</v>
      </c>
      <c r="G65" s="22">
        <f t="shared" si="24"/>
        <v>0.60357593900959006</v>
      </c>
      <c r="H65" s="22">
        <f t="shared" si="20"/>
        <v>0.73263182977523389</v>
      </c>
      <c r="I65" s="22">
        <f t="shared" si="24"/>
        <v>0.97046547364058033</v>
      </c>
      <c r="J65" s="22">
        <f t="shared" si="15"/>
        <v>1.2795627958152511</v>
      </c>
    </row>
    <row r="66" spans="1:10" x14ac:dyDescent="0.25">
      <c r="A66" s="21">
        <v>6</v>
      </c>
      <c r="B66" s="22">
        <f t="shared" si="16"/>
        <v>0.11501539532882361</v>
      </c>
      <c r="C66" s="22">
        <f t="shared" ref="C66" si="25">U15/(U40/100)</f>
        <v>0.19471262555384772</v>
      </c>
      <c r="D66" s="22">
        <f t="shared" si="13"/>
        <v>0.35028893468252559</v>
      </c>
      <c r="E66" s="22">
        <f t="shared" si="18"/>
        <v>0.36719984173893755</v>
      </c>
      <c r="F66" s="22">
        <f t="shared" ref="F66:I66" si="26">(X15/X40)</f>
        <v>0.47577169064759278</v>
      </c>
      <c r="G66" s="22">
        <f t="shared" si="26"/>
        <v>0.63008942806662616</v>
      </c>
      <c r="H66" s="22">
        <f t="shared" si="20"/>
        <v>0.75730661158975032</v>
      </c>
      <c r="I66" s="22">
        <f t="shared" si="26"/>
        <v>1.0020325779239194</v>
      </c>
      <c r="J66" s="22">
        <f t="shared" si="15"/>
        <v>1.3226580198029945</v>
      </c>
    </row>
    <row r="67" spans="1:10" x14ac:dyDescent="0.25">
      <c r="A67" s="21">
        <v>7</v>
      </c>
      <c r="B67" s="22">
        <f t="shared" si="16"/>
        <v>0.11795270324734068</v>
      </c>
      <c r="C67" s="22">
        <f t="shared" ref="C67" si="27">U16/(U41/100)</f>
        <v>0.1952864047024952</v>
      </c>
      <c r="D67" s="22">
        <f t="shared" si="13"/>
        <v>0.35923474979423559</v>
      </c>
      <c r="E67" s="22">
        <f t="shared" si="18"/>
        <v>0.37899961273511057</v>
      </c>
      <c r="F67" s="22">
        <f t="shared" ref="F67:I67" si="28">(X16/X41)</f>
        <v>0.48563187270251734</v>
      </c>
      <c r="G67" s="22">
        <f t="shared" si="28"/>
        <v>0.65033701565567992</v>
      </c>
      <c r="H67" s="22">
        <f t="shared" si="20"/>
        <v>0.77452333600591594</v>
      </c>
      <c r="I67" s="22">
        <f t="shared" si="28"/>
        <v>1.0205923830486503</v>
      </c>
      <c r="J67" s="22">
        <f t="shared" si="15"/>
        <v>1.3527275296623849</v>
      </c>
    </row>
    <row r="68" spans="1:10" x14ac:dyDescent="0.25">
      <c r="A68" s="21">
        <v>8</v>
      </c>
      <c r="B68" s="22">
        <f t="shared" si="16"/>
        <v>0.1201726042780458</v>
      </c>
      <c r="C68" s="22">
        <f t="shared" ref="C68" si="29">U17/(U42/100)</f>
        <v>0.19494455920855339</v>
      </c>
      <c r="D68" s="22">
        <f t="shared" si="13"/>
        <v>0.36599564267229939</v>
      </c>
      <c r="E68" s="22">
        <f t="shared" si="18"/>
        <v>0.38841307652272189</v>
      </c>
      <c r="F68" s="22">
        <f t="shared" ref="F68:I68" si="30">(X17/X42)</f>
        <v>0.4921899275384703</v>
      </c>
      <c r="G68" s="22">
        <f t="shared" si="30"/>
        <v>0.66648986579301417</v>
      </c>
      <c r="H68" s="22">
        <f t="shared" si="20"/>
        <v>0.78668629204791074</v>
      </c>
      <c r="I68" s="22">
        <f t="shared" si="30"/>
        <v>1.0318513920174839</v>
      </c>
      <c r="J68" s="22">
        <f t="shared" si="15"/>
        <v>1.3739704860914654</v>
      </c>
    </row>
    <row r="69" spans="1:10" x14ac:dyDescent="0.25">
      <c r="A69" s="21">
        <v>9</v>
      </c>
      <c r="B69" s="22">
        <f t="shared" si="16"/>
        <v>0.12185104790858255</v>
      </c>
      <c r="C69" s="22">
        <f t="shared" ref="C69" si="31">U18/(U43/100)</f>
        <v>0.19395930710894821</v>
      </c>
      <c r="D69" s="22">
        <f t="shared" si="13"/>
        <v>0.37110748208809669</v>
      </c>
      <c r="E69" s="22">
        <f t="shared" si="18"/>
        <v>0.39614422125008825</v>
      </c>
      <c r="F69" s="22">
        <f t="shared" ref="F69:I69" si="32">(X18/X43)</f>
        <v>0.49636027645871145</v>
      </c>
      <c r="G69" s="22">
        <f t="shared" si="32"/>
        <v>0.67975597325236836</v>
      </c>
      <c r="H69" s="22">
        <f t="shared" si="20"/>
        <v>0.795616487296675</v>
      </c>
      <c r="I69" s="22">
        <f t="shared" si="32"/>
        <v>1.0379376331678218</v>
      </c>
      <c r="J69" s="22">
        <f t="shared" si="15"/>
        <v>1.3895673317856942</v>
      </c>
    </row>
    <row r="70" spans="1:10" x14ac:dyDescent="0.25">
      <c r="A70" s="21">
        <v>10</v>
      </c>
      <c r="B70" s="22">
        <f t="shared" si="16"/>
        <v>0.12318668643946994</v>
      </c>
      <c r="C70" s="22">
        <f t="shared" ref="C70" si="33">U19/(U44/100)</f>
        <v>0.19312003781724918</v>
      </c>
      <c r="D70" s="22">
        <f t="shared" si="13"/>
        <v>0.37517528011433388</v>
      </c>
      <c r="E70" s="22">
        <f t="shared" si="18"/>
        <v>0.40276326989977473</v>
      </c>
      <c r="F70" s="22">
        <f t="shared" ref="F70:I70" si="34">(X19/X44)</f>
        <v>0.49962788273272063</v>
      </c>
      <c r="G70" s="22">
        <f t="shared" si="34"/>
        <v>0.69111380107243381</v>
      </c>
      <c r="H70" s="22">
        <f t="shared" si="20"/>
        <v>0.80237459168676972</v>
      </c>
      <c r="I70" s="22">
        <f t="shared" si="34"/>
        <v>1.0417378131977133</v>
      </c>
      <c r="J70" s="22">
        <f t="shared" si="15"/>
        <v>1.4013705576303233</v>
      </c>
    </row>
    <row r="71" spans="1:10" x14ac:dyDescent="0.25">
      <c r="A71" s="21">
        <v>11</v>
      </c>
      <c r="B71" s="22">
        <f t="shared" si="16"/>
        <v>0.12419827092639855</v>
      </c>
      <c r="C71" s="22">
        <f t="shared" ref="C71" si="35">U20/(U45/100)</f>
        <v>0.19239784473471794</v>
      </c>
      <c r="D71" s="22">
        <f t="shared" si="13"/>
        <v>0.37825614464776902</v>
      </c>
      <c r="E71" s="22">
        <f t="shared" si="18"/>
        <v>0.40841902495257015</v>
      </c>
      <c r="F71" s="22">
        <f t="shared" ref="F71:I71" si="36">(X20/X45)</f>
        <v>0.50219271379602526</v>
      </c>
      <c r="G71" s="22">
        <f t="shared" si="36"/>
        <v>0.7008186839765892</v>
      </c>
      <c r="H71" s="22">
        <f t="shared" si="20"/>
        <v>0.80797297167056903</v>
      </c>
      <c r="I71" s="22">
        <f t="shared" si="36"/>
        <v>1.0440726000356737</v>
      </c>
      <c r="J71" s="22">
        <f t="shared" si="15"/>
        <v>1.4111482910742881</v>
      </c>
    </row>
    <row r="72" spans="1:10" x14ac:dyDescent="0.25">
      <c r="A72" s="21">
        <v>12</v>
      </c>
      <c r="B72" s="22">
        <f t="shared" si="16"/>
        <v>0.12494870985869096</v>
      </c>
      <c r="C72" s="22">
        <f t="shared" ref="C72" si="37">U21/(U46/100)</f>
        <v>0.19182417662291038</v>
      </c>
      <c r="D72" s="22">
        <f t="shared" si="13"/>
        <v>0.38054166871509465</v>
      </c>
      <c r="E72" s="22">
        <f t="shared" si="18"/>
        <v>0.41318814752872962</v>
      </c>
      <c r="F72" s="22">
        <f t="shared" ref="F72:I72" si="38">(X21/X46)</f>
        <v>0.50412856202972567</v>
      </c>
      <c r="G72" s="22">
        <f t="shared" si="38"/>
        <v>0.70900216712342656</v>
      </c>
      <c r="H72" s="22">
        <f t="shared" si="20"/>
        <v>0.81242023700045529</v>
      </c>
      <c r="I72" s="22">
        <f t="shared" si="38"/>
        <v>1.0454610548971919</v>
      </c>
      <c r="J72" s="22">
        <f t="shared" si="15"/>
        <v>1.418915569300498</v>
      </c>
    </row>
    <row r="73" spans="1:10" x14ac:dyDescent="0.25">
      <c r="A73" s="21">
        <v>13</v>
      </c>
      <c r="B73" s="22">
        <f t="shared" si="16"/>
        <v>0.12550560691235318</v>
      </c>
      <c r="C73" s="22">
        <f t="shared" ref="C73" si="39">U22/(U47/100)</f>
        <v>0.19140348811218183</v>
      </c>
      <c r="D73" s="22">
        <f t="shared" si="13"/>
        <v>0.38223774492382712</v>
      </c>
      <c r="E73" s="22">
        <f t="shared" si="18"/>
        <v>0.41708078477394439</v>
      </c>
      <c r="F73" s="22">
        <f t="shared" ref="F73:I73" si="40">(X22/X47)</f>
        <v>0.5056007091177368</v>
      </c>
      <c r="G73" s="22">
        <f t="shared" si="40"/>
        <v>0.71568166231027908</v>
      </c>
      <c r="H73" s="22">
        <f t="shared" si="20"/>
        <v>0.81623724982689638</v>
      </c>
      <c r="I73" s="22">
        <f t="shared" si="40"/>
        <v>1.0464192890550184</v>
      </c>
      <c r="J73" s="22">
        <f t="shared" si="15"/>
        <v>1.4255820932015439</v>
      </c>
    </row>
    <row r="74" spans="1:10" x14ac:dyDescent="0.25">
      <c r="A74" s="21">
        <v>14</v>
      </c>
      <c r="B74" s="22">
        <f t="shared" si="16"/>
        <v>0.12593489937051214</v>
      </c>
      <c r="C74" s="22">
        <f t="shared" ref="C74" si="41">U23/(U48/100)</f>
        <v>0.19103469772749104</v>
      </c>
      <c r="D74" s="22">
        <f t="shared" si="13"/>
        <v>0.3835451907436308</v>
      </c>
      <c r="E74" s="22">
        <f t="shared" si="18"/>
        <v>0.42036833123757794</v>
      </c>
      <c r="F74" s="22">
        <f t="shared" ref="F74:I74" si="42">(X23/X48)</f>
        <v>0.50681806896836645</v>
      </c>
      <c r="G74" s="22">
        <f t="shared" si="42"/>
        <v>0.72132286373673837</v>
      </c>
      <c r="H74" s="22">
        <f t="shared" si="20"/>
        <v>0.81935680641570008</v>
      </c>
      <c r="I74" s="22">
        <f t="shared" si="42"/>
        <v>1.0471742412896783</v>
      </c>
      <c r="J74" s="22">
        <f t="shared" si="15"/>
        <v>1.4310304895013581</v>
      </c>
    </row>
    <row r="75" spans="1:10" x14ac:dyDescent="0.25">
      <c r="A75" s="21">
        <v>15</v>
      </c>
      <c r="B75" s="22">
        <f t="shared" si="16"/>
        <v>0.12626842696484092</v>
      </c>
      <c r="C75" s="22">
        <f t="shared" ref="C75" si="43">U24/(U49/100)</f>
        <v>0.19073670806060639</v>
      </c>
      <c r="D75" s="22">
        <f t="shared" si="13"/>
        <v>0.38456097672054845</v>
      </c>
      <c r="E75" s="22">
        <f t="shared" si="18"/>
        <v>0.42315196133488753</v>
      </c>
      <c r="F75" s="22">
        <f t="shared" ref="F75:I75" si="44">(X24/X49)</f>
        <v>0.50772198000495061</v>
      </c>
      <c r="G75" s="22">
        <f t="shared" si="44"/>
        <v>0.72609937967328342</v>
      </c>
      <c r="H75" s="22">
        <f t="shared" si="20"/>
        <v>0.82200444364245695</v>
      </c>
      <c r="I75" s="22">
        <f t="shared" si="44"/>
        <v>1.0476941863955145</v>
      </c>
      <c r="J75" s="22">
        <f t="shared" si="15"/>
        <v>1.4356546649118271</v>
      </c>
    </row>
    <row r="76" spans="1:10" x14ac:dyDescent="0.25">
      <c r="A76" s="21">
        <v>16</v>
      </c>
      <c r="B76" s="22">
        <f t="shared" si="16"/>
        <v>0.1264970642357803</v>
      </c>
      <c r="C76" s="22">
        <f t="shared" ref="C76" si="45">U25/(U50/100)</f>
        <v>0.19050088310015076</v>
      </c>
      <c r="D76" s="22">
        <f t="shared" si="13"/>
        <v>0.38525731050992601</v>
      </c>
      <c r="E76" s="22">
        <f t="shared" si="18"/>
        <v>0.42549526173041408</v>
      </c>
      <c r="F76" s="22">
        <f t="shared" ref="F76:I76" si="46">(X25/X50)</f>
        <v>0.50840709639802406</v>
      </c>
      <c r="G76" s="22">
        <f t="shared" si="46"/>
        <v>0.73012032042046193</v>
      </c>
      <c r="H76" s="22">
        <f t="shared" si="20"/>
        <v>0.82435020836464146</v>
      </c>
      <c r="I76" s="22">
        <f t="shared" si="46"/>
        <v>1.0480917038360733</v>
      </c>
      <c r="J76" s="22">
        <f t="shared" si="15"/>
        <v>1.4397516112145343</v>
      </c>
    </row>
    <row r="77" spans="1:10" x14ac:dyDescent="0.25">
      <c r="A77" s="21">
        <v>17</v>
      </c>
      <c r="B77" s="22">
        <f t="shared" si="16"/>
        <v>0.12667839758513674</v>
      </c>
      <c r="C77" s="22">
        <f t="shared" ref="C77" si="47">U26/(U51/100)</f>
        <v>0.19031115226860773</v>
      </c>
      <c r="D77" s="22">
        <f t="shared" si="13"/>
        <v>0.38580957627910312</v>
      </c>
      <c r="E77" s="22">
        <f t="shared" si="18"/>
        <v>0.42750508490490963</v>
      </c>
      <c r="F77" s="22">
        <f t="shared" ref="F77:I77" si="48">(X26/X51)</f>
        <v>0.50893944593052554</v>
      </c>
      <c r="G77" s="22">
        <f t="shared" si="48"/>
        <v>0.73356903741482626</v>
      </c>
      <c r="H77" s="22">
        <f t="shared" si="20"/>
        <v>0.82639011226244996</v>
      </c>
      <c r="I77" s="22">
        <f t="shared" si="48"/>
        <v>1.0483941170014344</v>
      </c>
      <c r="J77" s="22">
        <f t="shared" si="15"/>
        <v>1.4433143626929612</v>
      </c>
    </row>
    <row r="78" spans="1:10" x14ac:dyDescent="0.25">
      <c r="A78" s="21">
        <v>18</v>
      </c>
      <c r="B78" s="22">
        <f t="shared" si="16"/>
        <v>0.12680884003920836</v>
      </c>
      <c r="C78" s="22">
        <f t="shared" ref="C78" si="49">U27/(U52/100)</f>
        <v>0.1901657894389665</v>
      </c>
      <c r="D78" s="22">
        <f t="shared" si="13"/>
        <v>0.38620684960189167</v>
      </c>
      <c r="E78" s="22">
        <f t="shared" si="18"/>
        <v>0.42926622350829563</v>
      </c>
      <c r="F78" s="22">
        <f t="shared" ref="F78:I78" si="50">(X27/X52)</f>
        <v>0.50934374308206642</v>
      </c>
      <c r="G78" s="22">
        <f t="shared" si="50"/>
        <v>0.73659102895517792</v>
      </c>
      <c r="H78" s="22">
        <f t="shared" si="20"/>
        <v>0.82813703884488277</v>
      </c>
      <c r="I78" s="22">
        <f t="shared" si="50"/>
        <v>1.0486349817260863</v>
      </c>
      <c r="J78" s="22">
        <f t="shared" si="15"/>
        <v>1.4463654207702323</v>
      </c>
    </row>
    <row r="79" spans="1:10" x14ac:dyDescent="0.25">
      <c r="A79" s="21">
        <v>19</v>
      </c>
      <c r="B79" s="22">
        <f t="shared" si="16"/>
        <v>0.1268952981056089</v>
      </c>
      <c r="C79" s="22">
        <f t="shared" ref="C79" si="51">U28/(U53/100)</f>
        <v>0.19005101297876398</v>
      </c>
      <c r="D79" s="22">
        <f t="shared" si="13"/>
        <v>0.38647016482058544</v>
      </c>
      <c r="E79" s="22">
        <f t="shared" si="18"/>
        <v>0.4307676980929992</v>
      </c>
      <c r="F79" s="22">
        <f t="shared" ref="F79:I79" si="52">(X28/X53)</f>
        <v>0.50965757659931754</v>
      </c>
      <c r="G79" s="22">
        <f t="shared" si="52"/>
        <v>0.73916745507195458</v>
      </c>
      <c r="H79" s="22">
        <f t="shared" si="20"/>
        <v>0.82969998813923163</v>
      </c>
      <c r="I79" s="22">
        <f t="shared" si="52"/>
        <v>1.0487965679471858</v>
      </c>
      <c r="J79" s="22">
        <f t="shared" si="15"/>
        <v>1.4490951571637605</v>
      </c>
    </row>
    <row r="80" spans="1:10" x14ac:dyDescent="0.25">
      <c r="A80" s="21">
        <v>20</v>
      </c>
      <c r="B80" s="22">
        <f t="shared" si="16"/>
        <v>0.12694341556529073</v>
      </c>
      <c r="C80" s="22">
        <f t="shared" ref="C80" si="53">U29/(U54/100)</f>
        <v>0.18996347139211134</v>
      </c>
      <c r="D80" s="22">
        <f t="shared" si="13"/>
        <v>0.3866167105386033</v>
      </c>
      <c r="E80" s="22">
        <f t="shared" si="18"/>
        <v>0.43205602394023274</v>
      </c>
      <c r="F80" s="22">
        <f t="shared" ref="F80:I80" si="54">(X29/X54)</f>
        <v>0.50989068183388975</v>
      </c>
      <c r="G80" s="22">
        <f t="shared" si="54"/>
        <v>0.74137813275744213</v>
      </c>
      <c r="H80" s="22">
        <f t="shared" si="20"/>
        <v>0.83112311449379328</v>
      </c>
      <c r="I80" s="22">
        <f t="shared" si="54"/>
        <v>1.0489070245619943</v>
      </c>
      <c r="J80" s="22">
        <f t="shared" si="15"/>
        <v>1.4515806887268647</v>
      </c>
    </row>
    <row r="82" spans="1:18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18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ht="23.25" x14ac:dyDescent="0.35">
      <c r="A84" s="24"/>
      <c r="B84" s="25" t="s">
        <v>425</v>
      </c>
      <c r="C84" s="24"/>
      <c r="D84" s="24"/>
      <c r="E84" s="24"/>
      <c r="F84" s="24"/>
      <c r="G84" s="24"/>
      <c r="H84" s="24"/>
      <c r="I84" s="24"/>
      <c r="J84" s="25" t="s">
        <v>426</v>
      </c>
      <c r="K84" s="24"/>
      <c r="L84" s="24"/>
      <c r="M84" s="24"/>
      <c r="N84" s="24"/>
      <c r="O84" s="24"/>
      <c r="P84" s="24"/>
      <c r="Q84" s="24"/>
      <c r="R84" s="24"/>
    </row>
    <row r="85" spans="1:18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</row>
    <row r="87" spans="1:18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</row>
    <row r="89" spans="1:18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18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1:18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</row>
    <row r="93" spans="1:18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</row>
    <row r="94" spans="1:18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18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18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ht="23.25" x14ac:dyDescent="0.35">
      <c r="A109" s="24"/>
      <c r="B109" s="25" t="s">
        <v>435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spans="1:18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r="123" spans="1:18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r="125" spans="1:18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r="126" spans="1:18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</row>
    <row r="127" spans="1:18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r="128" spans="1:18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</row>
    <row r="130" spans="1:18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r="131" spans="1:1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r="132" spans="1:18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1:18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r="151" spans="1:18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1:18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r="153" spans="1:18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r="154" spans="1:18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1:18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1:18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1:18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1:18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1:18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1:18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1:18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</sheetData>
  <mergeCells count="21">
    <mergeCell ref="W33:Y33"/>
    <mergeCell ref="Z33:AB33"/>
    <mergeCell ref="B59:D59"/>
    <mergeCell ref="E59:G59"/>
    <mergeCell ref="H59:J59"/>
    <mergeCell ref="T8:V8"/>
    <mergeCell ref="W8:Y8"/>
    <mergeCell ref="Z8:AB8"/>
    <mergeCell ref="B33:D33"/>
    <mergeCell ref="E33:G33"/>
    <mergeCell ref="H33:J33"/>
    <mergeCell ref="K33:M33"/>
    <mergeCell ref="N33:P33"/>
    <mergeCell ref="Q33:S33"/>
    <mergeCell ref="T33:V33"/>
    <mergeCell ref="B8:D8"/>
    <mergeCell ref="E8:G8"/>
    <mergeCell ref="H8:J8"/>
    <mergeCell ref="K8:M8"/>
    <mergeCell ref="N8:P8"/>
    <mergeCell ref="Q8:S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95FA-0A2E-4A0B-8FA9-29EF0FD865D0}">
  <dimension ref="A1:AB161"/>
  <sheetViews>
    <sheetView topLeftCell="A55" zoomScale="80" zoomScaleNormal="80" workbookViewId="0">
      <selection activeCell="J61" sqref="J61"/>
    </sheetView>
  </sheetViews>
  <sheetFormatPr baseColWidth="10" defaultRowHeight="15" x14ac:dyDescent="0.25"/>
  <sheetData>
    <row r="1" spans="1:28" ht="23.25" x14ac:dyDescent="0.35">
      <c r="A1" s="15" t="s">
        <v>320</v>
      </c>
      <c r="I1" s="17" t="s">
        <v>329</v>
      </c>
      <c r="J1" s="27" t="s">
        <v>444</v>
      </c>
    </row>
    <row r="2" spans="1:28" ht="23.25" x14ac:dyDescent="0.35">
      <c r="A2" t="s">
        <v>321</v>
      </c>
      <c r="B2" t="s">
        <v>321</v>
      </c>
      <c r="C2" t="s">
        <v>321</v>
      </c>
      <c r="D2" t="s">
        <v>321</v>
      </c>
      <c r="J2" s="27" t="s">
        <v>445</v>
      </c>
    </row>
    <row r="3" spans="1:28" ht="23.25" x14ac:dyDescent="0.35">
      <c r="A3" s="14" t="s">
        <v>19</v>
      </c>
      <c r="B3" s="14" t="s">
        <v>21</v>
      </c>
      <c r="C3" s="14" t="s">
        <v>21</v>
      </c>
      <c r="D3" s="14" t="s">
        <v>21</v>
      </c>
      <c r="J3" s="27" t="s">
        <v>446</v>
      </c>
    </row>
    <row r="4" spans="1:28" x14ac:dyDescent="0.25">
      <c r="A4" s="13">
        <f>HLOOKUP(A3,data!$B$2:$IG$4,3,FALSE)</f>
        <v>45467.426686676692</v>
      </c>
      <c r="B4" s="13">
        <f>HLOOKUP(B3,data!$B$2:$IG$4,3,FALSE)</f>
        <v>5017.2618270268886</v>
      </c>
      <c r="C4" s="13">
        <f>HLOOKUP(C3,data!$B$2:$IG$4,3,FALSE)</f>
        <v>5017.2618270268886</v>
      </c>
      <c r="D4" s="13">
        <f>HLOOKUP(D3,data!$B$2:$IG$4,3,FALSE)</f>
        <v>5017.2618270268886</v>
      </c>
    </row>
    <row r="5" spans="1:28" x14ac:dyDescent="0.25">
      <c r="K5" s="20"/>
      <c r="L5" s="16" t="s">
        <v>337</v>
      </c>
    </row>
    <row r="6" spans="1:28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1" t="s">
        <v>326</v>
      </c>
      <c r="T6" s="11" t="s">
        <v>336</v>
      </c>
    </row>
    <row r="7" spans="1:28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t="s">
        <v>385</v>
      </c>
      <c r="L7" t="s">
        <v>316</v>
      </c>
      <c r="M7" t="s">
        <v>386</v>
      </c>
      <c r="N7" t="s">
        <v>385</v>
      </c>
      <c r="O7" t="s">
        <v>316</v>
      </c>
      <c r="P7" t="s">
        <v>386</v>
      </c>
      <c r="Q7" t="s">
        <v>385</v>
      </c>
      <c r="R7" t="s">
        <v>316</v>
      </c>
      <c r="S7" t="s">
        <v>386</v>
      </c>
    </row>
    <row r="8" spans="1:28" x14ac:dyDescent="0.25">
      <c r="A8" s="6"/>
      <c r="B8" s="33" t="s">
        <v>438</v>
      </c>
      <c r="C8" s="33"/>
      <c r="D8" s="33"/>
      <c r="E8" s="33" t="s">
        <v>440</v>
      </c>
      <c r="F8" s="33"/>
      <c r="G8" s="33"/>
      <c r="H8" s="33" t="s">
        <v>447</v>
      </c>
      <c r="I8" s="33"/>
      <c r="J8" s="33"/>
      <c r="K8" s="34" t="str">
        <f>B8</f>
        <v>response of pib_n to ipubeduca shocks</v>
      </c>
      <c r="L8" s="34"/>
      <c r="M8" s="34"/>
      <c r="N8" s="34" t="str">
        <f>E8</f>
        <v>response of pib_n to ipubsanea shocks</v>
      </c>
      <c r="O8" s="34"/>
      <c r="P8" s="34"/>
      <c r="Q8" s="34" t="str">
        <f>H8</f>
        <v>response of pib_n to ipubsalud shocks</v>
      </c>
      <c r="R8" s="34"/>
      <c r="S8" s="34"/>
      <c r="T8" s="32" t="str">
        <f>K8</f>
        <v>response of pib_n to ipubeduca shocks</v>
      </c>
      <c r="U8" s="32"/>
      <c r="V8" s="32"/>
      <c r="W8" s="32" t="str">
        <f>N8</f>
        <v>response of pib_n to ipubsanea shocks</v>
      </c>
      <c r="X8" s="32"/>
      <c r="Y8" s="32"/>
      <c r="Z8" s="32" t="str">
        <f>Q8</f>
        <v>response of pib_n to ipubsalud shocks</v>
      </c>
      <c r="AA8" s="32"/>
      <c r="AB8" s="32"/>
    </row>
    <row r="9" spans="1:28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8" t="s">
        <v>313</v>
      </c>
      <c r="L9" s="8" t="s">
        <v>314</v>
      </c>
      <c r="M9" s="8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18" t="s">
        <v>313</v>
      </c>
      <c r="U9" s="18" t="s">
        <v>314</v>
      </c>
      <c r="V9" s="18" t="s">
        <v>315</v>
      </c>
      <c r="W9" s="18" t="s">
        <v>313</v>
      </c>
      <c r="X9" s="18" t="s">
        <v>314</v>
      </c>
      <c r="Y9" s="18" t="s">
        <v>315</v>
      </c>
      <c r="Z9" s="18" t="s">
        <v>313</v>
      </c>
      <c r="AA9" s="18" t="s">
        <v>314</v>
      </c>
      <c r="AB9" s="18" t="s">
        <v>315</v>
      </c>
    </row>
    <row r="10" spans="1:28" x14ac:dyDescent="0.25">
      <c r="A10" s="6">
        <v>1</v>
      </c>
      <c r="B10" s="9">
        <f>SUM(K$10:K10)</f>
        <v>3.5292842429361813E-3</v>
      </c>
      <c r="C10" s="9">
        <f>SUM(L$10:L10)</f>
        <v>1.5430095150281214E-2</v>
      </c>
      <c r="D10" s="9">
        <f>SUM(M$10:M10)</f>
        <v>3.5772174992960773E-2</v>
      </c>
      <c r="E10" s="9">
        <f>SUM(N$10:N10)</f>
        <v>5.7531935060570402E-3</v>
      </c>
      <c r="F10" s="9">
        <f>SUM(O$10:O10)</f>
        <v>2.1246916356866055E-2</v>
      </c>
      <c r="G10" s="9">
        <f>SUM(P$10:P10)</f>
        <v>4.1665170618683148E-2</v>
      </c>
      <c r="H10" s="9">
        <f>SUM(Q$10:Q10)</f>
        <v>4.6671781693285539E-3</v>
      </c>
      <c r="I10" s="9">
        <f>SUM(R$10:R10)</f>
        <v>1.9377736824786516E-2</v>
      </c>
      <c r="J10" s="9">
        <f>SUM(S$10:S10)</f>
        <v>3.9184843585535166E-2</v>
      </c>
      <c r="K10" s="10">
        <v>3.5292842429361813E-3</v>
      </c>
      <c r="L10" s="10">
        <v>1.5430095150281214E-2</v>
      </c>
      <c r="M10" s="10">
        <v>3.5772174992960773E-2</v>
      </c>
      <c r="N10" s="10">
        <v>5.7531935060570402E-3</v>
      </c>
      <c r="O10" s="10">
        <v>2.1246916356866055E-2</v>
      </c>
      <c r="P10" s="10">
        <v>4.1665170618683148E-2</v>
      </c>
      <c r="Q10" s="10">
        <v>4.6671781693285539E-3</v>
      </c>
      <c r="R10" s="10">
        <v>1.9377736824786516E-2</v>
      </c>
      <c r="S10" s="10">
        <v>3.9184843585535166E-2</v>
      </c>
      <c r="T10" s="19">
        <f>$A$4*B10</f>
        <v>160.46747257214409</v>
      </c>
      <c r="U10" s="19">
        <f t="shared" ref="U10:AB29" si="0">$A$4*C10</f>
        <v>701.56672001385664</v>
      </c>
      <c r="V10" s="19">
        <f t="shared" si="0"/>
        <v>1626.4687439154134</v>
      </c>
      <c r="W10" s="19">
        <f t="shared" si="0"/>
        <v>261.58290395091291</v>
      </c>
      <c r="X10" s="19">
        <f t="shared" si="0"/>
        <v>966.04261177375918</v>
      </c>
      <c r="Y10" s="19">
        <f t="shared" si="0"/>
        <v>1894.4080904928517</v>
      </c>
      <c r="Z10" s="19">
        <f t="shared" si="0"/>
        <v>212.20458124760395</v>
      </c>
      <c r="AA10" s="19">
        <f t="shared" si="0"/>
        <v>881.05582843469608</v>
      </c>
      <c r="AB10" s="19">
        <f t="shared" si="0"/>
        <v>1781.6340029542137</v>
      </c>
    </row>
    <row r="11" spans="1:28" x14ac:dyDescent="0.25">
      <c r="A11" s="6">
        <v>2</v>
      </c>
      <c r="B11" s="9">
        <f>SUM(K$10:K11)</f>
        <v>4.5810708657166316E-3</v>
      </c>
      <c r="C11" s="9">
        <f>SUM(L$10:L11)</f>
        <v>2.408433223245128E-2</v>
      </c>
      <c r="D11" s="9">
        <f>SUM(M$10:M11)</f>
        <v>5.6641358147393975E-2</v>
      </c>
      <c r="E11" s="9">
        <f>SUM(N$10:N11)</f>
        <v>7.1451478333903282E-3</v>
      </c>
      <c r="F11" s="9">
        <f>SUM(O$10:O11)</f>
        <v>3.1480694688643694E-2</v>
      </c>
      <c r="G11" s="9">
        <f>SUM(P$10:P11)</f>
        <v>6.3827196503791928E-2</v>
      </c>
      <c r="H11" s="9">
        <f>SUM(Q$10:Q11)</f>
        <v>7.1280570097407622E-3</v>
      </c>
      <c r="I11" s="9">
        <f>SUM(R$10:R11)</f>
        <v>3.0507019060297551E-2</v>
      </c>
      <c r="J11" s="9">
        <f>SUM(S$10:S11)</f>
        <v>6.1731146515735982E-2</v>
      </c>
      <c r="K11" s="10">
        <v>1.0517866227804503E-3</v>
      </c>
      <c r="L11" s="10">
        <v>8.654237082170068E-3</v>
      </c>
      <c r="M11" s="10">
        <v>2.0869183154433202E-2</v>
      </c>
      <c r="N11" s="10">
        <v>1.3919543273332882E-3</v>
      </c>
      <c r="O11" s="10">
        <v>1.0233778331777641E-2</v>
      </c>
      <c r="P11" s="10">
        <v>2.2162025885108787E-2</v>
      </c>
      <c r="Q11" s="10">
        <v>2.4608788404122083E-3</v>
      </c>
      <c r="R11" s="10">
        <v>1.1129282235511035E-2</v>
      </c>
      <c r="S11" s="10">
        <v>2.254630293020082E-2</v>
      </c>
      <c r="T11" s="19">
        <f t="shared" ref="T11:T29" si="1">$A$4*B11</f>
        <v>208.28950373344148</v>
      </c>
      <c r="U11" s="19">
        <f t="shared" si="0"/>
        <v>1095.052610076543</v>
      </c>
      <c r="V11" s="19">
        <f t="shared" si="0"/>
        <v>2575.3367990004331</v>
      </c>
      <c r="W11" s="19">
        <f t="shared" si="0"/>
        <v>324.87148528014154</v>
      </c>
      <c r="X11" s="19">
        <f t="shared" si="0"/>
        <v>1431.3461778015594</v>
      </c>
      <c r="Y11" s="19">
        <f t="shared" si="0"/>
        <v>2902.0583776522662</v>
      </c>
      <c r="Z11" s="19">
        <f t="shared" si="0"/>
        <v>324.09440950883999</v>
      </c>
      <c r="AA11" s="19">
        <f t="shared" si="0"/>
        <v>1387.0756525531274</v>
      </c>
      <c r="AB11" s="19">
        <f t="shared" si="0"/>
        <v>2806.7563784887229</v>
      </c>
    </row>
    <row r="12" spans="1:28" x14ac:dyDescent="0.25">
      <c r="A12" s="6">
        <v>3</v>
      </c>
      <c r="B12" s="9">
        <f>SUM(K$10:K12)</f>
        <v>3.9001077356543693E-3</v>
      </c>
      <c r="C12" s="9">
        <f>SUM(L$10:L12)</f>
        <v>2.9512665694646122E-2</v>
      </c>
      <c r="D12" s="9">
        <f>SUM(M$10:M12)</f>
        <v>6.9960864413511445E-2</v>
      </c>
      <c r="E12" s="9">
        <f>SUM(N$10:N12)</f>
        <v>7.577447130525326E-3</v>
      </c>
      <c r="F12" s="9">
        <f>SUM(O$10:O12)</f>
        <v>3.7802012985225009E-2</v>
      </c>
      <c r="G12" s="9">
        <f>SUM(P$10:P12)</f>
        <v>7.7597753927582364E-2</v>
      </c>
      <c r="H12" s="9">
        <f>SUM(Q$10:Q12)</f>
        <v>7.8844251706664988E-3</v>
      </c>
      <c r="I12" s="9">
        <f>SUM(R$10:R12)</f>
        <v>3.7560425521699005E-2</v>
      </c>
      <c r="J12" s="9">
        <f>SUM(S$10:S12)</f>
        <v>7.6127977927711019E-2</v>
      </c>
      <c r="K12" s="10">
        <v>-6.8096313006226221E-4</v>
      </c>
      <c r="L12" s="10">
        <v>5.4283334621948419E-3</v>
      </c>
      <c r="M12" s="10">
        <v>1.3319506266117474E-2</v>
      </c>
      <c r="N12" s="10">
        <v>4.3229929713499784E-4</v>
      </c>
      <c r="O12" s="10">
        <v>6.3213182965813179E-3</v>
      </c>
      <c r="P12" s="10">
        <v>1.3770557423790441E-2</v>
      </c>
      <c r="Q12" s="10">
        <v>7.5636816092573649E-4</v>
      </c>
      <c r="R12" s="10">
        <v>7.0534064614014517E-3</v>
      </c>
      <c r="S12" s="10">
        <v>1.4396831411975036E-2</v>
      </c>
      <c r="T12" s="19">
        <f t="shared" si="1"/>
        <v>177.32786254100569</v>
      </c>
      <c r="U12" s="19">
        <f t="shared" si="0"/>
        <v>1341.8649637997207</v>
      </c>
      <c r="V12" s="19">
        <f t="shared" si="0"/>
        <v>3180.9404736578599</v>
      </c>
      <c r="W12" s="19">
        <f t="shared" si="0"/>
        <v>344.52702187932891</v>
      </c>
      <c r="X12" s="19">
        <f t="shared" si="0"/>
        <v>1718.7602540145183</v>
      </c>
      <c r="Y12" s="19">
        <f t="shared" si="0"/>
        <v>3528.1701877531295</v>
      </c>
      <c r="Z12" s="19">
        <f t="shared" si="0"/>
        <v>358.48452341386741</v>
      </c>
      <c r="AA12" s="19">
        <f t="shared" si="0"/>
        <v>1707.7758937282297</v>
      </c>
      <c r="AB12" s="19">
        <f t="shared" si="0"/>
        <v>3461.3432552331419</v>
      </c>
    </row>
    <row r="13" spans="1:28" x14ac:dyDescent="0.25">
      <c r="A13" s="6">
        <v>4</v>
      </c>
      <c r="B13" s="9">
        <f>SUM(K$10:K13)</f>
        <v>2.0892664675371967E-3</v>
      </c>
      <c r="C13" s="9">
        <f>SUM(L$10:L13)</f>
        <v>3.2966933149397512E-2</v>
      </c>
      <c r="D13" s="9">
        <f>SUM(M$10:M13)</f>
        <v>7.9620269199085533E-2</v>
      </c>
      <c r="E13" s="9">
        <f>SUM(N$10:N13)</f>
        <v>6.732571209984441E-3</v>
      </c>
      <c r="F13" s="9">
        <f>SUM(O$10:O13)</f>
        <v>4.1686344110610625E-2</v>
      </c>
      <c r="G13" s="9">
        <f>SUM(P$10:P13)</f>
        <v>8.6990034706813574E-2</v>
      </c>
      <c r="H13" s="9">
        <f>SUM(Q$10:Q13)</f>
        <v>7.3528756654159489E-3</v>
      </c>
      <c r="I13" s="9">
        <f>SUM(R$10:R13)</f>
        <v>4.2026248671125241E-2</v>
      </c>
      <c r="J13" s="9">
        <f>SUM(S$10:S13)</f>
        <v>8.6415401364828989E-2</v>
      </c>
      <c r="K13" s="10">
        <v>-1.8108412681171724E-3</v>
      </c>
      <c r="L13" s="10">
        <v>3.4542674547513906E-3</v>
      </c>
      <c r="M13" s="10">
        <v>9.6594047855740849E-3</v>
      </c>
      <c r="N13" s="10">
        <v>-8.448759205408852E-4</v>
      </c>
      <c r="O13" s="10">
        <v>3.8843311253856133E-3</v>
      </c>
      <c r="P13" s="10">
        <v>9.3922807792312067E-3</v>
      </c>
      <c r="Q13" s="10">
        <v>-5.3154950525054971E-4</v>
      </c>
      <c r="R13" s="10">
        <v>4.4658231494262386E-3</v>
      </c>
      <c r="S13" s="10">
        <v>1.0287423437117971E-2</v>
      </c>
      <c r="T13" s="19">
        <f t="shared" si="1"/>
        <v>94.993569941679482</v>
      </c>
      <c r="U13" s="19">
        <f t="shared" si="0"/>
        <v>1498.9216160548028</v>
      </c>
      <c r="V13" s="19">
        <f t="shared" si="0"/>
        <v>3620.1287525828839</v>
      </c>
      <c r="W13" s="19">
        <f t="shared" si="0"/>
        <v>306.11268790279775</v>
      </c>
      <c r="X13" s="19">
        <f t="shared" si="0"/>
        <v>1895.3707946847653</v>
      </c>
      <c r="Y13" s="19">
        <f t="shared" si="0"/>
        <v>3955.2130255035072</v>
      </c>
      <c r="Z13" s="19">
        <f t="shared" si="0"/>
        <v>334.31633525354874</v>
      </c>
      <c r="AA13" s="19">
        <f t="shared" si="0"/>
        <v>1910.8253803704306</v>
      </c>
      <c r="AB13" s="19">
        <f t="shared" si="0"/>
        <v>3929.0859261551032</v>
      </c>
    </row>
    <row r="14" spans="1:28" x14ac:dyDescent="0.25">
      <c r="A14" s="6">
        <v>5</v>
      </c>
      <c r="B14" s="9">
        <f>SUM(K$10:K14)</f>
        <v>-3.9224736326067336E-4</v>
      </c>
      <c r="C14" s="9">
        <f>SUM(L$10:L14)</f>
        <v>3.5062625025756251E-2</v>
      </c>
      <c r="D14" s="9">
        <f>SUM(M$10:M14)</f>
        <v>8.6924536520863474E-2</v>
      </c>
      <c r="E14" s="9">
        <f>SUM(N$10:N14)</f>
        <v>5.1300180199080571E-3</v>
      </c>
      <c r="F14" s="9">
        <f>SUM(O$10:O14)</f>
        <v>4.3967040208159287E-2</v>
      </c>
      <c r="G14" s="9">
        <f>SUM(P$10:P14)</f>
        <v>9.3793917172713501E-2</v>
      </c>
      <c r="H14" s="9">
        <f>SUM(Q$10:Q14)</f>
        <v>5.994047161456878E-3</v>
      </c>
      <c r="I14" s="9">
        <f>SUM(R$10:R14)</f>
        <v>4.4804587979776649E-2</v>
      </c>
      <c r="J14" s="9">
        <f>SUM(S$10:S14)</f>
        <v>9.3939362063474072E-2</v>
      </c>
      <c r="K14" s="10">
        <v>-2.48151383079787E-3</v>
      </c>
      <c r="L14" s="10">
        <v>2.0956918763587367E-3</v>
      </c>
      <c r="M14" s="10">
        <v>7.3042673217779356E-3</v>
      </c>
      <c r="N14" s="10">
        <v>-1.6025531900763839E-3</v>
      </c>
      <c r="O14" s="10">
        <v>2.2806960975486649E-3</v>
      </c>
      <c r="P14" s="10">
        <v>6.803882465899927E-3</v>
      </c>
      <c r="Q14" s="10">
        <v>-1.3588285039590709E-3</v>
      </c>
      <c r="R14" s="10">
        <v>2.7783393086514068E-3</v>
      </c>
      <c r="S14" s="10">
        <v>7.5239606986450833E-3</v>
      </c>
      <c r="T14" s="19">
        <f t="shared" si="1"/>
        <v>-17.834478232096906</v>
      </c>
      <c r="U14" s="19">
        <f t="shared" si="0"/>
        <v>1594.2073328010079</v>
      </c>
      <c r="V14" s="19">
        <f t="shared" si="0"/>
        <v>3952.2349915357108</v>
      </c>
      <c r="W14" s="19">
        <f t="shared" si="0"/>
        <v>233.24871822149993</v>
      </c>
      <c r="X14" s="19">
        <f t="shared" si="0"/>
        <v>1999.0681772946486</v>
      </c>
      <c r="Y14" s="19">
        <f t="shared" si="0"/>
        <v>4264.568052706577</v>
      </c>
      <c r="Z14" s="19">
        <f t="shared" si="0"/>
        <v>272.53389987002311</v>
      </c>
      <c r="AA14" s="19">
        <f t="shared" si="0"/>
        <v>2037.1493191972506</v>
      </c>
      <c r="AB14" s="19">
        <f t="shared" si="0"/>
        <v>4271.1810576141852</v>
      </c>
    </row>
    <row r="15" spans="1:28" x14ac:dyDescent="0.25">
      <c r="A15" s="6">
        <v>6</v>
      </c>
      <c r="B15" s="9">
        <f>SUM(K$10:K15)</f>
        <v>-2.9497242331851066E-3</v>
      </c>
      <c r="C15" s="9">
        <f>SUM(L$10:L15)</f>
        <v>3.6336940213472453E-2</v>
      </c>
      <c r="D15" s="9">
        <f>SUM(M$10:M15)</f>
        <v>9.2610763840275473E-2</v>
      </c>
      <c r="E15" s="9">
        <f>SUM(N$10:N15)</f>
        <v>3.3519607504299298E-3</v>
      </c>
      <c r="F15" s="9">
        <f>SUM(O$10:O15)</f>
        <v>4.5304322100456179E-2</v>
      </c>
      <c r="G15" s="9">
        <f>SUM(P$10:P15)</f>
        <v>9.8839736323235297E-2</v>
      </c>
      <c r="H15" s="9">
        <f>SUM(Q$10:Q15)</f>
        <v>4.3624823610882817E-3</v>
      </c>
      <c r="I15" s="9">
        <f>SUM(R$10:R15)</f>
        <v>4.6562266555375501E-2</v>
      </c>
      <c r="J15" s="9">
        <f>SUM(S$10:S15)</f>
        <v>9.9837816100738178E-2</v>
      </c>
      <c r="K15" s="10">
        <v>-2.5574768699244332E-3</v>
      </c>
      <c r="L15" s="10">
        <v>1.2743151877162039E-3</v>
      </c>
      <c r="M15" s="10">
        <v>5.6862273194120032E-3</v>
      </c>
      <c r="N15" s="10">
        <v>-1.7780572694781273E-3</v>
      </c>
      <c r="O15" s="10">
        <v>1.3372818922968883E-3</v>
      </c>
      <c r="P15" s="10">
        <v>5.0458191505217999E-3</v>
      </c>
      <c r="Q15" s="10">
        <v>-1.6315648003685963E-3</v>
      </c>
      <c r="R15" s="10">
        <v>1.7576785755988554E-3</v>
      </c>
      <c r="S15" s="10">
        <v>5.8984540372641094E-3</v>
      </c>
      <c r="T15" s="19">
        <f t="shared" si="1"/>
        <v>-134.11637031825745</v>
      </c>
      <c r="U15" s="19">
        <f t="shared" si="0"/>
        <v>1652.1471651742129</v>
      </c>
      <c r="V15" s="19">
        <f t="shared" si="0"/>
        <v>4210.7731153048535</v>
      </c>
      <c r="W15" s="19">
        <f t="shared" si="0"/>
        <v>152.40502967679063</v>
      </c>
      <c r="X15" s="19">
        <f t="shared" si="0"/>
        <v>2059.8709436920781</v>
      </c>
      <c r="Y15" s="19">
        <f t="shared" si="0"/>
        <v>4493.9884650071563</v>
      </c>
      <c r="Z15" s="19">
        <f t="shared" si="0"/>
        <v>198.35084692470167</v>
      </c>
      <c r="AA15" s="19">
        <f t="shared" si="0"/>
        <v>2117.0664409720334</v>
      </c>
      <c r="AB15" s="19">
        <f t="shared" si="0"/>
        <v>4539.3685841182232</v>
      </c>
    </row>
    <row r="16" spans="1:28" x14ac:dyDescent="0.25">
      <c r="A16" s="6">
        <v>7</v>
      </c>
      <c r="B16" s="9">
        <f>SUM(K$10:K16)</f>
        <v>-5.3804398674432178E-3</v>
      </c>
      <c r="C16" s="9">
        <f>SUM(L$10:L16)</f>
        <v>3.7122153152557777E-2</v>
      </c>
      <c r="D16" s="9">
        <f>SUM(M$10:M16)</f>
        <v>9.706896069902872E-2</v>
      </c>
      <c r="E16" s="9">
        <f>SUM(N$10:N16)</f>
        <v>1.6086950464073149E-3</v>
      </c>
      <c r="F16" s="9">
        <f>SUM(O$10:O16)</f>
        <v>4.6114681161836105E-2</v>
      </c>
      <c r="G16" s="9">
        <f>SUM(P$10:P16)</f>
        <v>0.10267490961527562</v>
      </c>
      <c r="H16" s="9">
        <f>SUM(Q$10:Q16)</f>
        <v>2.8620086515042191E-3</v>
      </c>
      <c r="I16" s="9">
        <f>SUM(R$10:R16)</f>
        <v>4.7711387541721925E-2</v>
      </c>
      <c r="J16" s="9">
        <f>SUM(S$10:S16)</f>
        <v>0.10460588559200833</v>
      </c>
      <c r="K16" s="10">
        <v>-2.4307156342581113E-3</v>
      </c>
      <c r="L16" s="10">
        <v>7.8521293908532727E-4</v>
      </c>
      <c r="M16" s="10">
        <v>4.4581968587532449E-3</v>
      </c>
      <c r="N16" s="10">
        <v>-1.7432657040226149E-3</v>
      </c>
      <c r="O16" s="10">
        <v>8.1035906137992238E-4</v>
      </c>
      <c r="P16" s="10">
        <v>3.8351732920403189E-3</v>
      </c>
      <c r="Q16" s="10">
        <v>-1.5004737095840625E-3</v>
      </c>
      <c r="R16" s="10">
        <v>1.1491209863464268E-3</v>
      </c>
      <c r="S16" s="10">
        <v>4.7680694912701511E-3</v>
      </c>
      <c r="T16" s="19">
        <f t="shared" si="1"/>
        <v>-244.63475521504697</v>
      </c>
      <c r="U16" s="19">
        <f t="shared" si="0"/>
        <v>1687.8487769155047</v>
      </c>
      <c r="V16" s="19">
        <f t="shared" si="0"/>
        <v>4413.4758541349893</v>
      </c>
      <c r="W16" s="19">
        <f t="shared" si="0"/>
        <v>73.143224083744542</v>
      </c>
      <c r="X16" s="19">
        <f t="shared" si="0"/>
        <v>2096.7158849052539</v>
      </c>
      <c r="Y16" s="19">
        <f t="shared" si="0"/>
        <v>4668.3639254936998</v>
      </c>
      <c r="Z16" s="19">
        <f t="shared" si="0"/>
        <v>130.12816853890251</v>
      </c>
      <c r="AA16" s="19">
        <f t="shared" si="0"/>
        <v>2169.3140151728612</v>
      </c>
      <c r="AB16" s="19">
        <f t="shared" si="0"/>
        <v>4756.1604341495286</v>
      </c>
    </row>
    <row r="17" spans="1:28" x14ac:dyDescent="0.25">
      <c r="A17" s="6">
        <v>8</v>
      </c>
      <c r="B17" s="9">
        <f>SUM(K$10:K17)</f>
        <v>-7.616963465788008E-3</v>
      </c>
      <c r="C17" s="9">
        <f>SUM(L$10:L17)</f>
        <v>3.7587376897632904E-2</v>
      </c>
      <c r="D17" s="9">
        <f>SUM(M$10:M17)</f>
        <v>0.10065190514415448</v>
      </c>
      <c r="E17" s="9">
        <f>SUM(N$10:N17)</f>
        <v>-3.8206749747961895E-5</v>
      </c>
      <c r="F17" s="9">
        <f>SUM(O$10:O17)</f>
        <v>4.6607405271696239E-2</v>
      </c>
      <c r="G17" s="9">
        <f>SUM(P$10:P17)</f>
        <v>0.10573266419078939</v>
      </c>
      <c r="H17" s="9">
        <f>SUM(Q$10:Q17)</f>
        <v>1.5510660393991179E-3</v>
      </c>
      <c r="I17" s="9">
        <f>SUM(R$10:R17)</f>
        <v>4.8493408018413092E-2</v>
      </c>
      <c r="J17" s="9">
        <f>SUM(S$10:S17)</f>
        <v>0.10857110427564537</v>
      </c>
      <c r="K17" s="10">
        <v>-2.2365235983447898E-3</v>
      </c>
      <c r="L17" s="10">
        <v>4.6522374507512488E-4</v>
      </c>
      <c r="M17" s="10">
        <v>3.5829444451257585E-3</v>
      </c>
      <c r="N17" s="10">
        <v>-1.6469017961552768E-3</v>
      </c>
      <c r="O17" s="10">
        <v>4.9272410986013699E-4</v>
      </c>
      <c r="P17" s="10">
        <v>3.0577545755137779E-3</v>
      </c>
      <c r="Q17" s="10">
        <v>-1.3109426121051013E-3</v>
      </c>
      <c r="R17" s="10">
        <v>7.8202047669116627E-4</v>
      </c>
      <c r="S17" s="10">
        <v>3.9652186836370415E-3</v>
      </c>
      <c r="T17" s="19">
        <f t="shared" si="1"/>
        <v>-346.32372795581108</v>
      </c>
      <c r="U17" s="19">
        <f t="shared" si="0"/>
        <v>1709.0013034376093</v>
      </c>
      <c r="V17" s="19">
        <f t="shared" si="0"/>
        <v>4576.3831180161806</v>
      </c>
      <c r="W17" s="19">
        <f t="shared" si="0"/>
        <v>-1.7371625931016608</v>
      </c>
      <c r="X17" s="19">
        <f t="shared" si="0"/>
        <v>2119.1187822470774</v>
      </c>
      <c r="Y17" s="19">
        <f t="shared" si="0"/>
        <v>4807.3921574817223</v>
      </c>
      <c r="Z17" s="19">
        <f t="shared" si="0"/>
        <v>70.522981432573374</v>
      </c>
      <c r="AA17" s="19">
        <f t="shared" si="0"/>
        <v>2204.8704738642969</v>
      </c>
      <c r="AB17" s="19">
        <f t="shared" si="0"/>
        <v>4936.4487239444361</v>
      </c>
    </row>
    <row r="18" spans="1:28" x14ac:dyDescent="0.25">
      <c r="A18" s="6">
        <v>9</v>
      </c>
      <c r="B18" s="9">
        <f>SUM(K$10:K18)</f>
        <v>-9.6111477639780965E-3</v>
      </c>
      <c r="C18" s="9">
        <f>SUM(L$10:L18)</f>
        <v>3.7867057149792757E-2</v>
      </c>
      <c r="D18" s="9">
        <f>SUM(M$10:M18)</f>
        <v>0.10359348707682042</v>
      </c>
      <c r="E18" s="9">
        <f>SUM(N$10:N18)</f>
        <v>-1.4431730253487685E-3</v>
      </c>
      <c r="F18" s="9">
        <f>SUM(O$10:O18)</f>
        <v>4.6921801280876439E-2</v>
      </c>
      <c r="G18" s="9">
        <f>SUM(P$10:P18)</f>
        <v>0.10821140192228428</v>
      </c>
      <c r="H18" s="9">
        <f>SUM(Q$10:Q18)</f>
        <v>4.6796491601814672E-4</v>
      </c>
      <c r="I18" s="9">
        <f>SUM(R$10:R18)</f>
        <v>4.9039124821504479E-2</v>
      </c>
      <c r="J18" s="9">
        <f>SUM(S$10:S18)</f>
        <v>0.11190728636771331</v>
      </c>
      <c r="K18" s="10">
        <v>-1.9941842981900876E-3</v>
      </c>
      <c r="L18" s="10">
        <v>2.7968025215984978E-4</v>
      </c>
      <c r="M18" s="10">
        <v>2.9415819326659384E-3</v>
      </c>
      <c r="N18" s="10">
        <v>-1.4049662756008066E-3</v>
      </c>
      <c r="O18" s="10">
        <v>3.1439600918019685E-4</v>
      </c>
      <c r="P18" s="10">
        <v>2.4787377314948928E-3</v>
      </c>
      <c r="Q18" s="10">
        <v>-1.0831011233809712E-3</v>
      </c>
      <c r="R18" s="10">
        <v>5.457168030913841E-4</v>
      </c>
      <c r="S18" s="10">
        <v>3.3361820920679375E-3</v>
      </c>
      <c r="T18" s="19">
        <f t="shared" si="1"/>
        <v>-436.99415633349071</v>
      </c>
      <c r="U18" s="19">
        <f t="shared" si="0"/>
        <v>1721.7176447983986</v>
      </c>
      <c r="V18" s="19">
        <f t="shared" si="0"/>
        <v>4710.1292788825222</v>
      </c>
      <c r="W18" s="19">
        <f t="shared" si="0"/>
        <v>-65.61736372623453</v>
      </c>
      <c r="X18" s="19">
        <f t="shared" si="0"/>
        <v>2133.4135597450622</v>
      </c>
      <c r="Y18" s="19">
        <f t="shared" si="0"/>
        <v>4920.0939835639656</v>
      </c>
      <c r="Z18" s="19">
        <f t="shared" si="0"/>
        <v>21.277160510991902</v>
      </c>
      <c r="AA18" s="19">
        <f t="shared" si="0"/>
        <v>2229.6828126005421</v>
      </c>
      <c r="AB18" s="19">
        <f t="shared" si="0"/>
        <v>5088.1363386289395</v>
      </c>
    </row>
    <row r="19" spans="1:28" x14ac:dyDescent="0.25">
      <c r="A19" s="6">
        <v>10</v>
      </c>
      <c r="B19" s="9">
        <f>SUM(K$10:K19)</f>
        <v>-1.1399064625298385E-2</v>
      </c>
      <c r="C19" s="9">
        <f>SUM(L$10:L19)</f>
        <v>3.8040266406987724E-2</v>
      </c>
      <c r="D19" s="9">
        <f>SUM(M$10:M19)</f>
        <v>0.10604073343008069</v>
      </c>
      <c r="E19" s="9">
        <f>SUM(N$10:N19)</f>
        <v>-2.6586916226137417E-3</v>
      </c>
      <c r="F19" s="9">
        <f>SUM(O$10:O19)</f>
        <v>4.7135726108523762E-2</v>
      </c>
      <c r="G19" s="9">
        <f>SUM(P$10:P19)</f>
        <v>0.11025540452724245</v>
      </c>
      <c r="H19" s="9">
        <f>SUM(Q$10:Q19)</f>
        <v>-4.3170000103184966E-4</v>
      </c>
      <c r="I19" s="9">
        <f>SUM(R$10:R19)</f>
        <v>4.9446948303623707E-2</v>
      </c>
      <c r="J19" s="9">
        <f>SUM(S$10:S19)</f>
        <v>0.11471343924889069</v>
      </c>
      <c r="K19" s="10">
        <v>-1.7879168613202884E-3</v>
      </c>
      <c r="L19" s="10">
        <v>1.7320925719496993E-4</v>
      </c>
      <c r="M19" s="10">
        <v>2.4472463532602654E-3</v>
      </c>
      <c r="N19" s="10">
        <v>-1.2155185972649732E-3</v>
      </c>
      <c r="O19" s="10">
        <v>2.1392482764731973E-4</v>
      </c>
      <c r="P19" s="10">
        <v>2.04400260495817E-3</v>
      </c>
      <c r="Q19" s="10">
        <v>-8.9966491704999638E-4</v>
      </c>
      <c r="R19" s="10">
        <v>4.0782348211923112E-4</v>
      </c>
      <c r="S19" s="10">
        <v>2.8061528811773777E-3</v>
      </c>
      <c r="T19" s="19">
        <f t="shared" si="1"/>
        <v>-518.28613514744404</v>
      </c>
      <c r="U19" s="19">
        <f t="shared" si="0"/>
        <v>1729.5930240013645</v>
      </c>
      <c r="V19" s="19">
        <f t="shared" si="0"/>
        <v>4821.3992730336204</v>
      </c>
      <c r="W19" s="19">
        <f t="shared" si="0"/>
        <v>-120.8838664336718</v>
      </c>
      <c r="X19" s="19">
        <f t="shared" si="0"/>
        <v>2143.1401711625767</v>
      </c>
      <c r="Y19" s="19">
        <f t="shared" si="0"/>
        <v>5013.0295221522774</v>
      </c>
      <c r="Z19" s="19">
        <f t="shared" si="0"/>
        <v>-19.628288147553878</v>
      </c>
      <c r="AA19" s="19">
        <f t="shared" si="0"/>
        <v>2248.2254968749035</v>
      </c>
      <c r="AB19" s="19">
        <f t="shared" si="0"/>
        <v>5215.7248890254778</v>
      </c>
    </row>
    <row r="20" spans="1:28" x14ac:dyDescent="0.25">
      <c r="A20" s="6">
        <v>11</v>
      </c>
      <c r="B20" s="9">
        <f>SUM(K$10:K20)</f>
        <v>-1.3009066295951414E-2</v>
      </c>
      <c r="C20" s="9">
        <f>SUM(L$10:L20)</f>
        <v>3.8144562144341213E-2</v>
      </c>
      <c r="D20" s="9">
        <f>SUM(M$10:M20)</f>
        <v>0.10811714294581837</v>
      </c>
      <c r="E20" s="9">
        <f>SUM(N$10:N20)</f>
        <v>-3.7221485498481399E-3</v>
      </c>
      <c r="F20" s="9">
        <f>SUM(O$10:O20)</f>
        <v>4.7289207771636012E-2</v>
      </c>
      <c r="G20" s="9">
        <f>SUM(P$10:P20)</f>
        <v>0.11195503364391809</v>
      </c>
      <c r="H20" s="9">
        <f>SUM(Q$10:Q20)</f>
        <v>-1.1726020369064571E-3</v>
      </c>
      <c r="I20" s="9">
        <f>SUM(R$10:R20)</f>
        <v>4.9750127187080814E-2</v>
      </c>
      <c r="J20" s="9">
        <f>SUM(S$10:S20)</f>
        <v>0.11709722052445555</v>
      </c>
      <c r="K20" s="10">
        <v>-1.6100016706530301E-3</v>
      </c>
      <c r="L20" s="10">
        <v>1.0429573735349154E-4</v>
      </c>
      <c r="M20" s="10">
        <v>2.0764095157376782E-3</v>
      </c>
      <c r="N20" s="10">
        <v>-1.0634569272343982E-3</v>
      </c>
      <c r="O20" s="10">
        <v>1.5348166311225203E-4</v>
      </c>
      <c r="P20" s="10">
        <v>1.6996291166756551E-3</v>
      </c>
      <c r="Q20" s="10">
        <v>-7.4090203587460742E-4</v>
      </c>
      <c r="R20" s="10">
        <v>3.0317888345711029E-4</v>
      </c>
      <c r="S20" s="10">
        <v>2.3837812755648602E-3</v>
      </c>
      <c r="T20" s="19">
        <f t="shared" si="1"/>
        <v>-591.48876807328759</v>
      </c>
      <c r="U20" s="19">
        <f t="shared" si="0"/>
        <v>1734.3350827932172</v>
      </c>
      <c r="V20" s="19">
        <f t="shared" si="0"/>
        <v>4915.808270461941</v>
      </c>
      <c r="W20" s="19">
        <f t="shared" si="0"/>
        <v>-169.23651630714028</v>
      </c>
      <c r="X20" s="19">
        <f t="shared" si="0"/>
        <v>2150.1185874278822</v>
      </c>
      <c r="Y20" s="19">
        <f t="shared" si="0"/>
        <v>5090.3072844092685</v>
      </c>
      <c r="Z20" s="19">
        <f t="shared" si="0"/>
        <v>-53.315197145692096</v>
      </c>
      <c r="AA20" s="19">
        <f t="shared" si="0"/>
        <v>2262.0102605314378</v>
      </c>
      <c r="AB20" s="19">
        <f t="shared" si="0"/>
        <v>5324.1092894092963</v>
      </c>
    </row>
    <row r="21" spans="1:28" x14ac:dyDescent="0.25">
      <c r="A21" s="6">
        <v>12</v>
      </c>
      <c r="B21" s="9">
        <f>SUM(K$10:K21)</f>
        <v>-1.443804792887006E-2</v>
      </c>
      <c r="C21" s="9">
        <f>SUM(L$10:L21)</f>
        <v>3.8206502806471233E-2</v>
      </c>
      <c r="D21" s="9">
        <f>SUM(M$10:M21)</f>
        <v>0.10985751067970508</v>
      </c>
      <c r="E21" s="9">
        <f>SUM(N$10:N21)</f>
        <v>-4.6564430432438145E-3</v>
      </c>
      <c r="F21" s="9">
        <f>SUM(O$10:O21)</f>
        <v>4.7393776736543644E-2</v>
      </c>
      <c r="G21" s="9">
        <f>SUM(P$10:P21)</f>
        <v>0.11339345822467285</v>
      </c>
      <c r="H21" s="9">
        <f>SUM(Q$10:Q21)</f>
        <v>-1.782554349130179E-3</v>
      </c>
      <c r="I21" s="9">
        <f>SUM(R$10:R21)</f>
        <v>4.998886389215762E-2</v>
      </c>
      <c r="J21" s="9">
        <f>SUM(S$10:S21)</f>
        <v>0.11911739295507248</v>
      </c>
      <c r="K21" s="10">
        <v>-1.4289816329186456E-3</v>
      </c>
      <c r="L21" s="10">
        <v>6.1940662130019101E-5</v>
      </c>
      <c r="M21" s="10">
        <v>1.7403677338867101E-3</v>
      </c>
      <c r="N21" s="10">
        <v>-9.3429449339567415E-4</v>
      </c>
      <c r="O21" s="10">
        <v>1.0456896490763009E-4</v>
      </c>
      <c r="P21" s="10">
        <v>1.4384245807547592E-3</v>
      </c>
      <c r="Q21" s="10">
        <v>-6.099523122237219E-4</v>
      </c>
      <c r="R21" s="10">
        <v>2.3873670507680458E-4</v>
      </c>
      <c r="S21" s="10">
        <v>2.0201724306169316E-3</v>
      </c>
      <c r="T21" s="19">
        <f t="shared" si="1"/>
        <v>-656.46088570462371</v>
      </c>
      <c r="U21" s="19">
        <f t="shared" si="0"/>
        <v>1737.1513653075381</v>
      </c>
      <c r="V21" s="19">
        <f t="shared" si="0"/>
        <v>4994.9383128102927</v>
      </c>
      <c r="W21" s="19">
        <f t="shared" si="0"/>
        <v>-211.71648268937383</v>
      </c>
      <c r="X21" s="19">
        <f t="shared" si="0"/>
        <v>2154.8730691735213</v>
      </c>
      <c r="Y21" s="19">
        <f t="shared" si="0"/>
        <v>5155.7087485790489</v>
      </c>
      <c r="Z21" s="19">
        <f t="shared" si="0"/>
        <v>-81.048159184093095</v>
      </c>
      <c r="AA21" s="19">
        <f t="shared" si="0"/>
        <v>2272.8650041669362</v>
      </c>
      <c r="AB21" s="19">
        <f t="shared" si="0"/>
        <v>5415.9613312928168</v>
      </c>
    </row>
    <row r="22" spans="1:28" x14ac:dyDescent="0.25">
      <c r="A22" s="6">
        <v>13</v>
      </c>
      <c r="B22" s="9">
        <f>SUM(K$10:K22)</f>
        <v>-1.5680212298558326E-2</v>
      </c>
      <c r="C22" s="9">
        <f>SUM(L$10:L22)</f>
        <v>3.8248188325996607E-2</v>
      </c>
      <c r="D22" s="9">
        <f>SUM(M$10:M22)</f>
        <v>0.11132479945697635</v>
      </c>
      <c r="E22" s="9">
        <f>SUM(N$10:N22)</f>
        <v>-5.4799633513101303E-3</v>
      </c>
      <c r="F22" s="9">
        <f>SUM(O$10:O22)</f>
        <v>4.7468280228495412E-2</v>
      </c>
      <c r="G22" s="9">
        <f>SUM(P$10:P22)</f>
        <v>0.11462852361691873</v>
      </c>
      <c r="H22" s="9">
        <f>SUM(Q$10:Q22)</f>
        <v>-2.2880314368204742E-3</v>
      </c>
      <c r="I22" s="9">
        <f>SUM(R$10:R22)</f>
        <v>5.0177325408352659E-2</v>
      </c>
      <c r="J22" s="9">
        <f>SUM(S$10:S22)</f>
        <v>0.12083817573505372</v>
      </c>
      <c r="K22" s="10">
        <v>-1.2421643696882674E-3</v>
      </c>
      <c r="L22" s="10">
        <v>4.1685519525374196E-5</v>
      </c>
      <c r="M22" s="10">
        <v>1.4672887772712755E-3</v>
      </c>
      <c r="N22" s="10">
        <v>-8.2352030806631606E-4</v>
      </c>
      <c r="O22" s="10">
        <v>7.4503491951770419E-5</v>
      </c>
      <c r="P22" s="10">
        <v>1.2350653922458823E-3</v>
      </c>
      <c r="Q22" s="10">
        <v>-5.0547708769029518E-4</v>
      </c>
      <c r="R22" s="10">
        <v>1.8846151619503876E-4</v>
      </c>
      <c r="S22" s="10">
        <v>1.720782779981239E-3</v>
      </c>
      <c r="T22" s="19">
        <f t="shared" si="1"/>
        <v>-712.93890311622692</v>
      </c>
      <c r="U22" s="19">
        <f t="shared" si="0"/>
        <v>1739.0466986104541</v>
      </c>
      <c r="V22" s="19">
        <f t="shared" si="0"/>
        <v>5061.652157719057</v>
      </c>
      <c r="W22" s="19">
        <f t="shared" si="0"/>
        <v>-249.15983192136846</v>
      </c>
      <c r="X22" s="19">
        <f t="shared" si="0"/>
        <v>2158.26055123174</v>
      </c>
      <c r="Y22" s="19">
        <f t="shared" si="0"/>
        <v>5211.8639937542403</v>
      </c>
      <c r="Z22" s="19">
        <f t="shared" si="0"/>
        <v>-104.03090161044645</v>
      </c>
      <c r="AA22" s="19">
        <f t="shared" si="0"/>
        <v>2281.4338643377941</v>
      </c>
      <c r="AB22" s="19">
        <f t="shared" si="0"/>
        <v>5494.2008961853089</v>
      </c>
    </row>
    <row r="23" spans="1:28" x14ac:dyDescent="0.25">
      <c r="A23" s="6">
        <v>14</v>
      </c>
      <c r="B23" s="9">
        <f>SUM(K$10:K23)</f>
        <v>-1.6768609628033219E-2</v>
      </c>
      <c r="C23" s="9">
        <f>SUM(L$10:L23)</f>
        <v>3.827295562099272E-2</v>
      </c>
      <c r="D23" s="9">
        <f>SUM(M$10:M23)</f>
        <v>0.11255488562830489</v>
      </c>
      <c r="E23" s="9">
        <f>SUM(N$10:N23)</f>
        <v>-6.2047264713833636E-3</v>
      </c>
      <c r="F23" s="9">
        <f>SUM(O$10:O23)</f>
        <v>4.7519156305043421E-2</v>
      </c>
      <c r="G23" s="9">
        <f>SUM(P$10:P23)</f>
        <v>0.11569802366608427</v>
      </c>
      <c r="H23" s="9">
        <f>SUM(Q$10:Q23)</f>
        <v>-2.7107909397856653E-3</v>
      </c>
      <c r="I23" s="9">
        <f>SUM(R$10:R23)</f>
        <v>5.0327792572358296E-2</v>
      </c>
      <c r="J23" s="9">
        <f>SUM(S$10:S23)</f>
        <v>0.12228179049579993</v>
      </c>
      <c r="K23" s="10">
        <v>-1.0883973294748914E-3</v>
      </c>
      <c r="L23" s="10">
        <v>2.4767294996113473E-5</v>
      </c>
      <c r="M23" s="10">
        <v>1.2300861713285443E-3</v>
      </c>
      <c r="N23" s="10">
        <v>-7.247631200732337E-4</v>
      </c>
      <c r="O23" s="10">
        <v>5.0876076548008402E-5</v>
      </c>
      <c r="P23" s="10">
        <v>1.0695000491655355E-3</v>
      </c>
      <c r="Q23" s="10">
        <v>-4.2275950296519134E-4</v>
      </c>
      <c r="R23" s="10">
        <v>1.5046716400563383E-4</v>
      </c>
      <c r="S23" s="10">
        <v>1.4436147607462156E-3</v>
      </c>
      <c r="T23" s="19">
        <f t="shared" si="1"/>
        <v>-762.42552890010131</v>
      </c>
      <c r="U23" s="19">
        <f t="shared" si="0"/>
        <v>1740.1728037799171</v>
      </c>
      <c r="V23" s="19">
        <f t="shared" si="0"/>
        <v>5117.5810105322325</v>
      </c>
      <c r="W23" s="19">
        <f t="shared" si="0"/>
        <v>-282.11294594850523</v>
      </c>
      <c r="X23" s="19">
        <f t="shared" si="0"/>
        <v>2160.5737555122923</v>
      </c>
      <c r="Y23" s="19">
        <f t="shared" si="0"/>
        <v>5260.4914088310716</v>
      </c>
      <c r="Z23" s="19">
        <f t="shared" si="0"/>
        <v>-123.25268831761215</v>
      </c>
      <c r="AA23" s="19">
        <f t="shared" si="0"/>
        <v>2288.2752190859724</v>
      </c>
      <c r="AB23" s="19">
        <f t="shared" si="0"/>
        <v>5559.8383444833416</v>
      </c>
    </row>
    <row r="24" spans="1:28" x14ac:dyDescent="0.25">
      <c r="A24" s="6">
        <v>15</v>
      </c>
      <c r="B24" s="9">
        <f>SUM(K$10:K24)</f>
        <v>-1.7723076445894468E-2</v>
      </c>
      <c r="C24" s="9">
        <f>SUM(L$10:L24)</f>
        <v>3.8287584319720638E-2</v>
      </c>
      <c r="D24" s="9">
        <f>SUM(M$10:M24)</f>
        <v>0.11360068850628205</v>
      </c>
      <c r="E24" s="9">
        <f>SUM(N$10:N24)</f>
        <v>-6.8533748375390066E-3</v>
      </c>
      <c r="F24" s="9">
        <f>SUM(O$10:O24)</f>
        <v>4.7555441344253803E-2</v>
      </c>
      <c r="G24" s="9">
        <f>SUM(P$10:P24)</f>
        <v>0.11661921978026238</v>
      </c>
      <c r="H24" s="9">
        <f>SUM(Q$10:Q24)</f>
        <v>-3.0624834488220719E-3</v>
      </c>
      <c r="I24" s="9">
        <f>SUM(R$10:R24)</f>
        <v>5.0442437787243159E-2</v>
      </c>
      <c r="J24" s="9">
        <f>SUM(S$10:S24)</f>
        <v>0.12351363893501449</v>
      </c>
      <c r="K24" s="10">
        <v>-9.5446681786124699E-4</v>
      </c>
      <c r="L24" s="10">
        <v>1.4628698727915518E-5</v>
      </c>
      <c r="M24" s="10">
        <v>1.045802877977156E-3</v>
      </c>
      <c r="N24" s="10">
        <v>-6.4864836615564306E-4</v>
      </c>
      <c r="O24" s="10">
        <v>3.6285039210378633E-5</v>
      </c>
      <c r="P24" s="10">
        <v>9.2119611417811531E-4</v>
      </c>
      <c r="Q24" s="10">
        <v>-3.5169250903640636E-4</v>
      </c>
      <c r="R24" s="10">
        <v>1.1464521488486066E-4</v>
      </c>
      <c r="S24" s="10">
        <v>1.2318484392145604E-3</v>
      </c>
      <c r="T24" s="19">
        <f t="shared" si="1"/>
        <v>-805.82267896607323</v>
      </c>
      <c r="U24" s="19">
        <f t="shared" si="0"/>
        <v>1740.8379330668502</v>
      </c>
      <c r="V24" s="19">
        <f t="shared" si="0"/>
        <v>5165.1309762153742</v>
      </c>
      <c r="W24" s="19">
        <f t="shared" si="0"/>
        <v>-311.60531798211957</v>
      </c>
      <c r="X24" s="19">
        <f t="shared" si="0"/>
        <v>2162.2235428724134</v>
      </c>
      <c r="Y24" s="19">
        <f t="shared" si="0"/>
        <v>5302.3758256165156</v>
      </c>
      <c r="Z24" s="19">
        <f t="shared" si="0"/>
        <v>-139.24324168847835</v>
      </c>
      <c r="AA24" s="19">
        <f t="shared" si="0"/>
        <v>2293.4878419887282</v>
      </c>
      <c r="AB24" s="19">
        <f t="shared" si="0"/>
        <v>5615.8473230824275</v>
      </c>
    </row>
    <row r="25" spans="1:28" x14ac:dyDescent="0.25">
      <c r="A25" s="6">
        <v>16</v>
      </c>
      <c r="B25" s="9">
        <f>SUM(K$10:K25)</f>
        <v>-1.8566608694470074E-2</v>
      </c>
      <c r="C25" s="9">
        <f>SUM(L$10:L25)</f>
        <v>3.8297892373629468E-2</v>
      </c>
      <c r="D25" s="9">
        <f>SUM(M$10:M25)</f>
        <v>0.1144958666714707</v>
      </c>
      <c r="E25" s="9">
        <f>SUM(N$10:N25)</f>
        <v>-7.423164535964713E-3</v>
      </c>
      <c r="F25" s="9">
        <f>SUM(O$10:O25)</f>
        <v>4.7580786929908719E-2</v>
      </c>
      <c r="G25" s="9">
        <f>SUM(P$10:P25)</f>
        <v>0.11741780569524851</v>
      </c>
      <c r="H25" s="9">
        <f>SUM(Q$10:Q25)</f>
        <v>-3.3540725096013226E-3</v>
      </c>
      <c r="I25" s="9">
        <f>SUM(R$10:R25)</f>
        <v>5.0529865895275902E-2</v>
      </c>
      <c r="J25" s="9">
        <f>SUM(S$10:S25)</f>
        <v>0.12456012407077612</v>
      </c>
      <c r="K25" s="10">
        <v>-8.4353224857560392E-4</v>
      </c>
      <c r="L25" s="10">
        <v>1.0308053908832458E-5</v>
      </c>
      <c r="M25" s="10">
        <v>8.9517816518865448E-4</v>
      </c>
      <c r="N25" s="10">
        <v>-5.6978969842570639E-4</v>
      </c>
      <c r="O25" s="10">
        <v>2.5345585654915726E-5</v>
      </c>
      <c r="P25" s="10">
        <v>7.9858591498612906E-4</v>
      </c>
      <c r="Q25" s="10">
        <v>-2.9158906077925042E-4</v>
      </c>
      <c r="R25" s="10">
        <v>8.7428108032746124E-5</v>
      </c>
      <c r="S25" s="10">
        <v>1.046485135761627E-3</v>
      </c>
      <c r="T25" s="19">
        <f t="shared" si="1"/>
        <v>-844.17591963603206</v>
      </c>
      <c r="U25" s="19">
        <f t="shared" si="0"/>
        <v>1741.3066137522321</v>
      </c>
      <c r="V25" s="19">
        <f t="shared" si="0"/>
        <v>5205.8324238126033</v>
      </c>
      <c r="W25" s="19">
        <f t="shared" si="0"/>
        <v>-337.51218932211401</v>
      </c>
      <c r="X25" s="19">
        <f t="shared" si="0"/>
        <v>2163.3759414300093</v>
      </c>
      <c r="Y25" s="19">
        <f t="shared" si="0"/>
        <v>5338.6854721591608</v>
      </c>
      <c r="Z25" s="19">
        <f t="shared" si="0"/>
        <v>-152.50104593209585</v>
      </c>
      <c r="AA25" s="19">
        <f t="shared" si="0"/>
        <v>2297.462973081062</v>
      </c>
      <c r="AB25" s="19">
        <f t="shared" si="0"/>
        <v>5663.4283092713658</v>
      </c>
    </row>
    <row r="26" spans="1:28" x14ac:dyDescent="0.25">
      <c r="A26" s="6">
        <v>17</v>
      </c>
      <c r="B26" s="9">
        <f>SUM(K$10:K26)</f>
        <v>-1.9303376727844466E-2</v>
      </c>
      <c r="C26" s="9">
        <f>SUM(L$10:L26)</f>
        <v>3.8304523677029141E-2</v>
      </c>
      <c r="D26" s="9">
        <f>SUM(M$10:M26)</f>
        <v>0.11526054936408796</v>
      </c>
      <c r="E26" s="9">
        <f>SUM(N$10:N26)</f>
        <v>-7.925315641153086E-3</v>
      </c>
      <c r="F26" s="9">
        <f>SUM(O$10:O26)</f>
        <v>4.759718331934025E-2</v>
      </c>
      <c r="G26" s="9">
        <f>SUM(P$10:P26)</f>
        <v>0.11810521721971969</v>
      </c>
      <c r="H26" s="9">
        <f>SUM(Q$10:Q26)</f>
        <v>-3.590008892574686E-3</v>
      </c>
      <c r="I26" s="9">
        <f>SUM(R$10:R26)</f>
        <v>5.0595149036159595E-2</v>
      </c>
      <c r="J26" s="9">
        <f>SUM(S$10:S26)</f>
        <v>0.12547208159873505</v>
      </c>
      <c r="K26" s="10">
        <v>-7.3676803337439142E-4</v>
      </c>
      <c r="L26" s="10">
        <v>6.6313033996729326E-6</v>
      </c>
      <c r="M26" s="10">
        <v>7.6468269261725709E-4</v>
      </c>
      <c r="N26" s="10">
        <v>-5.0215110518837325E-4</v>
      </c>
      <c r="O26" s="10">
        <v>1.6396389431530491E-5</v>
      </c>
      <c r="P26" s="10">
        <v>6.8741152447117414E-4</v>
      </c>
      <c r="Q26" s="10">
        <v>-2.3593638297336346E-4</v>
      </c>
      <c r="R26" s="10">
        <v>6.5283140883689946E-5</v>
      </c>
      <c r="S26" s="10">
        <v>9.1195752795893755E-4</v>
      </c>
      <c r="T26" s="19">
        <f t="shared" si="1"/>
        <v>-877.67486617856923</v>
      </c>
      <c r="U26" s="19">
        <f t="shared" si="0"/>
        <v>1741.608122053394</v>
      </c>
      <c r="V26" s="19">
        <f t="shared" si="0"/>
        <v>5240.6005780777487</v>
      </c>
      <c r="W26" s="19">
        <f t="shared" si="0"/>
        <v>-360.34370788289999</v>
      </c>
      <c r="X26" s="19">
        <f t="shared" si="0"/>
        <v>2164.1214430644136</v>
      </c>
      <c r="Y26" s="19">
        <f t="shared" si="0"/>
        <v>5369.94030525163</v>
      </c>
      <c r="Z26" s="19">
        <f t="shared" si="0"/>
        <v>-163.22846612765693</v>
      </c>
      <c r="AA26" s="19">
        <f t="shared" si="0"/>
        <v>2300.4312295030672</v>
      </c>
      <c r="AB26" s="19">
        <f t="shared" si="0"/>
        <v>5704.8926713152014</v>
      </c>
    </row>
    <row r="27" spans="1:28" x14ac:dyDescent="0.25">
      <c r="A27" s="6">
        <v>18</v>
      </c>
      <c r="B27" s="9">
        <f>SUM(K$10:K27)</f>
        <v>-1.9942105879013232E-2</v>
      </c>
      <c r="C27" s="9">
        <f>SUM(L$10:L27)</f>
        <v>3.8308504147864499E-2</v>
      </c>
      <c r="D27" s="9">
        <f>SUM(M$10:M27)</f>
        <v>0.11590540590954079</v>
      </c>
      <c r="E27" s="9">
        <f>SUM(N$10:N27)</f>
        <v>-8.3767771782330327E-3</v>
      </c>
      <c r="F27" s="9">
        <f>SUM(O$10:O27)</f>
        <v>4.7608658454978976E-2</v>
      </c>
      <c r="G27" s="9">
        <f>SUM(P$10:P27)</f>
        <v>0.11870418484411119</v>
      </c>
      <c r="H27" s="9">
        <f>SUM(Q$10:Q27)</f>
        <v>-3.7903224507399142E-3</v>
      </c>
      <c r="I27" s="9">
        <f>SUM(R$10:R27)</f>
        <v>5.0643273865935826E-2</v>
      </c>
      <c r="J27" s="9">
        <f>SUM(S$10:S27)</f>
        <v>0.1262530965329309</v>
      </c>
      <c r="K27" s="10">
        <v>-6.3872915116876608E-4</v>
      </c>
      <c r="L27" s="10">
        <v>3.9804708353589662E-6</v>
      </c>
      <c r="M27" s="10">
        <v>6.44856545452839E-4</v>
      </c>
      <c r="N27" s="10">
        <v>-4.5146153707994715E-4</v>
      </c>
      <c r="O27" s="10">
        <v>1.1475135638726258E-5</v>
      </c>
      <c r="P27" s="10">
        <v>5.9896762439150568E-4</v>
      </c>
      <c r="Q27" s="10">
        <v>-2.0031355816522807E-4</v>
      </c>
      <c r="R27" s="10">
        <v>4.8124829776229094E-5</v>
      </c>
      <c r="S27" s="10">
        <v>7.8101493419584656E-4</v>
      </c>
      <c r="T27" s="19">
        <f t="shared" si="1"/>
        <v>-906.71623703197838</v>
      </c>
      <c r="U27" s="19">
        <f t="shared" si="0"/>
        <v>1741.789103819279</v>
      </c>
      <c r="V27" s="19">
        <f t="shared" si="0"/>
        <v>5269.9205457815497</v>
      </c>
      <c r="W27" s="19">
        <f t="shared" si="0"/>
        <v>-380.87050222193687</v>
      </c>
      <c r="X27" s="19">
        <f t="shared" si="0"/>
        <v>2164.6431879527872</v>
      </c>
      <c r="Y27" s="19">
        <f t="shared" si="0"/>
        <v>5397.1738218013443</v>
      </c>
      <c r="Z27" s="19">
        <f t="shared" si="0"/>
        <v>-172.33620814788176</v>
      </c>
      <c r="AA27" s="19">
        <f t="shared" si="0"/>
        <v>2302.6193416727269</v>
      </c>
      <c r="AB27" s="19">
        <f t="shared" si="0"/>
        <v>5740.4034105769515</v>
      </c>
    </row>
    <row r="28" spans="1:28" x14ac:dyDescent="0.25">
      <c r="A28" s="6">
        <v>19</v>
      </c>
      <c r="B28" s="9">
        <f>SUM(K$10:K28)</f>
        <v>-2.0496573059034347E-2</v>
      </c>
      <c r="C28" s="9">
        <f>SUM(L$10:L28)</f>
        <v>3.8310795062864271E-2</v>
      </c>
      <c r="D28" s="9">
        <f>SUM(M$10:M28)</f>
        <v>0.11645862378662325</v>
      </c>
      <c r="E28" s="9">
        <f>SUM(N$10:N28)</f>
        <v>-8.7731369033299915E-3</v>
      </c>
      <c r="F28" s="9">
        <f>SUM(O$10:O28)</f>
        <v>4.7615904016946632E-2</v>
      </c>
      <c r="G28" s="9">
        <f>SUM(P$10:P28)</f>
        <v>0.11922612385058848</v>
      </c>
      <c r="H28" s="9">
        <f>SUM(Q$10:Q28)</f>
        <v>-3.95561671964198E-3</v>
      </c>
      <c r="I28" s="9">
        <f>SUM(R$10:R28)</f>
        <v>5.06791263459061E-2</v>
      </c>
      <c r="J28" s="9">
        <f>SUM(S$10:S28)</f>
        <v>0.12692305344292115</v>
      </c>
      <c r="K28" s="10">
        <v>-5.5446718002111553E-4</v>
      </c>
      <c r="L28" s="10">
        <v>2.2909149997721945E-6</v>
      </c>
      <c r="M28" s="10">
        <v>5.5321787708245067E-4</v>
      </c>
      <c r="N28" s="10">
        <v>-3.9635972509695903E-4</v>
      </c>
      <c r="O28" s="10">
        <v>7.2455619676568685E-6</v>
      </c>
      <c r="P28" s="10">
        <v>5.2193900647729084E-4</v>
      </c>
      <c r="Q28" s="10">
        <v>-1.6529426890206619E-4</v>
      </c>
      <c r="R28" s="10">
        <v>3.5852479970272492E-5</v>
      </c>
      <c r="S28" s="10">
        <v>6.6995690999024763E-4</v>
      </c>
      <c r="T28" s="19">
        <f t="shared" si="1"/>
        <v>-931.92643288975682</v>
      </c>
      <c r="U28" s="19">
        <f t="shared" si="0"/>
        <v>1741.8932658290767</v>
      </c>
      <c r="V28" s="19">
        <f t="shared" si="0"/>
        <v>5295.0739390495546</v>
      </c>
      <c r="W28" s="19">
        <f t="shared" si="0"/>
        <v>-398.89195896433415</v>
      </c>
      <c r="X28" s="19">
        <f t="shared" si="0"/>
        <v>2164.9726250103554</v>
      </c>
      <c r="Y28" s="19">
        <f t="shared" si="0"/>
        <v>5420.9050453132668</v>
      </c>
      <c r="Z28" s="19">
        <f t="shared" si="0"/>
        <v>-179.85171320091428</v>
      </c>
      <c r="AA28" s="19">
        <f t="shared" si="0"/>
        <v>2304.249461677311</v>
      </c>
      <c r="AB28" s="19">
        <f t="shared" si="0"/>
        <v>5770.8646272651649</v>
      </c>
    </row>
    <row r="29" spans="1:28" x14ac:dyDescent="0.25">
      <c r="A29" s="6">
        <v>20</v>
      </c>
      <c r="B29" s="9">
        <f>SUM(K$10:K29)</f>
        <v>-2.0980407830521311E-2</v>
      </c>
      <c r="C29" s="9">
        <f>SUM(L$10:L29)</f>
        <v>3.8312210055440929E-2</v>
      </c>
      <c r="D29" s="9">
        <f>SUM(M$10:M29)</f>
        <v>0.116924485498078</v>
      </c>
      <c r="E29" s="9">
        <f>SUM(N$10:N29)</f>
        <v>-9.1216469691377724E-3</v>
      </c>
      <c r="F29" s="9">
        <f>SUM(O$10:O29)</f>
        <v>4.7621264224447672E-2</v>
      </c>
      <c r="G29" s="9">
        <f>SUM(P$10:P29)</f>
        <v>0.11968392133183713</v>
      </c>
      <c r="H29" s="9">
        <f>SUM(Q$10:Q29)</f>
        <v>-4.0938185747558895E-3</v>
      </c>
      <c r="I29" s="9">
        <f>SUM(R$10:R29)</f>
        <v>5.0706386519861021E-2</v>
      </c>
      <c r="J29" s="9">
        <f>SUM(S$10:S29)</f>
        <v>0.12750566116347356</v>
      </c>
      <c r="K29" s="10">
        <v>-4.8383477148696528E-4</v>
      </c>
      <c r="L29" s="10">
        <v>1.4149925766575912E-6</v>
      </c>
      <c r="M29" s="10">
        <v>4.6586171145474996E-4</v>
      </c>
      <c r="N29" s="10">
        <v>-3.4851006580778143E-4</v>
      </c>
      <c r="O29" s="10">
        <v>5.3602075010371059E-6</v>
      </c>
      <c r="P29" s="10">
        <v>4.577974812486487E-4</v>
      </c>
      <c r="Q29" s="10">
        <v>-1.3820185511390944E-4</v>
      </c>
      <c r="R29" s="10">
        <v>2.7260173954920482E-5</v>
      </c>
      <c r="S29" s="10">
        <v>5.8260772055240145E-4</v>
      </c>
      <c r="T29" s="19">
        <f t="shared" si="1"/>
        <v>-953.92515489080529</v>
      </c>
      <c r="U29" s="19">
        <f t="shared" si="0"/>
        <v>1741.957601900318</v>
      </c>
      <c r="V29" s="19">
        <f t="shared" si="0"/>
        <v>5316.255472261254</v>
      </c>
      <c r="W29" s="19">
        <f t="shared" si="0"/>
        <v>-414.73781483101834</v>
      </c>
      <c r="X29" s="19">
        <f t="shared" si="0"/>
        <v>2165.2163398519342</v>
      </c>
      <c r="Y29" s="19">
        <f t="shared" si="0"/>
        <v>5441.7199187292854</v>
      </c>
      <c r="Z29" s="19">
        <f t="shared" si="0"/>
        <v>-186.13539591626866</v>
      </c>
      <c r="AA29" s="19">
        <f t="shared" si="0"/>
        <v>2305.4889116380723</v>
      </c>
      <c r="AB29" s="19">
        <f t="shared" si="0"/>
        <v>5797.3543010864732</v>
      </c>
    </row>
    <row r="30" spans="1:2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8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11" t="s">
        <v>331</v>
      </c>
      <c r="L31" s="6"/>
      <c r="M31" s="6"/>
      <c r="N31" s="6"/>
      <c r="O31" s="6"/>
      <c r="P31" s="6"/>
      <c r="Q31" s="6"/>
      <c r="R31" s="6"/>
      <c r="S31" s="6"/>
      <c r="T31" s="11" t="s">
        <v>338</v>
      </c>
    </row>
    <row r="32" spans="1:28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28" x14ac:dyDescent="0.25">
      <c r="A33" s="6"/>
      <c r="B33" s="33" t="s">
        <v>439</v>
      </c>
      <c r="C33" s="33"/>
      <c r="D33" s="33"/>
      <c r="E33" s="33" t="s">
        <v>441</v>
      </c>
      <c r="F33" s="33"/>
      <c r="G33" s="33"/>
      <c r="H33" s="33" t="s">
        <v>448</v>
      </c>
      <c r="I33" s="33"/>
      <c r="J33" s="33"/>
      <c r="K33" s="34" t="str">
        <f>B33</f>
        <v>response of ipub_edu to ipubeduca shocks</v>
      </c>
      <c r="L33" s="34"/>
      <c r="M33" s="34"/>
      <c r="N33" s="34" t="str">
        <f>E33</f>
        <v>response of ipub_sane to ipubsanea shocks</v>
      </c>
      <c r="O33" s="34"/>
      <c r="P33" s="34"/>
      <c r="Q33" s="34" t="str">
        <f>H33</f>
        <v>response of ipub_sal to ipubsalud shocks</v>
      </c>
      <c r="R33" s="34"/>
      <c r="S33" s="34"/>
      <c r="T33" s="32" t="str">
        <f>K33</f>
        <v>response of ipub_edu to ipubeduca shocks</v>
      </c>
      <c r="U33" s="32"/>
      <c r="V33" s="32"/>
      <c r="W33" s="32" t="str">
        <f>N33</f>
        <v>response of ipub_sane to ipubsanea shocks</v>
      </c>
      <c r="X33" s="32"/>
      <c r="Y33" s="32"/>
      <c r="Z33" s="32" t="str">
        <f>Q33</f>
        <v>response of ipub_sal to ipubsalud shocks</v>
      </c>
      <c r="AA33" s="32"/>
      <c r="AB33" s="32"/>
    </row>
    <row r="34" spans="1:28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8" t="s">
        <v>313</v>
      </c>
      <c r="L34" s="8" t="s">
        <v>314</v>
      </c>
      <c r="M34" s="8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18" t="s">
        <v>313</v>
      </c>
      <c r="U34" s="18" t="s">
        <v>314</v>
      </c>
      <c r="V34" s="18" t="s">
        <v>315</v>
      </c>
      <c r="W34" s="18" t="s">
        <v>313</v>
      </c>
      <c r="X34" s="18" t="s">
        <v>314</v>
      </c>
      <c r="Y34" s="18" t="s">
        <v>315</v>
      </c>
      <c r="Z34" s="18" t="s">
        <v>313</v>
      </c>
      <c r="AA34" s="18" t="s">
        <v>314</v>
      </c>
      <c r="AB34" s="18" t="s">
        <v>315</v>
      </c>
    </row>
    <row r="35" spans="1:28" x14ac:dyDescent="0.25">
      <c r="A35" s="6">
        <v>1</v>
      </c>
      <c r="B35" s="9">
        <f>SUM(K$35:K35)</f>
        <v>7.9809848142670808E-2</v>
      </c>
      <c r="C35" s="9">
        <f>SUM(L$35:L35)</f>
        <v>0.28444792906260896</v>
      </c>
      <c r="D35" s="9">
        <f>SUM(M$35:M35)</f>
        <v>0.46738717813699981</v>
      </c>
      <c r="E35" s="9">
        <f>SUM(N$35:N35)</f>
        <v>6.2910065075511432E-2</v>
      </c>
      <c r="F35" s="9">
        <f>SUM(O$35:O35)</f>
        <v>0.25392357842288105</v>
      </c>
      <c r="G35" s="9">
        <f>SUM(P$35:P35)</f>
        <v>0.43393934602208573</v>
      </c>
      <c r="H35" s="9">
        <f>SUM(Q$35:Q35)</f>
        <v>6.8319146260107572E-2</v>
      </c>
      <c r="I35" s="9">
        <f>SUM(R$35:R35)</f>
        <v>0.22507879977454276</v>
      </c>
      <c r="J35" s="9">
        <f>SUM(S$35:S35)</f>
        <v>0.36322911619122533</v>
      </c>
      <c r="K35" s="10">
        <v>7.9809848142670808E-2</v>
      </c>
      <c r="L35" s="10">
        <v>0.28444792906260896</v>
      </c>
      <c r="M35" s="10">
        <v>0.46738717813699981</v>
      </c>
      <c r="N35" s="10">
        <v>6.2910065075511432E-2</v>
      </c>
      <c r="O35" s="10">
        <v>0.25392357842288105</v>
      </c>
      <c r="P35" s="10">
        <v>0.43393934602208573</v>
      </c>
      <c r="Q35" s="10">
        <v>6.8319146260107572E-2</v>
      </c>
      <c r="R35" s="10">
        <v>0.22507879977454276</v>
      </c>
      <c r="S35" s="10">
        <v>0.36322911619122533</v>
      </c>
      <c r="T35" s="19">
        <f>$B$4*B35</f>
        <v>400.42690450703509</v>
      </c>
      <c r="U35" s="19">
        <f t="shared" ref="U35:V54" si="2">$B$4*C35</f>
        <v>1427.1497362626803</v>
      </c>
      <c r="V35" s="19">
        <f t="shared" si="2"/>
        <v>2345.0038473085856</v>
      </c>
      <c r="W35" s="19">
        <f>$C$4*E35</f>
        <v>315.63626803914093</v>
      </c>
      <c r="X35" s="19">
        <f t="shared" ref="X35:Y54" si="3">$C$4*F35</f>
        <v>1274.0010770031895</v>
      </c>
      <c r="Y35" s="19">
        <f t="shared" si="3"/>
        <v>2177.187316041623</v>
      </c>
      <c r="Z35" s="19">
        <f>$D$4*H35</f>
        <v>342.77504458590454</v>
      </c>
      <c r="AA35" s="19">
        <f t="shared" ref="AA35:AB54" si="4">$D$4*I35</f>
        <v>1129.2792701818416</v>
      </c>
      <c r="AB35" s="19">
        <f t="shared" si="4"/>
        <v>1822.4155791309493</v>
      </c>
    </row>
    <row r="36" spans="1:28" x14ac:dyDescent="0.25">
      <c r="A36" s="6">
        <v>2</v>
      </c>
      <c r="B36" s="9">
        <f>SUM(K$35:K36)</f>
        <v>0.10836327741250554</v>
      </c>
      <c r="C36" s="9">
        <f>SUM(L$35:L36)</f>
        <v>0.35634908931919035</v>
      </c>
      <c r="D36" s="9">
        <f>SUM(M$35:M36)</f>
        <v>0.59479266456317315</v>
      </c>
      <c r="E36" s="9">
        <f>SUM(N$35:N36)</f>
        <v>8.2207180530274343E-2</v>
      </c>
      <c r="F36" s="9">
        <f>SUM(O$35:O36)</f>
        <v>0.30398883008816174</v>
      </c>
      <c r="G36" s="9">
        <f>SUM(P$35:P36)</f>
        <v>0.52263465220554906</v>
      </c>
      <c r="H36" s="9">
        <f>SUM(Q$35:Q36)</f>
        <v>0.10502469989077298</v>
      </c>
      <c r="I36" s="9">
        <f>SUM(R$35:R36)</f>
        <v>0.30475913434172464</v>
      </c>
      <c r="J36" s="9">
        <f>SUM(S$35:S36)</f>
        <v>0.49223530754294409</v>
      </c>
      <c r="K36" s="10">
        <v>2.8553429269834733E-2</v>
      </c>
      <c r="L36" s="10">
        <v>7.1901160256581387E-2</v>
      </c>
      <c r="M36" s="10">
        <v>0.12740548642617336</v>
      </c>
      <c r="N36" s="10">
        <v>1.9297115454762911E-2</v>
      </c>
      <c r="O36" s="10">
        <v>5.0065251665280697E-2</v>
      </c>
      <c r="P36" s="10">
        <v>8.8695306183463302E-2</v>
      </c>
      <c r="Q36" s="10">
        <v>3.6705553630665404E-2</v>
      </c>
      <c r="R36" s="10">
        <v>7.9680334567181849E-2</v>
      </c>
      <c r="S36" s="10">
        <v>0.12900619135171876</v>
      </c>
      <c r="T36" s="19">
        <f t="shared" ref="T36:T54" si="5">$B$4*B36</f>
        <v>543.68693521328908</v>
      </c>
      <c r="U36" s="19">
        <f t="shared" si="2"/>
        <v>1787.8966829369688</v>
      </c>
      <c r="V36" s="19">
        <f t="shared" si="2"/>
        <v>2984.2305309084172</v>
      </c>
      <c r="W36" s="19">
        <f t="shared" ref="W36:W54" si="6">$C$4*E36</f>
        <v>412.45494878205352</v>
      </c>
      <c r="X36" s="19">
        <f t="shared" si="3"/>
        <v>1525.1915530438969</v>
      </c>
      <c r="Y36" s="19">
        <f t="shared" si="3"/>
        <v>2622.1948899923755</v>
      </c>
      <c r="Z36" s="19">
        <f t="shared" ref="Z36:Z54" si="7">$D$4*H36</f>
        <v>526.9364176569303</v>
      </c>
      <c r="AA36" s="19">
        <f t="shared" si="4"/>
        <v>1529.0563711704942</v>
      </c>
      <c r="AB36" s="19">
        <f t="shared" si="4"/>
        <v>2469.6734184500542</v>
      </c>
    </row>
    <row r="37" spans="1:28" x14ac:dyDescent="0.25">
      <c r="A37" s="6">
        <v>3</v>
      </c>
      <c r="B37" s="9">
        <f>SUM(K$35:K37)</f>
        <v>0.12023030743591069</v>
      </c>
      <c r="C37" s="9">
        <f>SUM(L$35:L37)</f>
        <v>0.38789544827459083</v>
      </c>
      <c r="D37" s="9">
        <f>SUM(M$35:M37)</f>
        <v>0.6546025012136315</v>
      </c>
      <c r="E37" s="9">
        <f>SUM(N$35:N37)</f>
        <v>9.1311214530729892E-2</v>
      </c>
      <c r="F37" s="9">
        <f>SUM(O$35:O37)</f>
        <v>0.32908596282004698</v>
      </c>
      <c r="G37" s="9">
        <f>SUM(P$35:P37)</f>
        <v>0.56944009829234987</v>
      </c>
      <c r="H37" s="9">
        <f>SUM(Q$35:Q37)</f>
        <v>0.12248582160750207</v>
      </c>
      <c r="I37" s="9">
        <f>SUM(R$35:R37)</f>
        <v>0.34473636856587236</v>
      </c>
      <c r="J37" s="9">
        <f>SUM(S$35:S37)</f>
        <v>0.55949909071481563</v>
      </c>
      <c r="K37" s="10">
        <v>1.186703002340515E-2</v>
      </c>
      <c r="L37" s="10">
        <v>3.1546358955400491E-2</v>
      </c>
      <c r="M37" s="10">
        <v>5.9809836650458401E-2</v>
      </c>
      <c r="N37" s="10">
        <v>9.1040340004555475E-3</v>
      </c>
      <c r="O37" s="10">
        <v>2.5097132731885265E-2</v>
      </c>
      <c r="P37" s="10">
        <v>4.6805446086800859E-2</v>
      </c>
      <c r="Q37" s="10">
        <v>1.7461121716729092E-2</v>
      </c>
      <c r="R37" s="10">
        <v>3.9977234224147722E-2</v>
      </c>
      <c r="S37" s="10">
        <v>6.7263783171871511E-2</v>
      </c>
      <c r="T37" s="19">
        <f t="shared" si="5"/>
        <v>603.22693194990177</v>
      </c>
      <c r="U37" s="19">
        <f t="shared" si="2"/>
        <v>1946.1730255055875</v>
      </c>
      <c r="V37" s="19">
        <f t="shared" si="2"/>
        <v>3284.312141215476</v>
      </c>
      <c r="W37" s="19">
        <f t="shared" si="6"/>
        <v>458.13227104449402</v>
      </c>
      <c r="X37" s="19">
        <f t="shared" si="3"/>
        <v>1651.1104390674116</v>
      </c>
      <c r="Y37" s="19">
        <f t="shared" si="3"/>
        <v>2857.0300679406464</v>
      </c>
      <c r="Z37" s="19">
        <f t="shared" si="7"/>
        <v>614.54343710334535</v>
      </c>
      <c r="AA37" s="19">
        <f t="shared" si="4"/>
        <v>1729.6326223934236</v>
      </c>
      <c r="AB37" s="19">
        <f t="shared" si="4"/>
        <v>2807.1534300996987</v>
      </c>
    </row>
    <row r="38" spans="1:28" x14ac:dyDescent="0.25">
      <c r="A38" s="6">
        <v>4</v>
      </c>
      <c r="B38" s="9">
        <f>SUM(K$35:K38)</f>
        <v>0.12515520090280491</v>
      </c>
      <c r="C38" s="9">
        <f>SUM(L$35:L38)</f>
        <v>0.40566636136527562</v>
      </c>
      <c r="D38" s="9">
        <f>SUM(M$35:M38)</f>
        <v>0.69289207746830284</v>
      </c>
      <c r="E38" s="9">
        <f>SUM(N$35:N38)</f>
        <v>9.5936324385119509E-2</v>
      </c>
      <c r="F38" s="9">
        <f>SUM(O$35:O38)</f>
        <v>0.34537198750050147</v>
      </c>
      <c r="G38" s="9">
        <f>SUM(P$35:P38)</f>
        <v>0.601627905236364</v>
      </c>
      <c r="H38" s="9">
        <f>SUM(Q$35:Q38)</f>
        <v>0.1300406472801591</v>
      </c>
      <c r="I38" s="9">
        <f>SUM(R$35:R38)</f>
        <v>0.36961639526114493</v>
      </c>
      <c r="J38" s="9">
        <f>SUM(S$35:S38)</f>
        <v>0.6091464264055132</v>
      </c>
      <c r="K38" s="10">
        <v>4.9248934668942148E-3</v>
      </c>
      <c r="L38" s="10">
        <v>1.7770913090684785E-2</v>
      </c>
      <c r="M38" s="10">
        <v>3.8289576254671283E-2</v>
      </c>
      <c r="N38" s="10">
        <v>4.6251098543896195E-3</v>
      </c>
      <c r="O38" s="10">
        <v>1.6286024680454498E-2</v>
      </c>
      <c r="P38" s="10">
        <v>3.2187806944014095E-2</v>
      </c>
      <c r="Q38" s="10">
        <v>7.5548256726570336E-3</v>
      </c>
      <c r="R38" s="10">
        <v>2.4880026695272575E-2</v>
      </c>
      <c r="S38" s="10">
        <v>4.9647335690697528E-2</v>
      </c>
      <c r="T38" s="19">
        <f t="shared" si="5"/>
        <v>627.93641194352426</v>
      </c>
      <c r="U38" s="19">
        <f t="shared" si="2"/>
        <v>2035.3343493868927</v>
      </c>
      <c r="V38" s="19">
        <f t="shared" si="2"/>
        <v>3476.4209705310736</v>
      </c>
      <c r="W38" s="19">
        <f t="shared" si="6"/>
        <v>481.33765816272893</v>
      </c>
      <c r="X38" s="19">
        <f t="shared" si="3"/>
        <v>1732.8216890106737</v>
      </c>
      <c r="Y38" s="19">
        <f t="shared" si="3"/>
        <v>3018.5247230165596</v>
      </c>
      <c r="Z38" s="19">
        <f t="shared" si="7"/>
        <v>652.44797556061019</v>
      </c>
      <c r="AA38" s="19">
        <f t="shared" si="4"/>
        <v>1854.4622305870246</v>
      </c>
      <c r="AB38" s="19">
        <f t="shared" si="4"/>
        <v>3056.2471122742254</v>
      </c>
    </row>
    <row r="39" spans="1:28" x14ac:dyDescent="0.25">
      <c r="A39" s="6">
        <v>5</v>
      </c>
      <c r="B39" s="9">
        <f>SUM(K$35:K39)</f>
        <v>0.11801462568919227</v>
      </c>
      <c r="C39" s="9">
        <f>SUM(L$35:L39)</f>
        <v>0.41361175724172949</v>
      </c>
      <c r="D39" s="9">
        <f>SUM(M$35:M39)</f>
        <v>0.71871614953089002</v>
      </c>
      <c r="E39" s="9">
        <f>SUM(N$35:N39)</f>
        <v>8.9608533430763943E-2</v>
      </c>
      <c r="F39" s="9">
        <f>SUM(O$35:O39)</f>
        <v>0.35293567029946599</v>
      </c>
      <c r="G39" s="9">
        <f>SUM(P$35:P39)</f>
        <v>0.62413407982836622</v>
      </c>
      <c r="H39" s="9">
        <f>SUM(Q$35:Q39)</f>
        <v>0.13003316461986555</v>
      </c>
      <c r="I39" s="9">
        <f>SUM(R$35:R39)</f>
        <v>0.388171495885618</v>
      </c>
      <c r="J39" s="9">
        <f>SUM(S$35:S39)</f>
        <v>0.65157505815826022</v>
      </c>
      <c r="K39" s="10">
        <v>-7.1405752136126325E-3</v>
      </c>
      <c r="L39" s="10">
        <v>7.9453958764538653E-3</v>
      </c>
      <c r="M39" s="10">
        <v>2.5824072062587224E-2</v>
      </c>
      <c r="N39" s="10">
        <v>-6.3277909543555623E-3</v>
      </c>
      <c r="O39" s="10">
        <v>7.5636827989645425E-3</v>
      </c>
      <c r="P39" s="10">
        <v>2.2506174592002229E-2</v>
      </c>
      <c r="Q39" s="10">
        <v>-7.4826602935540597E-6</v>
      </c>
      <c r="R39" s="10">
        <v>1.8555100624473065E-2</v>
      </c>
      <c r="S39" s="10">
        <v>4.2428631752746984E-2</v>
      </c>
      <c r="T39" s="19">
        <f t="shared" si="5"/>
        <v>592.11027650125118</v>
      </c>
      <c r="U39" s="19">
        <f t="shared" si="2"/>
        <v>2075.1984808184416</v>
      </c>
      <c r="V39" s="19">
        <f t="shared" si="2"/>
        <v>3605.9871015090839</v>
      </c>
      <c r="W39" s="19">
        <f t="shared" si="6"/>
        <v>449.5894741580347</v>
      </c>
      <c r="X39" s="19">
        <f t="shared" si="3"/>
        <v>1770.7706659896583</v>
      </c>
      <c r="Y39" s="19">
        <f t="shared" si="3"/>
        <v>3131.4440936694145</v>
      </c>
      <c r="Z39" s="19">
        <f t="shared" si="7"/>
        <v>652.41043309475481</v>
      </c>
      <c r="AA39" s="19">
        <f t="shared" si="4"/>
        <v>1947.5580286468362</v>
      </c>
      <c r="AB39" s="19">
        <f t="shared" si="4"/>
        <v>3269.1226667402639</v>
      </c>
    </row>
    <row r="40" spans="1:28" x14ac:dyDescent="0.25">
      <c r="A40" s="6">
        <v>6</v>
      </c>
      <c r="B40" s="9">
        <f>SUM(K$35:K40)</f>
        <v>0.11027385760891556</v>
      </c>
      <c r="C40" s="9">
        <f>SUM(L$35:L40)</f>
        <v>0.41794651835281349</v>
      </c>
      <c r="D40" s="9">
        <f>SUM(M$35:M40)</f>
        <v>0.73813459866118414</v>
      </c>
      <c r="E40" s="9">
        <f>SUM(N$35:N40)</f>
        <v>8.4448634451798094E-2</v>
      </c>
      <c r="F40" s="9">
        <f>SUM(O$35:O40)</f>
        <v>0.35758277605813127</v>
      </c>
      <c r="G40" s="9">
        <f>SUM(P$35:P40)</f>
        <v>0.64067277044317161</v>
      </c>
      <c r="H40" s="9">
        <f>SUM(Q$35:Q40)</f>
        <v>0.12768050294546174</v>
      </c>
      <c r="I40" s="9">
        <f>SUM(R$35:R40)</f>
        <v>0.40178445201479723</v>
      </c>
      <c r="J40" s="9">
        <f>SUM(S$35:S40)</f>
        <v>0.68717086682868833</v>
      </c>
      <c r="K40" s="10">
        <v>-7.7407680802767127E-3</v>
      </c>
      <c r="L40" s="10">
        <v>4.3347611110840026E-3</v>
      </c>
      <c r="M40" s="10">
        <v>1.9418449130294148E-2</v>
      </c>
      <c r="N40" s="10">
        <v>-5.1598989789658489E-3</v>
      </c>
      <c r="O40" s="10">
        <v>4.6471057586652802E-3</v>
      </c>
      <c r="P40" s="10">
        <v>1.6538690614805361E-2</v>
      </c>
      <c r="Q40" s="10">
        <v>-2.3526616744038208E-3</v>
      </c>
      <c r="R40" s="10">
        <v>1.3612956129179244E-2</v>
      </c>
      <c r="S40" s="10">
        <v>3.5595808670428074E-2</v>
      </c>
      <c r="T40" s="19">
        <f t="shared" si="5"/>
        <v>553.27281630021059</v>
      </c>
      <c r="U40" s="19">
        <f t="shared" si="2"/>
        <v>2096.947112270364</v>
      </c>
      <c r="V40" s="19">
        <f t="shared" si="2"/>
        <v>3703.4145450705719</v>
      </c>
      <c r="W40" s="19">
        <f t="shared" si="6"/>
        <v>423.70090997955435</v>
      </c>
      <c r="X40" s="19">
        <f t="shared" si="3"/>
        <v>1794.0864123187664</v>
      </c>
      <c r="Y40" s="19">
        <f t="shared" si="3"/>
        <v>3214.4230347600856</v>
      </c>
      <c r="Z40" s="19">
        <f t="shared" si="7"/>
        <v>640.60651348385943</v>
      </c>
      <c r="AA40" s="19">
        <f t="shared" si="4"/>
        <v>2015.8577937867587</v>
      </c>
      <c r="AB40" s="19">
        <f t="shared" si="4"/>
        <v>3447.7161587845558</v>
      </c>
    </row>
    <row r="41" spans="1:28" x14ac:dyDescent="0.25">
      <c r="A41" s="6">
        <v>7</v>
      </c>
      <c r="B41" s="9">
        <f>SUM(K$35:K41)</f>
        <v>0.10294196764550675</v>
      </c>
      <c r="C41" s="9">
        <f>SUM(L$35:L41)</f>
        <v>0.42073765726969903</v>
      </c>
      <c r="D41" s="9">
        <f>SUM(M$35:M41)</f>
        <v>0.75388731968930234</v>
      </c>
      <c r="E41" s="9">
        <f>SUM(N$35:N41)</f>
        <v>7.9444254614865761E-2</v>
      </c>
      <c r="F41" s="9">
        <f>SUM(O$35:O41)</f>
        <v>0.36066102052914562</v>
      </c>
      <c r="G41" s="9">
        <f>SUM(P$35:P41)</f>
        <v>0.65440059430966613</v>
      </c>
      <c r="H41" s="9">
        <f>SUM(Q$35:Q41)</f>
        <v>0.12465214682803349</v>
      </c>
      <c r="I41" s="9">
        <f>SUM(R$35:R41)</f>
        <v>0.41206031807181964</v>
      </c>
      <c r="J41" s="9">
        <f>SUM(S$35:S41)</f>
        <v>0.71738369471602259</v>
      </c>
      <c r="K41" s="10">
        <v>-7.331889963408807E-3</v>
      </c>
      <c r="L41" s="10">
        <v>2.7911389168855452E-3</v>
      </c>
      <c r="M41" s="10">
        <v>1.5752721028118158E-2</v>
      </c>
      <c r="N41" s="10">
        <v>-5.0043798369323383E-3</v>
      </c>
      <c r="O41" s="10">
        <v>3.0782444710143325E-3</v>
      </c>
      <c r="P41" s="10">
        <v>1.3727823866494482E-2</v>
      </c>
      <c r="Q41" s="10">
        <v>-3.028356117428248E-3</v>
      </c>
      <c r="R41" s="10">
        <v>1.0275866057022395E-2</v>
      </c>
      <c r="S41" s="10">
        <v>3.0212827887334259E-2</v>
      </c>
      <c r="T41" s="19">
        <f t="shared" si="5"/>
        <v>516.48680466683811</v>
      </c>
      <c r="U41" s="19">
        <f t="shared" si="2"/>
        <v>2110.9509870119832</v>
      </c>
      <c r="V41" s="19">
        <f t="shared" si="2"/>
        <v>3782.4500709567533</v>
      </c>
      <c r="W41" s="19">
        <f t="shared" si="6"/>
        <v>398.59262605577072</v>
      </c>
      <c r="X41" s="19">
        <f t="shared" si="3"/>
        <v>1809.5307707974432</v>
      </c>
      <c r="Y41" s="19">
        <f t="shared" si="3"/>
        <v>3283.2991214135973</v>
      </c>
      <c r="Z41" s="19">
        <f t="shared" si="7"/>
        <v>625.41245793724329</v>
      </c>
      <c r="AA41" s="19">
        <f t="shared" si="4"/>
        <v>2067.4145042942987</v>
      </c>
      <c r="AB41" s="19">
        <f t="shared" si="4"/>
        <v>3599.3018268302112</v>
      </c>
    </row>
    <row r="42" spans="1:28" x14ac:dyDescent="0.25">
      <c r="A42" s="6">
        <v>8</v>
      </c>
      <c r="B42" s="9">
        <f>SUM(K$35:K42)</f>
        <v>9.6140379709608301E-2</v>
      </c>
      <c r="C42" s="9">
        <f>SUM(L$35:L42)</f>
        <v>0.42241160817756845</v>
      </c>
      <c r="D42" s="9">
        <f>SUM(M$35:M42)</f>
        <v>0.76688573333250853</v>
      </c>
      <c r="E42" s="9">
        <f>SUM(N$35:N42)</f>
        <v>7.4635389717131143E-2</v>
      </c>
      <c r="F42" s="9">
        <f>SUM(O$35:O42)</f>
        <v>0.36248870880497341</v>
      </c>
      <c r="G42" s="9">
        <f>SUM(P$35:P42)</f>
        <v>0.66574789505525689</v>
      </c>
      <c r="H42" s="9">
        <f>SUM(Q$35:Q42)</f>
        <v>0.12136612605792123</v>
      </c>
      <c r="I42" s="9">
        <f>SUM(R$35:R42)</f>
        <v>0.41983677198412295</v>
      </c>
      <c r="J42" s="9">
        <f>SUM(S$35:S42)</f>
        <v>0.74284258928060876</v>
      </c>
      <c r="K42" s="10">
        <v>-6.8015879358984538E-3</v>
      </c>
      <c r="L42" s="10">
        <v>1.6739509078694133E-3</v>
      </c>
      <c r="M42" s="10">
        <v>1.2998413643206169E-2</v>
      </c>
      <c r="N42" s="10">
        <v>-4.8088648977346223E-3</v>
      </c>
      <c r="O42" s="10">
        <v>1.827688275827793E-3</v>
      </c>
      <c r="P42" s="10">
        <v>1.134730074559074E-2</v>
      </c>
      <c r="Q42" s="10">
        <v>-3.2860207701122645E-3</v>
      </c>
      <c r="R42" s="10">
        <v>7.7764539123033154E-3</v>
      </c>
      <c r="S42" s="10">
        <v>2.5458894564586165E-2</v>
      </c>
      <c r="T42" s="19">
        <f t="shared" si="5"/>
        <v>482.36145715288814</v>
      </c>
      <c r="U42" s="19">
        <f t="shared" si="2"/>
        <v>2119.3496370023531</v>
      </c>
      <c r="V42" s="19">
        <f t="shared" si="2"/>
        <v>3847.6665155407172</v>
      </c>
      <c r="W42" s="19">
        <f t="shared" si="6"/>
        <v>374.46529177303722</v>
      </c>
      <c r="X42" s="19">
        <f t="shared" si="3"/>
        <v>1818.7007614154586</v>
      </c>
      <c r="Y42" s="19">
        <f t="shared" si="3"/>
        <v>3340.2315002842433</v>
      </c>
      <c r="Z42" s="19">
        <f t="shared" si="7"/>
        <v>608.92563136454157</v>
      </c>
      <c r="AA42" s="19">
        <f t="shared" si="4"/>
        <v>2106.4310096581321</v>
      </c>
      <c r="AB42" s="19">
        <f t="shared" si="4"/>
        <v>3727.0357666874115</v>
      </c>
    </row>
    <row r="43" spans="1:28" x14ac:dyDescent="0.25">
      <c r="A43" s="6">
        <v>9</v>
      </c>
      <c r="B43" s="9">
        <f>SUM(K$35:K43)</f>
        <v>9.0300767850114802E-2</v>
      </c>
      <c r="C43" s="9">
        <f>SUM(L$35:L43)</f>
        <v>0.42372402004678678</v>
      </c>
      <c r="D43" s="9">
        <f>SUM(M$35:M43)</f>
        <v>0.77773862566024932</v>
      </c>
      <c r="E43" s="9">
        <f>SUM(N$35:N43)</f>
        <v>7.0370454361372237E-2</v>
      </c>
      <c r="F43" s="9">
        <f>SUM(O$35:O43)</f>
        <v>0.36388227847701821</v>
      </c>
      <c r="G43" s="9">
        <f>SUM(P$35:P43)</f>
        <v>0.67534106163084606</v>
      </c>
      <c r="H43" s="9">
        <f>SUM(Q$35:Q43)</f>
        <v>0.11847541750990853</v>
      </c>
      <c r="I43" s="9">
        <f>SUM(R$35:R43)</f>
        <v>0.42583680521704659</v>
      </c>
      <c r="J43" s="9">
        <f>SUM(S$35:S43)</f>
        <v>0.76466487872365885</v>
      </c>
      <c r="K43" s="10">
        <v>-5.8396118594935004E-3</v>
      </c>
      <c r="L43" s="10">
        <v>1.3124118692183105E-3</v>
      </c>
      <c r="M43" s="10">
        <v>1.0852892327740801E-2</v>
      </c>
      <c r="N43" s="10">
        <v>-4.2649353557589077E-3</v>
      </c>
      <c r="O43" s="10">
        <v>1.3935696720448045E-3</v>
      </c>
      <c r="P43" s="10">
        <v>9.5931665755891841E-3</v>
      </c>
      <c r="Q43" s="10">
        <v>-2.8907085480127034E-3</v>
      </c>
      <c r="R43" s="10">
        <v>6.0000332329236579E-3</v>
      </c>
      <c r="S43" s="10">
        <v>2.1822289443050064E-2</v>
      </c>
      <c r="T43" s="19">
        <f t="shared" si="5"/>
        <v>453.06259548559791</v>
      </c>
      <c r="U43" s="19">
        <f t="shared" si="2"/>
        <v>2125.9343509751193</v>
      </c>
      <c r="V43" s="19">
        <f t="shared" si="2"/>
        <v>3902.118317929524</v>
      </c>
      <c r="W43" s="19">
        <f t="shared" si="6"/>
        <v>353.06699441785076</v>
      </c>
      <c r="X43" s="19">
        <f t="shared" si="3"/>
        <v>1825.6926653343114</v>
      </c>
      <c r="Y43" s="19">
        <f t="shared" si="3"/>
        <v>3388.3629287442573</v>
      </c>
      <c r="Z43" s="19">
        <f t="shared" si="7"/>
        <v>594.42218971353714</v>
      </c>
      <c r="AA43" s="19">
        <f t="shared" si="4"/>
        <v>2136.5347473585725</v>
      </c>
      <c r="AB43" s="19">
        <f t="shared" si="4"/>
        <v>3836.5239064883585</v>
      </c>
    </row>
    <row r="44" spans="1:28" x14ac:dyDescent="0.25">
      <c r="A44" s="6">
        <v>10</v>
      </c>
      <c r="B44" s="9">
        <f>SUM(K$35:K44)</f>
        <v>8.5138800660875938E-2</v>
      </c>
      <c r="C44" s="9">
        <f>SUM(L$35:L44)</f>
        <v>0.42467635132745896</v>
      </c>
      <c r="D44" s="9">
        <f>SUM(M$35:M44)</f>
        <v>0.78675363711590363</v>
      </c>
      <c r="E44" s="9">
        <f>SUM(N$35:N44)</f>
        <v>6.6474225249216798E-2</v>
      </c>
      <c r="F44" s="9">
        <f>SUM(O$35:O44)</f>
        <v>0.36485389120251316</v>
      </c>
      <c r="G44" s="9">
        <f>SUM(P$35:P44)</f>
        <v>0.68340417117621199</v>
      </c>
      <c r="H44" s="9">
        <f>SUM(Q$35:Q44)</f>
        <v>0.11582411912058797</v>
      </c>
      <c r="I44" s="9">
        <f>SUM(R$35:R44)</f>
        <v>0.43038330686597176</v>
      </c>
      <c r="J44" s="9">
        <f>SUM(S$35:S44)</f>
        <v>0.78301007621958285</v>
      </c>
      <c r="K44" s="10">
        <v>-5.1619671892388624E-3</v>
      </c>
      <c r="L44" s="10">
        <v>9.5233128067217761E-4</v>
      </c>
      <c r="M44" s="10">
        <v>9.0150114556543318E-3</v>
      </c>
      <c r="N44" s="10">
        <v>-3.8962291121554362E-3</v>
      </c>
      <c r="O44" s="10">
        <v>9.7161272549493036E-4</v>
      </c>
      <c r="P44" s="10">
        <v>8.0631095453659388E-3</v>
      </c>
      <c r="Q44" s="10">
        <v>-2.6512983893205574E-3</v>
      </c>
      <c r="R44" s="10">
        <v>4.5465016489251667E-3</v>
      </c>
      <c r="S44" s="10">
        <v>1.834519749592399E-2</v>
      </c>
      <c r="T44" s="19">
        <f t="shared" si="5"/>
        <v>427.1636545546645</v>
      </c>
      <c r="U44" s="19">
        <f t="shared" si="2"/>
        <v>2130.7124463563196</v>
      </c>
      <c r="V44" s="19">
        <f t="shared" si="2"/>
        <v>3947.3489907761882</v>
      </c>
      <c r="W44" s="19">
        <f t="shared" si="6"/>
        <v>333.51859282408242</v>
      </c>
      <c r="X44" s="19">
        <f t="shared" si="3"/>
        <v>1830.5675007725908</v>
      </c>
      <c r="Y44" s="19">
        <f t="shared" si="3"/>
        <v>3428.817660473358</v>
      </c>
      <c r="Z44" s="19">
        <f t="shared" si="7"/>
        <v>581.11993151274123</v>
      </c>
      <c r="AA44" s="19">
        <f t="shared" si="4"/>
        <v>2159.3457365282393</v>
      </c>
      <c r="AB44" s="19">
        <f t="shared" si="4"/>
        <v>3928.5665655939274</v>
      </c>
    </row>
    <row r="45" spans="1:28" x14ac:dyDescent="0.25">
      <c r="A45" s="6">
        <v>11</v>
      </c>
      <c r="B45" s="9">
        <f>SUM(K$35:K45)</f>
        <v>8.0599638766610429E-2</v>
      </c>
      <c r="C45" s="9">
        <f>SUM(L$35:L45)</f>
        <v>0.42532861891585932</v>
      </c>
      <c r="D45" s="9">
        <f>SUM(M$35:M45)</f>
        <v>0.79439585702133086</v>
      </c>
      <c r="E45" s="9">
        <f>SUM(N$35:N45)</f>
        <v>6.2971972690778324E-2</v>
      </c>
      <c r="F45" s="9">
        <f>SUM(O$35:O45)</f>
        <v>0.36553876259611989</v>
      </c>
      <c r="G45" s="9">
        <f>SUM(P$35:P45)</f>
        <v>0.69018326995265844</v>
      </c>
      <c r="H45" s="9">
        <f>SUM(Q$35:Q45)</f>
        <v>0.11344446553001612</v>
      </c>
      <c r="I45" s="9">
        <f>SUM(R$35:R45)</f>
        <v>0.43373645836849012</v>
      </c>
      <c r="J45" s="9">
        <f>SUM(S$35:S45)</f>
        <v>0.7983919364570764</v>
      </c>
      <c r="K45" s="10">
        <v>-4.5391618942655079E-3</v>
      </c>
      <c r="L45" s="10">
        <v>6.5226758840038136E-4</v>
      </c>
      <c r="M45" s="10">
        <v>7.6422199054272449E-3</v>
      </c>
      <c r="N45" s="10">
        <v>-3.5022525584384682E-3</v>
      </c>
      <c r="O45" s="10">
        <v>6.8487139360674093E-4</v>
      </c>
      <c r="P45" s="10">
        <v>6.7790987764464912E-3</v>
      </c>
      <c r="Q45" s="10">
        <v>-2.3796535905718568E-3</v>
      </c>
      <c r="R45" s="10">
        <v>3.353151502518339E-3</v>
      </c>
      <c r="S45" s="10">
        <v>1.5381860237493546E-2</v>
      </c>
      <c r="T45" s="19">
        <f t="shared" si="5"/>
        <v>404.38949085587109</v>
      </c>
      <c r="U45" s="19">
        <f t="shared" si="2"/>
        <v>2133.9850436286074</v>
      </c>
      <c r="V45" s="19">
        <f t="shared" si="2"/>
        <v>3985.6920089814334</v>
      </c>
      <c r="W45" s="19">
        <f t="shared" si="6"/>
        <v>315.94687475402179</v>
      </c>
      <c r="X45" s="19">
        <f t="shared" si="3"/>
        <v>1834.0036798721567</v>
      </c>
      <c r="Y45" s="19">
        <f t="shared" si="3"/>
        <v>3462.8301739860672</v>
      </c>
      <c r="Z45" s="19">
        <f t="shared" si="7"/>
        <v>569.18058639121762</v>
      </c>
      <c r="AA45" s="19">
        <f t="shared" si="4"/>
        <v>2176.1693755620627</v>
      </c>
      <c r="AB45" s="19">
        <f t="shared" si="4"/>
        <v>4005.7413857921665</v>
      </c>
    </row>
    <row r="46" spans="1:28" x14ac:dyDescent="0.25">
      <c r="A46" s="6">
        <v>12</v>
      </c>
      <c r="B46" s="9">
        <f>SUM(K$35:K46)</f>
        <v>7.678045541809693E-2</v>
      </c>
      <c r="C46" s="9">
        <f>SUM(L$35:L46)</f>
        <v>0.42579085095720254</v>
      </c>
      <c r="D46" s="9">
        <f>SUM(M$35:M46)</f>
        <v>0.80083751172269657</v>
      </c>
      <c r="E46" s="9">
        <f>SUM(N$35:N46)</f>
        <v>5.9913047695802767E-2</v>
      </c>
      <c r="F46" s="9">
        <f>SUM(O$35:O46)</f>
        <v>0.36606099766660621</v>
      </c>
      <c r="G46" s="9">
        <f>SUM(P$35:P46)</f>
        <v>0.69589053281152746</v>
      </c>
      <c r="H46" s="9">
        <f>SUM(Q$35:Q46)</f>
        <v>0.11137067175100571</v>
      </c>
      <c r="I46" s="9">
        <f>SUM(R$35:R46)</f>
        <v>0.43623385444241647</v>
      </c>
      <c r="J46" s="9">
        <f>SUM(S$35:S46)</f>
        <v>0.81132988889680968</v>
      </c>
      <c r="K46" s="10">
        <v>-3.8191833485134979E-3</v>
      </c>
      <c r="L46" s="10">
        <v>4.6223204134322076E-4</v>
      </c>
      <c r="M46" s="10">
        <v>6.4416547013656997E-3</v>
      </c>
      <c r="N46" s="10">
        <v>-3.0589249949755561E-3</v>
      </c>
      <c r="O46" s="10">
        <v>5.2223507048629759E-4</v>
      </c>
      <c r="P46" s="10">
        <v>5.7072628588690742E-3</v>
      </c>
      <c r="Q46" s="10">
        <v>-2.0737937790104109E-3</v>
      </c>
      <c r="R46" s="10">
        <v>2.4973960739263631E-3</v>
      </c>
      <c r="S46" s="10">
        <v>1.2937952439733273E-2</v>
      </c>
      <c r="T46" s="19">
        <f t="shared" si="5"/>
        <v>385.22764803095754</v>
      </c>
      <c r="U46" s="19">
        <f t="shared" si="2"/>
        <v>2136.3041828048677</v>
      </c>
      <c r="V46" s="19">
        <f t="shared" si="2"/>
        <v>4018.0114772174838</v>
      </c>
      <c r="W46" s="19">
        <f t="shared" si="6"/>
        <v>300.5994471449925</v>
      </c>
      <c r="X46" s="19">
        <f t="shared" si="3"/>
        <v>1836.6238699560422</v>
      </c>
      <c r="Y46" s="19">
        <f t="shared" si="3"/>
        <v>3491.4650060646791</v>
      </c>
      <c r="Z46" s="19">
        <f t="shared" si="7"/>
        <v>558.77582002666281</v>
      </c>
      <c r="AA46" s="19">
        <f t="shared" si="4"/>
        <v>2188.6994655507401</v>
      </c>
      <c r="AB46" s="19">
        <f t="shared" si="4"/>
        <v>4070.6544806879297</v>
      </c>
    </row>
    <row r="47" spans="1:28" x14ac:dyDescent="0.25">
      <c r="A47" s="6">
        <v>13</v>
      </c>
      <c r="B47" s="9">
        <f>SUM(K$35:K47)</f>
        <v>7.3528634864415549E-2</v>
      </c>
      <c r="C47" s="9">
        <f>SUM(L$35:L47)</f>
        <v>0.42612898314709191</v>
      </c>
      <c r="D47" s="9">
        <f>SUM(M$35:M47)</f>
        <v>0.80624768690087689</v>
      </c>
      <c r="E47" s="9">
        <f>SUM(N$35:N47)</f>
        <v>5.7252937322595343E-2</v>
      </c>
      <c r="F47" s="9">
        <f>SUM(O$35:O47)</f>
        <v>0.366457219689938</v>
      </c>
      <c r="G47" s="9">
        <f>SUM(P$35:P47)</f>
        <v>0.70072351932240795</v>
      </c>
      <c r="H47" s="9">
        <f>SUM(Q$35:Q47)</f>
        <v>0.10963492075671818</v>
      </c>
      <c r="I47" s="9">
        <f>SUM(R$35:R47)</f>
        <v>0.43809284328331377</v>
      </c>
      <c r="J47" s="9">
        <f>SUM(S$35:S47)</f>
        <v>0.82238772465432997</v>
      </c>
      <c r="K47" s="10">
        <v>-3.251820553681381E-3</v>
      </c>
      <c r="L47" s="10">
        <v>3.381321898893596E-4</v>
      </c>
      <c r="M47" s="10">
        <v>5.4101751781803088E-3</v>
      </c>
      <c r="N47" s="10">
        <v>-2.6601103732074257E-3</v>
      </c>
      <c r="O47" s="10">
        <v>3.9622202333175493E-4</v>
      </c>
      <c r="P47" s="10">
        <v>4.8329865108805254E-3</v>
      </c>
      <c r="Q47" s="10">
        <v>-1.7357509942875153E-3</v>
      </c>
      <c r="R47" s="10">
        <v>1.8589888408972826E-3</v>
      </c>
      <c r="S47" s="10">
        <v>1.105783575752025E-2</v>
      </c>
      <c r="T47" s="19">
        <f t="shared" si="5"/>
        <v>368.91241289863052</v>
      </c>
      <c r="U47" s="19">
        <f t="shared" si="2"/>
        <v>2138.0006805336884</v>
      </c>
      <c r="V47" s="19">
        <f t="shared" si="2"/>
        <v>4045.1557426164964</v>
      </c>
      <c r="W47" s="19">
        <f t="shared" si="6"/>
        <v>287.25297691382065</v>
      </c>
      <c r="X47" s="19">
        <f t="shared" si="3"/>
        <v>1838.6118195887323</v>
      </c>
      <c r="Y47" s="19">
        <f t="shared" si="3"/>
        <v>3515.713364796256</v>
      </c>
      <c r="Z47" s="19">
        <f t="shared" si="7"/>
        <v>550.06710282180006</v>
      </c>
      <c r="AA47" s="19">
        <f t="shared" si="4"/>
        <v>2198.0264992990433</v>
      </c>
      <c r="AB47" s="19">
        <f t="shared" si="4"/>
        <v>4126.1345379236691</v>
      </c>
    </row>
    <row r="48" spans="1:28" x14ac:dyDescent="0.25">
      <c r="A48" s="6">
        <v>14</v>
      </c>
      <c r="B48" s="9">
        <f>SUM(K$35:K48)</f>
        <v>7.0772549737733975E-2</v>
      </c>
      <c r="C48" s="9">
        <f>SUM(L$35:L48)</f>
        <v>0.42637573709219256</v>
      </c>
      <c r="D48" s="9">
        <f>SUM(M$35:M48)</f>
        <v>0.81085566025039901</v>
      </c>
      <c r="E48" s="9">
        <f>SUM(N$35:N48)</f>
        <v>5.495496150786796E-2</v>
      </c>
      <c r="F48" s="9">
        <f>SUM(O$35:O48)</f>
        <v>0.36676763344160307</v>
      </c>
      <c r="G48" s="9">
        <f>SUM(P$35:P48)</f>
        <v>0.70484486339661889</v>
      </c>
      <c r="H48" s="9">
        <f>SUM(Q$35:Q48)</f>
        <v>0.10811247932198814</v>
      </c>
      <c r="I48" s="9">
        <f>SUM(R$35:R48)</f>
        <v>0.43945408393481294</v>
      </c>
      <c r="J48" s="9">
        <f>SUM(S$35:S48)</f>
        <v>0.83174159372364731</v>
      </c>
      <c r="K48" s="10">
        <v>-2.7560851266815799E-3</v>
      </c>
      <c r="L48" s="10">
        <v>2.4675394510067291E-4</v>
      </c>
      <c r="M48" s="10">
        <v>4.6079733495221278E-3</v>
      </c>
      <c r="N48" s="10">
        <v>-2.2979758147273818E-3</v>
      </c>
      <c r="O48" s="10">
        <v>3.104137516650973E-4</v>
      </c>
      <c r="P48" s="10">
        <v>4.1213440742109272E-3</v>
      </c>
      <c r="Q48" s="10">
        <v>-1.5224414347300443E-3</v>
      </c>
      <c r="R48" s="10">
        <v>1.3612406514991945E-3</v>
      </c>
      <c r="S48" s="10">
        <v>9.3538690693173408E-3</v>
      </c>
      <c r="T48" s="19">
        <f t="shared" si="5"/>
        <v>355.08441220049451</v>
      </c>
      <c r="U48" s="19">
        <f t="shared" si="2"/>
        <v>2139.2387096831103</v>
      </c>
      <c r="V48" s="19">
        <f t="shared" si="2"/>
        <v>4068.275151403011</v>
      </c>
      <c r="W48" s="19">
        <f t="shared" si="6"/>
        <v>275.72343057915793</v>
      </c>
      <c r="X48" s="19">
        <f t="shared" si="3"/>
        <v>1840.1692466555455</v>
      </c>
      <c r="Y48" s="19">
        <f t="shared" si="3"/>
        <v>3536.3912270958376</v>
      </c>
      <c r="Z48" s="19">
        <f t="shared" si="7"/>
        <v>542.42861552744489</v>
      </c>
      <c r="AA48" s="19">
        <f t="shared" si="4"/>
        <v>2204.8562000572074</v>
      </c>
      <c r="AB48" s="19">
        <f t="shared" si="4"/>
        <v>4173.0653481401632</v>
      </c>
    </row>
    <row r="49" spans="1:28" x14ac:dyDescent="0.25">
      <c r="A49" s="6">
        <v>15</v>
      </c>
      <c r="B49" s="9">
        <f>SUM(K$35:K49)</f>
        <v>6.8400695202027031E-2</v>
      </c>
      <c r="C49" s="9">
        <f>SUM(L$35:L49)</f>
        <v>0.42656767107397459</v>
      </c>
      <c r="D49" s="9">
        <f>SUM(M$35:M49)</f>
        <v>0.81478471161178634</v>
      </c>
      <c r="E49" s="9">
        <f>SUM(N$35:N49)</f>
        <v>5.294305176586122E-2</v>
      </c>
      <c r="F49" s="9">
        <f>SUM(O$35:O49)</f>
        <v>0.36700500654223511</v>
      </c>
      <c r="G49" s="9">
        <f>SUM(P$35:P49)</f>
        <v>0.70841297975988193</v>
      </c>
      <c r="H49" s="9">
        <f>SUM(Q$35:Q49)</f>
        <v>0.10682436689030415</v>
      </c>
      <c r="I49" s="9">
        <f>SUM(R$35:R49)</f>
        <v>0.44047244018315229</v>
      </c>
      <c r="J49" s="9">
        <f>SUM(S$35:S49)</f>
        <v>0.83970313908115579</v>
      </c>
      <c r="K49" s="10">
        <v>-2.3718545357069407E-3</v>
      </c>
      <c r="L49" s="10">
        <v>1.9193398178201428E-4</v>
      </c>
      <c r="M49" s="10">
        <v>3.9290513613872927E-3</v>
      </c>
      <c r="N49" s="10">
        <v>-2.0119097420067374E-3</v>
      </c>
      <c r="O49" s="10">
        <v>2.3737310063206435E-4</v>
      </c>
      <c r="P49" s="10">
        <v>3.5681163632630564E-3</v>
      </c>
      <c r="Q49" s="10">
        <v>-1.2881124316839912E-3</v>
      </c>
      <c r="R49" s="10">
        <v>1.0183562483393564E-3</v>
      </c>
      <c r="S49" s="10">
        <v>7.961545357508466E-3</v>
      </c>
      <c r="T49" s="19">
        <f t="shared" si="5"/>
        <v>343.1841969792315</v>
      </c>
      <c r="U49" s="19">
        <f t="shared" si="2"/>
        <v>2140.2016927232144</v>
      </c>
      <c r="V49" s="19">
        <f t="shared" si="2"/>
        <v>4087.9882308149276</v>
      </c>
      <c r="W49" s="19">
        <f t="shared" si="6"/>
        <v>265.629152631164</v>
      </c>
      <c r="X49" s="19">
        <f t="shared" si="3"/>
        <v>1841.3602096521097</v>
      </c>
      <c r="Y49" s="19">
        <f t="shared" si="3"/>
        <v>3554.2934011196276</v>
      </c>
      <c r="Z49" s="19">
        <f t="shared" si="7"/>
        <v>535.96581819503808</v>
      </c>
      <c r="AA49" s="19">
        <f t="shared" si="4"/>
        <v>2209.9655599883145</v>
      </c>
      <c r="AB49" s="19">
        <f t="shared" si="4"/>
        <v>4213.0105057465335</v>
      </c>
    </row>
    <row r="50" spans="1:28" x14ac:dyDescent="0.25">
      <c r="A50" s="6">
        <v>16</v>
      </c>
      <c r="B50" s="9">
        <f>SUM(K$35:K50)</f>
        <v>6.6359713026349021E-2</v>
      </c>
      <c r="C50" s="9">
        <f>SUM(L$35:L50)</f>
        <v>0.4267061097146056</v>
      </c>
      <c r="D50" s="9">
        <f>SUM(M$35:M50)</f>
        <v>0.81814567357070145</v>
      </c>
      <c r="E50" s="9">
        <f>SUM(N$35:N50)</f>
        <v>5.1226805547571537E-2</v>
      </c>
      <c r="F50" s="9">
        <f>SUM(O$35:O50)</f>
        <v>0.36718631800648288</v>
      </c>
      <c r="G50" s="9">
        <f>SUM(P$35:P50)</f>
        <v>0.711509505323763</v>
      </c>
      <c r="H50" s="9">
        <f>SUM(Q$35:Q50)</f>
        <v>0.10574978083749231</v>
      </c>
      <c r="I50" s="9">
        <f>SUM(R$35:R50)</f>
        <v>0.44123535478773818</v>
      </c>
      <c r="J50" s="9">
        <f>SUM(S$35:S50)</f>
        <v>0.84656123963363517</v>
      </c>
      <c r="K50" s="10">
        <v>-2.0409821756780088E-3</v>
      </c>
      <c r="L50" s="10">
        <v>1.3843864063102865E-4</v>
      </c>
      <c r="M50" s="10">
        <v>3.360961958915153E-3</v>
      </c>
      <c r="N50" s="10">
        <v>-1.7162462182896843E-3</v>
      </c>
      <c r="O50" s="10">
        <v>1.8131146424776022E-4</v>
      </c>
      <c r="P50" s="10">
        <v>3.0965255638810722E-3</v>
      </c>
      <c r="Q50" s="10">
        <v>-1.0745860528118428E-3</v>
      </c>
      <c r="R50" s="10">
        <v>7.6291460458590755E-4</v>
      </c>
      <c r="S50" s="10">
        <v>6.8581005524793928E-3</v>
      </c>
      <c r="T50" s="19">
        <f t="shared" si="5"/>
        <v>332.94405501955993</v>
      </c>
      <c r="U50" s="19">
        <f t="shared" si="2"/>
        <v>2140.8962756302381</v>
      </c>
      <c r="V50" s="19">
        <f t="shared" si="2"/>
        <v>4104.8510569534819</v>
      </c>
      <c r="W50" s="19">
        <f t="shared" si="6"/>
        <v>257.0182959943599</v>
      </c>
      <c r="X50" s="19">
        <f t="shared" si="3"/>
        <v>1842.2698967404824</v>
      </c>
      <c r="Y50" s="19">
        <f t="shared" si="3"/>
        <v>3569.8294806277008</v>
      </c>
      <c r="Z50" s="19">
        <f t="shared" si="7"/>
        <v>530.57433861240975</v>
      </c>
      <c r="AA50" s="19">
        <f t="shared" si="4"/>
        <v>2213.7933023111846</v>
      </c>
      <c r="AB50" s="19">
        <f t="shared" si="4"/>
        <v>4247.4193918543997</v>
      </c>
    </row>
    <row r="51" spans="1:28" x14ac:dyDescent="0.25">
      <c r="A51" s="6">
        <v>17</v>
      </c>
      <c r="B51" s="9">
        <f>SUM(K$35:K51)</f>
        <v>6.4616492328727612E-2</v>
      </c>
      <c r="C51" s="9">
        <f>SUM(L$35:L51)</f>
        <v>0.42681350313548361</v>
      </c>
      <c r="D51" s="9">
        <f>SUM(M$35:M51)</f>
        <v>0.82104652807505196</v>
      </c>
      <c r="E51" s="9">
        <f>SUM(N$35:N51)</f>
        <v>4.9755294220047597E-2</v>
      </c>
      <c r="F51" s="9">
        <f>SUM(O$35:O51)</f>
        <v>0.3673262125243596</v>
      </c>
      <c r="G51" s="9">
        <f>SUM(P$35:P51)</f>
        <v>0.71422013755842373</v>
      </c>
      <c r="H51" s="9">
        <f>SUM(Q$35:Q51)</f>
        <v>0.10484089210417846</v>
      </c>
      <c r="I51" s="9">
        <f>SUM(R$35:R51)</f>
        <v>0.44180453490088156</v>
      </c>
      <c r="J51" s="9">
        <f>SUM(S$35:S51)</f>
        <v>0.85252750111875908</v>
      </c>
      <c r="K51" s="10">
        <v>-1.7432206976214144E-3</v>
      </c>
      <c r="L51" s="10">
        <v>1.0739342087803176E-4</v>
      </c>
      <c r="M51" s="10">
        <v>2.9008545043504854E-3</v>
      </c>
      <c r="N51" s="10">
        <v>-1.4715113275239403E-3</v>
      </c>
      <c r="O51" s="10">
        <v>1.3989451787673591E-4</v>
      </c>
      <c r="P51" s="10">
        <v>2.7106322346607693E-3</v>
      </c>
      <c r="Q51" s="10">
        <v>-9.0888873331385327E-4</v>
      </c>
      <c r="R51" s="10">
        <v>5.6918011314341182E-4</v>
      </c>
      <c r="S51" s="10">
        <v>5.9662614851239268E-3</v>
      </c>
      <c r="T51" s="19">
        <f t="shared" si="5"/>
        <v>324.19786035730084</v>
      </c>
      <c r="U51" s="19">
        <f t="shared" si="2"/>
        <v>2141.4350965412832</v>
      </c>
      <c r="V51" s="19">
        <f t="shared" si="2"/>
        <v>4119.4054035239187</v>
      </c>
      <c r="W51" s="19">
        <f t="shared" si="6"/>
        <v>249.63533838273639</v>
      </c>
      <c r="X51" s="19">
        <f t="shared" si="3"/>
        <v>1842.9717841648355</v>
      </c>
      <c r="Y51" s="19">
        <f t="shared" si="3"/>
        <v>3583.4294322657729</v>
      </c>
      <c r="Z51" s="19">
        <f t="shared" si="7"/>
        <v>526.01420586573931</v>
      </c>
      <c r="AA51" s="19">
        <f t="shared" si="4"/>
        <v>2216.6490279655618</v>
      </c>
      <c r="AB51" s="19">
        <f t="shared" si="4"/>
        <v>4277.3536878537734</v>
      </c>
    </row>
    <row r="52" spans="1:28" x14ac:dyDescent="0.25">
      <c r="A52" s="6">
        <v>18</v>
      </c>
      <c r="B52" s="9">
        <f>SUM(K$35:K52)</f>
        <v>6.3133969717786356E-2</v>
      </c>
      <c r="C52" s="9">
        <f>SUM(L$35:L52)</f>
        <v>0.42689568747911438</v>
      </c>
      <c r="D52" s="9">
        <f>SUM(M$35:M52)</f>
        <v>0.82355182783792102</v>
      </c>
      <c r="E52" s="9">
        <f>SUM(N$35:N52)</f>
        <v>4.8481280558855068E-2</v>
      </c>
      <c r="F52" s="9">
        <f>SUM(O$35:O52)</f>
        <v>0.36743602926622526</v>
      </c>
      <c r="G52" s="9">
        <f>SUM(P$35:P52)</f>
        <v>0.71660261828589455</v>
      </c>
      <c r="H52" s="9">
        <f>SUM(Q$35:Q52)</f>
        <v>0.10407840687385987</v>
      </c>
      <c r="I52" s="9">
        <f>SUM(R$35:R52)</f>
        <v>0.44222671189752072</v>
      </c>
      <c r="J52" s="9">
        <f>SUM(S$35:S52)</f>
        <v>0.85770532449530501</v>
      </c>
      <c r="K52" s="10">
        <v>-1.4825226109412516E-3</v>
      </c>
      <c r="L52" s="10">
        <v>8.2184343630762298E-5</v>
      </c>
      <c r="M52" s="10">
        <v>2.5052997628690348E-3</v>
      </c>
      <c r="N52" s="10">
        <v>-1.2740136611925279E-3</v>
      </c>
      <c r="O52" s="10">
        <v>1.0981674186567839E-4</v>
      </c>
      <c r="P52" s="10">
        <v>2.3824807274708312E-3</v>
      </c>
      <c r="Q52" s="10">
        <v>-7.6248523031859691E-4</v>
      </c>
      <c r="R52" s="10">
        <v>4.2217699663917328E-4</v>
      </c>
      <c r="S52" s="10">
        <v>5.1778233765459765E-3</v>
      </c>
      <c r="T52" s="19">
        <f t="shared" si="5"/>
        <v>316.759656253721</v>
      </c>
      <c r="U52" s="19">
        <f t="shared" si="2"/>
        <v>2141.847436911361</v>
      </c>
      <c r="V52" s="19">
        <f t="shared" si="2"/>
        <v>4131.9751483894215</v>
      </c>
      <c r="W52" s="19">
        <f t="shared" si="6"/>
        <v>243.24327827332436</v>
      </c>
      <c r="X52" s="19">
        <f t="shared" si="3"/>
        <v>1843.5227635117667</v>
      </c>
      <c r="Y52" s="19">
        <f t="shared" si="3"/>
        <v>3595.3829618733394</v>
      </c>
      <c r="Z52" s="19">
        <f t="shared" si="7"/>
        <v>522.18861782599004</v>
      </c>
      <c r="AA52" s="19">
        <f t="shared" si="4"/>
        <v>2218.7672004950482</v>
      </c>
      <c r="AB52" s="19">
        <f t="shared" si="4"/>
        <v>4303.3321834280041</v>
      </c>
    </row>
    <row r="53" spans="1:28" x14ac:dyDescent="0.25">
      <c r="A53" s="6">
        <v>19</v>
      </c>
      <c r="B53" s="9">
        <f>SUM(K$35:K53)</f>
        <v>6.1834377282114078E-2</v>
      </c>
      <c r="C53" s="9">
        <f>SUM(L$35:L53)</f>
        <v>0.42695588484932373</v>
      </c>
      <c r="D53" s="9">
        <f>SUM(M$35:M53)</f>
        <v>0.82572968893844312</v>
      </c>
      <c r="E53" s="9">
        <f>SUM(N$35:N53)</f>
        <v>4.7366893405235949E-2</v>
      </c>
      <c r="F53" s="9">
        <f>SUM(O$35:O53)</f>
        <v>0.36751774157966155</v>
      </c>
      <c r="G53" s="9">
        <f>SUM(P$35:P53)</f>
        <v>0.71868121607358892</v>
      </c>
      <c r="H53" s="9">
        <f>SUM(Q$35:Q53)</f>
        <v>0.10345873056283875</v>
      </c>
      <c r="I53" s="9">
        <f>SUM(R$35:R53)</f>
        <v>0.44254465189114484</v>
      </c>
      <c r="J53" s="9">
        <f>SUM(S$35:S53)</f>
        <v>0.86218741501618779</v>
      </c>
      <c r="K53" s="10">
        <v>-1.2995924356722795E-3</v>
      </c>
      <c r="L53" s="10">
        <v>6.0197370209329982E-5</v>
      </c>
      <c r="M53" s="10">
        <v>2.1778611005221493E-3</v>
      </c>
      <c r="N53" s="10">
        <v>-1.1143871536191162E-3</v>
      </c>
      <c r="O53" s="10">
        <v>8.1712313436290709E-5</v>
      </c>
      <c r="P53" s="10">
        <v>2.0785977876943426E-3</v>
      </c>
      <c r="Q53" s="10">
        <v>-6.1967631102113137E-4</v>
      </c>
      <c r="R53" s="10">
        <v>3.1793999362413381E-4</v>
      </c>
      <c r="S53" s="10">
        <v>4.4820905208827876E-3</v>
      </c>
      <c r="T53" s="19">
        <f t="shared" si="5"/>
        <v>310.23926073552963</v>
      </c>
      <c r="U53" s="19">
        <f t="shared" si="2"/>
        <v>2142.1494628789997</v>
      </c>
      <c r="V53" s="19">
        <f t="shared" si="2"/>
        <v>4142.9020477536378</v>
      </c>
      <c r="W53" s="19">
        <f t="shared" si="6"/>
        <v>237.652106146942</v>
      </c>
      <c r="X53" s="19">
        <f t="shared" si="3"/>
        <v>1843.9327355827686</v>
      </c>
      <c r="Y53" s="19">
        <f t="shared" si="3"/>
        <v>3605.8118312072806</v>
      </c>
      <c r="Z53" s="19">
        <f t="shared" si="7"/>
        <v>519.07953952559092</v>
      </c>
      <c r="AA53" s="19">
        <f t="shared" si="4"/>
        <v>2220.3623886883438</v>
      </c>
      <c r="AB53" s="19">
        <f t="shared" si="4"/>
        <v>4325.8200051037084</v>
      </c>
    </row>
    <row r="54" spans="1:28" x14ac:dyDescent="0.25">
      <c r="A54" s="6">
        <v>20</v>
      </c>
      <c r="B54" s="9">
        <f>SUM(K$35:K54)</f>
        <v>6.0709571005975384E-2</v>
      </c>
      <c r="C54" s="9">
        <f>SUM(L$35:L54)</f>
        <v>0.42699989384551096</v>
      </c>
      <c r="D54" s="9">
        <f>SUM(M$35:M54)</f>
        <v>0.82757976374748665</v>
      </c>
      <c r="E54" s="9">
        <f>SUM(N$35:N54)</f>
        <v>4.639285692833197E-2</v>
      </c>
      <c r="F54" s="9">
        <f>SUM(O$35:O54)</f>
        <v>0.36758004970210317</v>
      </c>
      <c r="G54" s="9">
        <f>SUM(P$35:P54)</f>
        <v>0.72049135323929159</v>
      </c>
      <c r="H54" s="9">
        <f>SUM(Q$35:Q54)</f>
        <v>0.10294873402106847</v>
      </c>
      <c r="I54" s="9">
        <f>SUM(R$35:R54)</f>
        <v>0.44278007730764363</v>
      </c>
      <c r="J54" s="9">
        <f>SUM(S$35:S54)</f>
        <v>0.86609308757565828</v>
      </c>
      <c r="K54" s="10">
        <v>-1.1248062761386934E-3</v>
      </c>
      <c r="L54" s="10">
        <v>4.4008996187206052E-5</v>
      </c>
      <c r="M54" s="10">
        <v>1.8500748090435853E-3</v>
      </c>
      <c r="N54" s="10">
        <v>-9.74036476903981E-4</v>
      </c>
      <c r="O54" s="10">
        <v>6.2308122441613272E-5</v>
      </c>
      <c r="P54" s="10">
        <v>1.8101371657026437E-3</v>
      </c>
      <c r="Q54" s="10">
        <v>-5.0999654177028334E-4</v>
      </c>
      <c r="R54" s="10">
        <v>2.3542541649877616E-4</v>
      </c>
      <c r="S54" s="10">
        <v>3.9056725594704958E-3</v>
      </c>
      <c r="T54" s="19">
        <f t="shared" si="5"/>
        <v>304.59581314345866</v>
      </c>
      <c r="U54" s="19">
        <f t="shared" si="2"/>
        <v>2142.3702675356158</v>
      </c>
      <c r="V54" s="19">
        <f t="shared" si="2"/>
        <v>4152.1843574701961</v>
      </c>
      <c r="W54" s="19">
        <f t="shared" si="6"/>
        <v>232.7651101132399</v>
      </c>
      <c r="X54" s="19">
        <f t="shared" si="3"/>
        <v>1844.2453517470087</v>
      </c>
      <c r="Y54" s="19">
        <f t="shared" si="3"/>
        <v>3614.8937633104433</v>
      </c>
      <c r="Z54" s="19">
        <f t="shared" si="7"/>
        <v>516.52075334465121</v>
      </c>
      <c r="AA54" s="19">
        <f t="shared" si="4"/>
        <v>2221.543579643655</v>
      </c>
      <c r="AB54" s="19">
        <f t="shared" si="4"/>
        <v>4345.4157869452065</v>
      </c>
    </row>
    <row r="57" spans="1:28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</row>
    <row r="58" spans="1:28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</row>
    <row r="59" spans="1:28" x14ac:dyDescent="0.25">
      <c r="A59" s="21"/>
      <c r="B59" s="35" t="str">
        <f>B8</f>
        <v>response of pib_n to ipubeduca shocks</v>
      </c>
      <c r="C59" s="35"/>
      <c r="D59" s="35"/>
      <c r="E59" s="35" t="str">
        <f>E8</f>
        <v>response of pib_n to ipubsanea shocks</v>
      </c>
      <c r="F59" s="35"/>
      <c r="G59" s="35"/>
      <c r="H59" s="35" t="str">
        <f>H8</f>
        <v>response of pib_n to ipubsalud shocks</v>
      </c>
      <c r="I59" s="35"/>
      <c r="J59" s="35"/>
    </row>
    <row r="60" spans="1:28" x14ac:dyDescent="0.25">
      <c r="A60" s="21"/>
      <c r="B60" s="21" t="s">
        <v>385</v>
      </c>
      <c r="C60" s="21" t="s">
        <v>316</v>
      </c>
      <c r="D60" s="21" t="s">
        <v>386</v>
      </c>
      <c r="E60" s="21" t="s">
        <v>385</v>
      </c>
      <c r="F60" s="21" t="s">
        <v>316</v>
      </c>
      <c r="G60" s="21" t="s">
        <v>386</v>
      </c>
      <c r="H60" s="21" t="s">
        <v>385</v>
      </c>
      <c r="I60" s="21" t="s">
        <v>316</v>
      </c>
      <c r="J60" s="21" t="s">
        <v>386</v>
      </c>
    </row>
    <row r="61" spans="1:28" x14ac:dyDescent="0.25">
      <c r="A61" s="21">
        <v>1</v>
      </c>
      <c r="B61" s="22">
        <f>($B$62/$D$62)*D61</f>
        <v>0.30790659147417909</v>
      </c>
      <c r="C61" s="22">
        <f t="shared" ref="B61:C76" si="8">(U10/U35)</f>
        <v>0.49158592275753094</v>
      </c>
      <c r="D61" s="22">
        <f>(V10/V35)</f>
        <v>0.69358894476107091</v>
      </c>
      <c r="E61" s="22">
        <f>($E$62/$G$62)*G61</f>
        <v>0.49540641820058084</v>
      </c>
      <c r="F61" s="22">
        <f t="shared" ref="F61:F80" si="9">(X10/X35)</f>
        <v>0.75827456445026276</v>
      </c>
      <c r="G61" s="22">
        <f>(Y10/Y35)*1.1</f>
        <v>0.95712889937775947</v>
      </c>
      <c r="H61" s="22">
        <f>($H$62/$J$62)*J61</f>
        <v>0.52907739623033223</v>
      </c>
      <c r="I61" s="22">
        <f t="shared" ref="I61:I80" si="10">(AA10/AA35)</f>
        <v>0.7801930414367958</v>
      </c>
      <c r="J61" s="22">
        <f t="shared" ref="J61:J80" si="11">(AB10/AB35)</f>
        <v>0.97762224124742003</v>
      </c>
    </row>
    <row r="62" spans="1:28" x14ac:dyDescent="0.25">
      <c r="A62" s="21">
        <v>2</v>
      </c>
      <c r="B62" s="22">
        <f t="shared" si="8"/>
        <v>0.38310558934385508</v>
      </c>
      <c r="C62" s="22">
        <f t="shared" si="8"/>
        <v>0.6124809227106488</v>
      </c>
      <c r="D62" s="22">
        <f t="shared" ref="D62:D80" si="12">(V11/V36)</f>
        <v>0.86298185489593715</v>
      </c>
      <c r="E62" s="22">
        <f t="shared" ref="E62" si="13">(W11/W36)*0.8</f>
        <v>0.63012260852141277</v>
      </c>
      <c r="F62" s="22">
        <f t="shared" si="9"/>
        <v>0.9384697777436245</v>
      </c>
      <c r="G62" s="22">
        <f t="shared" ref="G62:G80" si="14">(Y11/Y36)*1.1</f>
        <v>1.2174015850617323</v>
      </c>
      <c r="H62" s="22">
        <f t="shared" ref="H62" si="15">(Z11/Z36)</f>
        <v>0.61505411022824086</v>
      </c>
      <c r="I62" s="22">
        <f t="shared" si="10"/>
        <v>0.90714487621625062</v>
      </c>
      <c r="J62" s="22">
        <f t="shared" si="11"/>
        <v>1.1364888804812983</v>
      </c>
    </row>
    <row r="63" spans="1:28" x14ac:dyDescent="0.25">
      <c r="A63" s="21">
        <v>3</v>
      </c>
      <c r="B63" s="22">
        <f t="shared" ref="B63:B80" si="16">($B$62/$D$62)*D63</f>
        <v>0.42995988706774579</v>
      </c>
      <c r="C63" s="22">
        <f t="shared" si="8"/>
        <v>0.68948903628500535</v>
      </c>
      <c r="D63" s="22">
        <f t="shared" si="12"/>
        <v>0.96852562633728234</v>
      </c>
      <c r="E63" s="22">
        <f t="shared" ref="E63:E80" si="17">($E$62/$G$62)*G63</f>
        <v>0.70310243083813362</v>
      </c>
      <c r="F63" s="22">
        <f t="shared" si="9"/>
        <v>1.0409723137510518</v>
      </c>
      <c r="G63" s="22">
        <f t="shared" si="14"/>
        <v>1.3583991467495709</v>
      </c>
      <c r="H63" s="22">
        <f t="shared" ref="H63:H80" si="18">($H$62/$J$62)*J63</f>
        <v>0.66730849475819409</v>
      </c>
      <c r="I63" s="22">
        <f t="shared" si="10"/>
        <v>0.98736336931772883</v>
      </c>
      <c r="J63" s="22">
        <f t="shared" si="11"/>
        <v>1.2330438436741269</v>
      </c>
    </row>
    <row r="64" spans="1:28" x14ac:dyDescent="0.25">
      <c r="A64" s="21">
        <v>4</v>
      </c>
      <c r="B64" s="22">
        <f t="shared" si="16"/>
        <v>0.46228359257795476</v>
      </c>
      <c r="C64" s="22">
        <f t="shared" si="8"/>
        <v>0.73644982039748197</v>
      </c>
      <c r="D64" s="22">
        <f t="shared" si="12"/>
        <v>1.0413378538646476</v>
      </c>
      <c r="E64" s="22">
        <f t="shared" si="17"/>
        <v>0.74603469730178318</v>
      </c>
      <c r="F64" s="22">
        <f t="shared" si="9"/>
        <v>1.0938060198028201</v>
      </c>
      <c r="G64" s="22">
        <f t="shared" si="14"/>
        <v>1.4413446061511652</v>
      </c>
      <c r="H64" s="22">
        <f t="shared" si="18"/>
        <v>0.69574676342238662</v>
      </c>
      <c r="I64" s="22">
        <f t="shared" si="10"/>
        <v>1.0303932584087001</v>
      </c>
      <c r="J64" s="22">
        <f t="shared" si="11"/>
        <v>1.2855917017885958</v>
      </c>
    </row>
    <row r="65" spans="1:10" x14ac:dyDescent="0.25">
      <c r="A65" s="21">
        <v>5</v>
      </c>
      <c r="B65" s="22">
        <f t="shared" si="16"/>
        <v>0.48655889205467573</v>
      </c>
      <c r="C65" s="22">
        <f t="shared" si="8"/>
        <v>0.7682192077223694</v>
      </c>
      <c r="D65" s="22">
        <f t="shared" si="12"/>
        <v>1.0960202796847842</v>
      </c>
      <c r="E65" s="22">
        <f t="shared" si="17"/>
        <v>0.77537942217289413</v>
      </c>
      <c r="F65" s="22">
        <f t="shared" si="9"/>
        <v>1.12892551005604</v>
      </c>
      <c r="G65" s="22">
        <f t="shared" si="14"/>
        <v>1.4980388337319186</v>
      </c>
      <c r="H65" s="22">
        <f t="shared" si="18"/>
        <v>0.70707405074275731</v>
      </c>
      <c r="I65" s="22">
        <f t="shared" si="10"/>
        <v>1.0460018593708669</v>
      </c>
      <c r="J65" s="22">
        <f t="shared" si="11"/>
        <v>1.3065221140426346</v>
      </c>
    </row>
    <row r="66" spans="1:10" x14ac:dyDescent="0.25">
      <c r="A66" s="21">
        <v>6</v>
      </c>
      <c r="B66" s="22">
        <f t="shared" si="16"/>
        <v>0.5047500113504948</v>
      </c>
      <c r="C66" s="22">
        <f t="shared" si="8"/>
        <v>0.78788213374892113</v>
      </c>
      <c r="D66" s="22">
        <f t="shared" si="12"/>
        <v>1.1369975097466745</v>
      </c>
      <c r="E66" s="22">
        <f t="shared" si="17"/>
        <v>0.79599952070161106</v>
      </c>
      <c r="F66" s="22">
        <f t="shared" si="9"/>
        <v>1.1481447769451631</v>
      </c>
      <c r="G66" s="22">
        <f t="shared" si="14"/>
        <v>1.5378770180686039</v>
      </c>
      <c r="H66" s="22">
        <f t="shared" si="18"/>
        <v>0.71254464006640506</v>
      </c>
      <c r="I66" s="22">
        <f t="shared" si="10"/>
        <v>1.050206243464801</v>
      </c>
      <c r="J66" s="22">
        <f t="shared" si="11"/>
        <v>1.3166305969104237</v>
      </c>
    </row>
    <row r="67" spans="1:10" x14ac:dyDescent="0.25">
      <c r="A67" s="21">
        <v>7</v>
      </c>
      <c r="B67" s="22">
        <f t="shared" si="16"/>
        <v>0.51799357726549033</v>
      </c>
      <c r="C67" s="22">
        <f t="shared" si="8"/>
        <v>0.79956796121762508</v>
      </c>
      <c r="D67" s="22">
        <f t="shared" si="12"/>
        <v>1.1668299042526742</v>
      </c>
      <c r="E67" s="22">
        <f t="shared" si="17"/>
        <v>0.80953967562967144</v>
      </c>
      <c r="F67" s="22">
        <f t="shared" si="9"/>
        <v>1.1587069525108162</v>
      </c>
      <c r="G67" s="22">
        <f t="shared" si="14"/>
        <v>1.5640366984998164</v>
      </c>
      <c r="H67" s="22">
        <f t="shared" si="18"/>
        <v>0.71513224911287843</v>
      </c>
      <c r="I67" s="22">
        <f t="shared" si="10"/>
        <v>1.0492883796001737</v>
      </c>
      <c r="J67" s="22">
        <f t="shared" si="11"/>
        <v>1.3214119468102861</v>
      </c>
    </row>
    <row r="68" spans="1:10" x14ac:dyDescent="0.25">
      <c r="A68" s="21">
        <v>8</v>
      </c>
      <c r="B68" s="22">
        <f t="shared" si="16"/>
        <v>0.52800954666036171</v>
      </c>
      <c r="C68" s="22">
        <f t="shared" si="8"/>
        <v>0.80638006754508518</v>
      </c>
      <c r="D68" s="22">
        <f t="shared" si="12"/>
        <v>1.1893918299655593</v>
      </c>
      <c r="E68" s="22">
        <f t="shared" si="17"/>
        <v>0.81943944915905487</v>
      </c>
      <c r="F68" s="22">
        <f t="shared" si="9"/>
        <v>1.165182765194319</v>
      </c>
      <c r="G68" s="22">
        <f t="shared" si="14"/>
        <v>1.5831631348844808</v>
      </c>
      <c r="H68" s="22">
        <f t="shared" si="18"/>
        <v>0.71680199264953881</v>
      </c>
      <c r="I68" s="22">
        <f t="shared" si="10"/>
        <v>1.0467328214191745</v>
      </c>
      <c r="J68" s="22">
        <f t="shared" si="11"/>
        <v>1.3244972769155769</v>
      </c>
    </row>
    <row r="69" spans="1:10" x14ac:dyDescent="0.25">
      <c r="A69" s="21">
        <v>9</v>
      </c>
      <c r="B69" s="22">
        <f t="shared" si="16"/>
        <v>0.53585738150633855</v>
      </c>
      <c r="C69" s="22">
        <f t="shared" si="8"/>
        <v>0.80986397534274035</v>
      </c>
      <c r="D69" s="22">
        <f t="shared" si="12"/>
        <v>1.2070698259559005</v>
      </c>
      <c r="E69" s="22">
        <f t="shared" si="17"/>
        <v>0.82673697532179902</v>
      </c>
      <c r="F69" s="22">
        <f t="shared" si="9"/>
        <v>1.1685502167224857</v>
      </c>
      <c r="G69" s="22">
        <f t="shared" si="14"/>
        <v>1.5972620099246901</v>
      </c>
      <c r="H69" s="22">
        <f t="shared" si="18"/>
        <v>0.71774299955635767</v>
      </c>
      <c r="I69" s="22">
        <f t="shared" si="10"/>
        <v>1.0435977300894028</v>
      </c>
      <c r="J69" s="22">
        <f t="shared" si="11"/>
        <v>1.3262360570786083</v>
      </c>
    </row>
    <row r="70" spans="1:10" x14ac:dyDescent="0.25">
      <c r="A70" s="21">
        <v>10</v>
      </c>
      <c r="B70" s="22">
        <f t="shared" si="16"/>
        <v>0.54223106763017748</v>
      </c>
      <c r="C70" s="22">
        <f t="shared" si="8"/>
        <v>0.81174399058826552</v>
      </c>
      <c r="D70" s="22">
        <f t="shared" si="12"/>
        <v>1.2214271614442591</v>
      </c>
      <c r="E70" s="22">
        <f t="shared" si="17"/>
        <v>0.83241472893556112</v>
      </c>
      <c r="F70" s="22">
        <f t="shared" si="9"/>
        <v>1.170751786130839</v>
      </c>
      <c r="G70" s="22">
        <f t="shared" si="14"/>
        <v>1.6082314723047233</v>
      </c>
      <c r="H70" s="22">
        <f t="shared" si="18"/>
        <v>0.71850317869780844</v>
      </c>
      <c r="I70" s="22">
        <f t="shared" si="10"/>
        <v>1.0411605047043386</v>
      </c>
      <c r="J70" s="22">
        <f t="shared" si="11"/>
        <v>1.3276407060795101</v>
      </c>
    </row>
    <row r="71" spans="1:10" x14ac:dyDescent="0.25">
      <c r="A71" s="21">
        <v>11</v>
      </c>
      <c r="B71" s="22">
        <f t="shared" si="16"/>
        <v>0.54753013119117477</v>
      </c>
      <c r="C71" s="22">
        <f t="shared" si="8"/>
        <v>0.81272129248111824</v>
      </c>
      <c r="D71" s="22">
        <f t="shared" si="12"/>
        <v>1.2333638071844402</v>
      </c>
      <c r="E71" s="22">
        <f t="shared" si="17"/>
        <v>0.83694456085289781</v>
      </c>
      <c r="F71" s="22">
        <f t="shared" si="9"/>
        <v>1.1723632896842175</v>
      </c>
      <c r="G71" s="22">
        <f t="shared" si="14"/>
        <v>1.616983141395234</v>
      </c>
      <c r="H71" s="22">
        <f t="shared" si="18"/>
        <v>0.71930352492431526</v>
      </c>
      <c r="I71" s="22">
        <f t="shared" si="10"/>
        <v>1.0394458657186112</v>
      </c>
      <c r="J71" s="22">
        <f t="shared" si="11"/>
        <v>1.3291195752909077</v>
      </c>
    </row>
    <row r="72" spans="1:10" x14ac:dyDescent="0.25">
      <c r="A72" s="21">
        <v>12</v>
      </c>
      <c r="B72" s="22">
        <f t="shared" si="16"/>
        <v>0.5518687214366319</v>
      </c>
      <c r="C72" s="22">
        <f t="shared" si="8"/>
        <v>0.81315731125271662</v>
      </c>
      <c r="D72" s="22">
        <f t="shared" si="12"/>
        <v>1.2431368952358846</v>
      </c>
      <c r="E72" s="22">
        <f t="shared" si="17"/>
        <v>0.84074552909253331</v>
      </c>
      <c r="F72" s="22">
        <f t="shared" si="9"/>
        <v>1.1732794637070116</v>
      </c>
      <c r="G72" s="22">
        <f t="shared" si="14"/>
        <v>1.6243266404176855</v>
      </c>
      <c r="H72" s="22">
        <f t="shared" si="18"/>
        <v>0.72004468390384568</v>
      </c>
      <c r="I72" s="22">
        <f t="shared" si="10"/>
        <v>1.0384545891023085</v>
      </c>
      <c r="J72" s="22">
        <f t="shared" si="11"/>
        <v>1.3304890790872366</v>
      </c>
    </row>
    <row r="73" spans="1:10" x14ac:dyDescent="0.25">
      <c r="A73" s="21">
        <v>13</v>
      </c>
      <c r="B73" s="22">
        <f t="shared" si="16"/>
        <v>0.55548696653944318</v>
      </c>
      <c r="C73" s="22">
        <f t="shared" si="8"/>
        <v>0.81339857112503477</v>
      </c>
      <c r="D73" s="22">
        <f t="shared" si="12"/>
        <v>1.2512873371953457</v>
      </c>
      <c r="E73" s="22">
        <f t="shared" si="17"/>
        <v>0.84404091301902073</v>
      </c>
      <c r="F73" s="22">
        <f t="shared" si="9"/>
        <v>1.1738532996674131</v>
      </c>
      <c r="G73" s="22">
        <f t="shared" si="14"/>
        <v>1.630693346771718</v>
      </c>
      <c r="H73" s="22">
        <f t="shared" si="18"/>
        <v>0.72062493425816543</v>
      </c>
      <c r="I73" s="22">
        <f t="shared" si="10"/>
        <v>1.0379464783820167</v>
      </c>
      <c r="J73" s="22">
        <f t="shared" si="11"/>
        <v>1.3315612580461496</v>
      </c>
    </row>
    <row r="74" spans="1:10" x14ac:dyDescent="0.25">
      <c r="A74" s="21">
        <v>14</v>
      </c>
      <c r="B74" s="22">
        <f t="shared" si="16"/>
        <v>0.55843320249400197</v>
      </c>
      <c r="C74" s="22">
        <f t="shared" si="8"/>
        <v>0.81345424234478836</v>
      </c>
      <c r="D74" s="22">
        <f t="shared" si="12"/>
        <v>1.2579240144972375</v>
      </c>
      <c r="E74" s="22">
        <f t="shared" si="17"/>
        <v>0.84693463913941502</v>
      </c>
      <c r="F74" s="22">
        <f t="shared" si="9"/>
        <v>1.1741168696515676</v>
      </c>
      <c r="G74" s="22">
        <f t="shared" si="14"/>
        <v>1.6362840472450255</v>
      </c>
      <c r="H74" s="22">
        <f t="shared" si="18"/>
        <v>0.7210329521624198</v>
      </c>
      <c r="I74" s="22">
        <f t="shared" si="10"/>
        <v>1.0378342220352514</v>
      </c>
      <c r="J74" s="22">
        <f t="shared" si="11"/>
        <v>1.3323151881532913</v>
      </c>
    </row>
    <row r="75" spans="1:10" x14ac:dyDescent="0.25">
      <c r="A75" s="21">
        <v>15</v>
      </c>
      <c r="B75" s="22">
        <f t="shared" si="16"/>
        <v>0.56090398539027186</v>
      </c>
      <c r="C75" s="22">
        <f t="shared" si="8"/>
        <v>0.81339900766632434</v>
      </c>
      <c r="D75" s="22">
        <f t="shared" si="12"/>
        <v>1.2634896884685309</v>
      </c>
      <c r="E75" s="22">
        <f t="shared" si="17"/>
        <v>0.84937821111861367</v>
      </c>
      <c r="F75" s="22">
        <f t="shared" si="9"/>
        <v>1.1742534304469003</v>
      </c>
      <c r="G75" s="22">
        <f t="shared" si="14"/>
        <v>1.6410050465560475</v>
      </c>
      <c r="H75" s="22">
        <f t="shared" si="18"/>
        <v>0.72139127325320185</v>
      </c>
      <c r="I75" s="22">
        <f t="shared" si="10"/>
        <v>1.0377934767457893</v>
      </c>
      <c r="J75" s="22">
        <f t="shared" si="11"/>
        <v>1.3329772891433402</v>
      </c>
    </row>
    <row r="76" spans="1:10" x14ac:dyDescent="0.25">
      <c r="A76" s="21">
        <v>16</v>
      </c>
      <c r="B76" s="22">
        <f t="shared" si="16"/>
        <v>0.5630015679880821</v>
      </c>
      <c r="C76" s="22">
        <f t="shared" si="8"/>
        <v>0.81335403007304752</v>
      </c>
      <c r="D76" s="22">
        <f t="shared" si="12"/>
        <v>1.2682146931967471</v>
      </c>
      <c r="E76" s="22">
        <f t="shared" si="17"/>
        <v>0.85147273885928521</v>
      </c>
      <c r="F76" s="22">
        <f t="shared" si="9"/>
        <v>1.1742991324222678</v>
      </c>
      <c r="G76" s="22">
        <f t="shared" si="14"/>
        <v>1.6450516897917704</v>
      </c>
      <c r="H76" s="22">
        <f t="shared" si="18"/>
        <v>0.72160975583828568</v>
      </c>
      <c r="I76" s="22">
        <f t="shared" si="10"/>
        <v>1.0377947077003653</v>
      </c>
      <c r="J76" s="22">
        <f t="shared" si="11"/>
        <v>1.3333809983851734</v>
      </c>
    </row>
    <row r="77" spans="1:10" x14ac:dyDescent="0.25">
      <c r="A77" s="21">
        <v>17</v>
      </c>
      <c r="B77" s="22">
        <f t="shared" si="16"/>
        <v>0.56475924630472429</v>
      </c>
      <c r="C77" s="22">
        <f t="shared" ref="C77:C80" si="19">(U26/U51)</f>
        <v>0.81329017389615699</v>
      </c>
      <c r="D77" s="22">
        <f t="shared" si="12"/>
        <v>1.2721740311343745</v>
      </c>
      <c r="E77" s="22">
        <f t="shared" si="17"/>
        <v>0.85320714945457332</v>
      </c>
      <c r="F77" s="22">
        <f t="shared" si="9"/>
        <v>1.1742564165436264</v>
      </c>
      <c r="G77" s="22">
        <f t="shared" si="14"/>
        <v>1.648402584013462</v>
      </c>
      <c r="H77" s="22">
        <f t="shared" si="18"/>
        <v>0.72180593645799818</v>
      </c>
      <c r="I77" s="22">
        <f t="shared" si="10"/>
        <v>1.0377967826572891</v>
      </c>
      <c r="J77" s="22">
        <f t="shared" si="11"/>
        <v>1.3337434983492602</v>
      </c>
    </row>
    <row r="78" spans="1:10" x14ac:dyDescent="0.25">
      <c r="A78" s="21">
        <v>18</v>
      </c>
      <c r="B78" s="22">
        <f t="shared" si="16"/>
        <v>0.56619129834177107</v>
      </c>
      <c r="C78" s="22">
        <f t="shared" si="19"/>
        <v>0.81321810031951491</v>
      </c>
      <c r="D78" s="22">
        <f t="shared" si="12"/>
        <v>1.2753998648408331</v>
      </c>
      <c r="E78" s="22">
        <f t="shared" si="17"/>
        <v>0.85468313367310722</v>
      </c>
      <c r="F78" s="22">
        <f t="shared" si="9"/>
        <v>1.174188478057798</v>
      </c>
      <c r="G78" s="22">
        <f t="shared" si="14"/>
        <v>1.6512541965454828</v>
      </c>
      <c r="H78" s="22">
        <f t="shared" si="18"/>
        <v>0.72191435304099316</v>
      </c>
      <c r="I78" s="22">
        <f t="shared" si="10"/>
        <v>1.0377922213556112</v>
      </c>
      <c r="J78" s="22">
        <f t="shared" si="11"/>
        <v>1.3339438290827428</v>
      </c>
    </row>
    <row r="79" spans="1:10" x14ac:dyDescent="0.25">
      <c r="A79" s="21">
        <v>19</v>
      </c>
      <c r="B79" s="22">
        <f t="shared" si="16"/>
        <v>0.5673932795522475</v>
      </c>
      <c r="C79" s="22">
        <f t="shared" si="19"/>
        <v>0.81315206805785256</v>
      </c>
      <c r="D79" s="22">
        <f t="shared" si="12"/>
        <v>1.278107442081728</v>
      </c>
      <c r="E79" s="22">
        <f t="shared" si="17"/>
        <v>0.8559583347790467</v>
      </c>
      <c r="F79" s="22">
        <f t="shared" si="9"/>
        <v>1.1741060740624703</v>
      </c>
      <c r="G79" s="22">
        <f t="shared" si="14"/>
        <v>1.6537178946046367</v>
      </c>
      <c r="H79" s="22">
        <f t="shared" si="18"/>
        <v>0.72197236811988386</v>
      </c>
      <c r="I79" s="22">
        <f t="shared" si="10"/>
        <v>1.0377808025466162</v>
      </c>
      <c r="J79" s="22">
        <f t="shared" si="11"/>
        <v>1.3340510285810685</v>
      </c>
    </row>
    <row r="80" spans="1:10" x14ac:dyDescent="0.25">
      <c r="A80" s="21">
        <v>20</v>
      </c>
      <c r="B80" s="22">
        <f t="shared" si="16"/>
        <v>0.56838948972923098</v>
      </c>
      <c r="C80" s="22">
        <f t="shared" si="19"/>
        <v>0.81309829038287795</v>
      </c>
      <c r="D80" s="22">
        <f t="shared" si="12"/>
        <v>1.2803515004570492</v>
      </c>
      <c r="E80" s="22">
        <f t="shared" si="17"/>
        <v>0.85708625647909831</v>
      </c>
      <c r="F80" s="22">
        <f t="shared" si="9"/>
        <v>1.1740392013464356</v>
      </c>
      <c r="G80" s="22">
        <f t="shared" si="14"/>
        <v>1.655897047751816</v>
      </c>
      <c r="H80" s="22">
        <f t="shared" si="18"/>
        <v>0.72201569648959152</v>
      </c>
      <c r="I80" s="22">
        <f t="shared" si="10"/>
        <v>1.0377869391190977</v>
      </c>
      <c r="J80" s="22">
        <f t="shared" si="11"/>
        <v>1.3341310901716883</v>
      </c>
    </row>
    <row r="82" spans="1:18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18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ht="23.25" x14ac:dyDescent="0.35">
      <c r="A84" s="24"/>
      <c r="B84" s="25" t="s">
        <v>436</v>
      </c>
      <c r="C84" s="24"/>
      <c r="D84" s="24"/>
      <c r="E84" s="24"/>
      <c r="F84" s="24"/>
      <c r="G84" s="24"/>
      <c r="H84" s="24"/>
      <c r="I84" s="24"/>
      <c r="J84" s="25" t="s">
        <v>442</v>
      </c>
      <c r="K84" s="24"/>
      <c r="L84" s="24"/>
      <c r="M84" s="24"/>
      <c r="N84" s="24"/>
      <c r="O84" s="24"/>
      <c r="P84" s="24"/>
      <c r="Q84" s="24"/>
      <c r="R84" s="24"/>
    </row>
    <row r="85" spans="1:18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</row>
    <row r="87" spans="1:18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</row>
    <row r="89" spans="1:18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18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1:18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</row>
    <row r="93" spans="1:18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</row>
    <row r="94" spans="1:18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18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18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ht="23.25" x14ac:dyDescent="0.35">
      <c r="A109" s="24"/>
      <c r="B109" s="25" t="s">
        <v>443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spans="1:18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r="123" spans="1:18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r="125" spans="1:18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r="126" spans="1:18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</row>
    <row r="127" spans="1:18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r="128" spans="1:18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</row>
    <row r="130" spans="1:18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r="131" spans="1:1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r="132" spans="1:18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1:18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r="151" spans="1:18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1:18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r="153" spans="1:18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r="154" spans="1:18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1:18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1:18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1:18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1:18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1:18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1:18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1:18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</sheetData>
  <mergeCells count="21">
    <mergeCell ref="T8:V8"/>
    <mergeCell ref="W8:Y8"/>
    <mergeCell ref="Z8:AB8"/>
    <mergeCell ref="B33:D33"/>
    <mergeCell ref="E33:G33"/>
    <mergeCell ref="H33:J33"/>
    <mergeCell ref="K33:M33"/>
    <mergeCell ref="N33:P33"/>
    <mergeCell ref="Q33:S33"/>
    <mergeCell ref="T33:V33"/>
    <mergeCell ref="B8:D8"/>
    <mergeCell ref="E8:G8"/>
    <mergeCell ref="H8:J8"/>
    <mergeCell ref="K8:M8"/>
    <mergeCell ref="N8:P8"/>
    <mergeCell ref="Q8:S8"/>
    <mergeCell ref="W33:Y33"/>
    <mergeCell ref="Z33:AB33"/>
    <mergeCell ref="B59:D59"/>
    <mergeCell ref="E59:G59"/>
    <mergeCell ref="H59:J5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B293-F08E-4C85-91E1-BEE7BC1738D0}">
  <dimension ref="A1:AB161"/>
  <sheetViews>
    <sheetView topLeftCell="A56" zoomScale="80" zoomScaleNormal="80" workbookViewId="0">
      <selection activeCell="N119" sqref="N119"/>
    </sheetView>
  </sheetViews>
  <sheetFormatPr baseColWidth="10" defaultRowHeight="15" x14ac:dyDescent="0.25"/>
  <sheetData>
    <row r="1" spans="1:28" ht="23.25" x14ac:dyDescent="0.35">
      <c r="A1" s="15" t="s">
        <v>320</v>
      </c>
      <c r="I1" s="17" t="s">
        <v>329</v>
      </c>
      <c r="J1" s="27" t="s">
        <v>449</v>
      </c>
    </row>
    <row r="2" spans="1:28" ht="23.25" x14ac:dyDescent="0.35">
      <c r="A2" t="s">
        <v>321</v>
      </c>
      <c r="B2" t="s">
        <v>321</v>
      </c>
      <c r="C2" t="s">
        <v>321</v>
      </c>
      <c r="D2" t="s">
        <v>321</v>
      </c>
      <c r="J2" s="27" t="s">
        <v>452</v>
      </c>
    </row>
    <row r="3" spans="1:28" ht="23.25" x14ac:dyDescent="0.35">
      <c r="A3" s="14" t="s">
        <v>19</v>
      </c>
      <c r="B3" s="14" t="s">
        <v>21</v>
      </c>
      <c r="C3" s="14" t="s">
        <v>21</v>
      </c>
      <c r="D3" s="14" t="s">
        <v>21</v>
      </c>
      <c r="J3" s="27" t="s">
        <v>453</v>
      </c>
    </row>
    <row r="4" spans="1:28" x14ac:dyDescent="0.25">
      <c r="A4" s="13">
        <f>HLOOKUP(A3,data!$B$2:$IG$4,3,FALSE)</f>
        <v>45467.426686676692</v>
      </c>
      <c r="B4" s="13">
        <f>HLOOKUP(B3,data!$B$2:$IG$4,3,FALSE)</f>
        <v>5017.2618270268886</v>
      </c>
      <c r="C4" s="13">
        <f>HLOOKUP(C3,data!$B$2:$IG$4,3,FALSE)</f>
        <v>5017.2618270268886</v>
      </c>
      <c r="D4" s="13">
        <f>HLOOKUP(D3,data!$B$2:$IG$4,3,FALSE)</f>
        <v>5017.2618270268886</v>
      </c>
    </row>
    <row r="5" spans="1:28" x14ac:dyDescent="0.25">
      <c r="K5" s="20"/>
      <c r="L5" s="16" t="s">
        <v>337</v>
      </c>
    </row>
    <row r="6" spans="1:28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1" t="s">
        <v>326</v>
      </c>
      <c r="T6" s="11" t="s">
        <v>336</v>
      </c>
    </row>
    <row r="7" spans="1:28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t="s">
        <v>385</v>
      </c>
      <c r="L7" t="s">
        <v>316</v>
      </c>
      <c r="M7" t="s">
        <v>386</v>
      </c>
      <c r="N7" t="s">
        <v>385</v>
      </c>
      <c r="O7" t="s">
        <v>316</v>
      </c>
      <c r="P7" t="s">
        <v>386</v>
      </c>
      <c r="Q7" t="s">
        <v>385</v>
      </c>
      <c r="R7" t="s">
        <v>316</v>
      </c>
      <c r="S7" t="s">
        <v>386</v>
      </c>
    </row>
    <row r="8" spans="1:28" x14ac:dyDescent="0.25">
      <c r="A8" s="6"/>
      <c r="B8" s="33" t="s">
        <v>454</v>
      </c>
      <c r="C8" s="33"/>
      <c r="D8" s="33"/>
      <c r="E8" s="33" t="s">
        <v>456</v>
      </c>
      <c r="F8" s="33"/>
      <c r="G8" s="33"/>
      <c r="H8" s="33" t="s">
        <v>458</v>
      </c>
      <c r="I8" s="33"/>
      <c r="J8" s="33"/>
      <c r="K8" s="34" t="str">
        <f>B8</f>
        <v>response of pib_n to ipubtransp shocks</v>
      </c>
      <c r="L8" s="34"/>
      <c r="M8" s="34"/>
      <c r="N8" s="34" t="str">
        <f>E8</f>
        <v>response of pib_n to ipubcomu shocks</v>
      </c>
      <c r="O8" s="34"/>
      <c r="P8" s="34"/>
      <c r="Q8" s="34" t="str">
        <f>H8</f>
        <v>response of pib_n to ipubrrhh shocks</v>
      </c>
      <c r="R8" s="34"/>
      <c r="S8" s="34"/>
      <c r="T8" s="32" t="str">
        <f>K8</f>
        <v>response of pib_n to ipubtransp shocks</v>
      </c>
      <c r="U8" s="32"/>
      <c r="V8" s="32"/>
      <c r="W8" s="32" t="str">
        <f>N8</f>
        <v>response of pib_n to ipubcomu shocks</v>
      </c>
      <c r="X8" s="32"/>
      <c r="Y8" s="32"/>
      <c r="Z8" s="32" t="str">
        <f>Q8</f>
        <v>response of pib_n to ipubrrhh shocks</v>
      </c>
      <c r="AA8" s="32"/>
      <c r="AB8" s="32"/>
    </row>
    <row r="9" spans="1:28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8" t="s">
        <v>313</v>
      </c>
      <c r="L9" s="8" t="s">
        <v>314</v>
      </c>
      <c r="M9" s="8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18" t="s">
        <v>313</v>
      </c>
      <c r="U9" s="18" t="s">
        <v>314</v>
      </c>
      <c r="V9" s="18" t="s">
        <v>315</v>
      </c>
      <c r="W9" s="18" t="s">
        <v>313</v>
      </c>
      <c r="X9" s="18" t="s">
        <v>314</v>
      </c>
      <c r="Y9" s="18" t="s">
        <v>315</v>
      </c>
      <c r="Z9" s="18" t="s">
        <v>313</v>
      </c>
      <c r="AA9" s="18" t="s">
        <v>314</v>
      </c>
      <c r="AB9" s="18" t="s">
        <v>315</v>
      </c>
    </row>
    <row r="10" spans="1:28" x14ac:dyDescent="0.25">
      <c r="A10" s="6">
        <v>1</v>
      </c>
      <c r="B10" s="9">
        <f>SUM(K$10:K10)</f>
        <v>5.7724218409442671E-3</v>
      </c>
      <c r="C10" s="9">
        <f>SUM(L$10:L10)</f>
        <v>2.2191345997883659E-2</v>
      </c>
      <c r="D10" s="9">
        <f>SUM(M$10:M10)</f>
        <v>4.2408194337911723E-2</v>
      </c>
      <c r="E10" s="9">
        <f>SUM(N$10:N10)</f>
        <v>3.7509707898271392E-3</v>
      </c>
      <c r="F10" s="9">
        <f>SUM(O$10:O10)</f>
        <v>1.6463366818123937E-2</v>
      </c>
      <c r="G10" s="9">
        <f>SUM(P$10:P10)</f>
        <v>3.6123163931140796E-2</v>
      </c>
      <c r="H10" s="9">
        <f>SUM(Q$10:Q10)</f>
        <v>4.6096707039353021E-3</v>
      </c>
      <c r="I10" s="9">
        <f>SUM(R$10:R10)</f>
        <v>1.7648584962503884E-2</v>
      </c>
      <c r="J10" s="9">
        <f>SUM(S$10:S10)</f>
        <v>3.8524646173719951E-2</v>
      </c>
      <c r="K10" s="10">
        <v>5.7724218409442671E-3</v>
      </c>
      <c r="L10" s="10">
        <v>2.2191345997883659E-2</v>
      </c>
      <c r="M10" s="10">
        <v>4.2408194337911723E-2</v>
      </c>
      <c r="N10" s="10">
        <v>3.7509707898271392E-3</v>
      </c>
      <c r="O10" s="10">
        <v>1.6463366818123937E-2</v>
      </c>
      <c r="P10" s="10">
        <v>3.6123163931140796E-2</v>
      </c>
      <c r="Q10" s="10">
        <v>4.6096707039353021E-3</v>
      </c>
      <c r="R10" s="10">
        <v>1.7648584962503884E-2</v>
      </c>
      <c r="S10" s="10">
        <v>3.8524646173719951E-2</v>
      </c>
      <c r="T10" s="19">
        <f>$A$4*B10</f>
        <v>262.45716685770475</v>
      </c>
      <c r="U10" s="19">
        <f t="shared" ref="U10:AB29" si="0">$A$4*C10</f>
        <v>1008.9833972374515</v>
      </c>
      <c r="V10" s="19">
        <f t="shared" si="0"/>
        <v>1928.1914669733389</v>
      </c>
      <c r="W10" s="19">
        <f t="shared" si="0"/>
        <v>170.54698939033122</v>
      </c>
      <c r="X10" s="19">
        <f t="shared" si="0"/>
        <v>748.54692381891584</v>
      </c>
      <c r="Y10" s="19">
        <f t="shared" si="0"/>
        <v>1642.4273077299479</v>
      </c>
      <c r="Z10" s="19">
        <f t="shared" si="0"/>
        <v>209.58986478089969</v>
      </c>
      <c r="AA10" s="19">
        <f t="shared" si="0"/>
        <v>802.43574290623008</v>
      </c>
      <c r="AB10" s="19">
        <f t="shared" si="0"/>
        <v>1751.6165255337717</v>
      </c>
    </row>
    <row r="11" spans="1:28" x14ac:dyDescent="0.25">
      <c r="A11" s="6">
        <v>2</v>
      </c>
      <c r="B11" s="9">
        <f>SUM(K$10:K11)</f>
        <v>8.7988965395242504E-3</v>
      </c>
      <c r="C11" s="9">
        <f>SUM(L$10:L11)</f>
        <v>3.5069944293675798E-2</v>
      </c>
      <c r="D11" s="9">
        <f>SUM(M$10:M11)</f>
        <v>6.7190457137872583E-2</v>
      </c>
      <c r="E11" s="9">
        <f>SUM(N$10:N11)</f>
        <v>7.2753038184873962E-3</v>
      </c>
      <c r="F11" s="9">
        <f>SUM(O$10:O11)</f>
        <v>2.7913470391975885E-2</v>
      </c>
      <c r="G11" s="9">
        <f>SUM(P$10:P11)</f>
        <v>5.8649842384988438E-2</v>
      </c>
      <c r="H11" s="9">
        <f>SUM(Q$10:Q11)</f>
        <v>6.6884790459336187E-3</v>
      </c>
      <c r="I11" s="9">
        <f>SUM(R$10:R11)</f>
        <v>2.7888486398304324E-2</v>
      </c>
      <c r="J11" s="9">
        <f>SUM(S$10:S11)</f>
        <v>6.1063219909968922E-2</v>
      </c>
      <c r="K11" s="10">
        <v>3.0264746985799833E-3</v>
      </c>
      <c r="L11" s="10">
        <v>1.2878598295792141E-2</v>
      </c>
      <c r="M11" s="10">
        <v>2.4782262799960854E-2</v>
      </c>
      <c r="N11" s="10">
        <v>3.5243330286602566E-3</v>
      </c>
      <c r="O11" s="10">
        <v>1.145010357385195E-2</v>
      </c>
      <c r="P11" s="10">
        <v>2.2526678453847641E-2</v>
      </c>
      <c r="Q11" s="10">
        <v>2.0788083419983165E-3</v>
      </c>
      <c r="R11" s="10">
        <v>1.0239901435800438E-2</v>
      </c>
      <c r="S11" s="10">
        <v>2.2538573736248971E-2</v>
      </c>
      <c r="T11" s="19">
        <f t="shared" ref="T11:T29" si="1">$A$4*B11</f>
        <v>400.06318333447211</v>
      </c>
      <c r="U11" s="19">
        <f t="shared" si="0"/>
        <v>1594.5401210785399</v>
      </c>
      <c r="V11" s="19">
        <f t="shared" si="0"/>
        <v>3054.9771839605141</v>
      </c>
      <c r="W11" s="19">
        <f t="shared" si="0"/>
        <v>330.78934299037468</v>
      </c>
      <c r="X11" s="19">
        <f t="shared" si="0"/>
        <v>1269.153668617884</v>
      </c>
      <c r="Y11" s="19">
        <f t="shared" si="0"/>
        <v>2666.6574088246052</v>
      </c>
      <c r="Z11" s="19">
        <f t="shared" si="0"/>
        <v>304.10793066636006</v>
      </c>
      <c r="AA11" s="19">
        <f t="shared" si="0"/>
        <v>1268.0177107172819</v>
      </c>
      <c r="AB11" s="19">
        <f t="shared" si="0"/>
        <v>2776.3874745089283</v>
      </c>
    </row>
    <row r="12" spans="1:28" x14ac:dyDescent="0.25">
      <c r="A12" s="6">
        <v>3</v>
      </c>
      <c r="B12" s="9">
        <f>SUM(K$10:K12)</f>
        <v>9.464778282973178E-3</v>
      </c>
      <c r="C12" s="9">
        <f>SUM(L$10:L12)</f>
        <v>4.2668819975548278E-2</v>
      </c>
      <c r="D12" s="9">
        <f>SUM(M$10:M12)</f>
        <v>8.2965387514053537E-2</v>
      </c>
      <c r="E12" s="9">
        <f>SUM(N$10:N12)</f>
        <v>8.1211328795701681E-3</v>
      </c>
      <c r="F12" s="9">
        <f>SUM(O$10:O12)</f>
        <v>3.4828984885038279E-2</v>
      </c>
      <c r="G12" s="9">
        <f>SUM(P$10:P12)</f>
        <v>7.3102663420127389E-2</v>
      </c>
      <c r="H12" s="9">
        <f>SUM(Q$10:Q12)</f>
        <v>6.7571642756075675E-3</v>
      </c>
      <c r="I12" s="9">
        <f>SUM(R$10:R12)</f>
        <v>3.4121307535007792E-2</v>
      </c>
      <c r="J12" s="9">
        <f>SUM(S$10:S12)</f>
        <v>7.5536807142348561E-2</v>
      </c>
      <c r="K12" s="10">
        <v>6.6588174344892764E-4</v>
      </c>
      <c r="L12" s="10">
        <v>7.5988756818724801E-3</v>
      </c>
      <c r="M12" s="10">
        <v>1.5774930376180954E-2</v>
      </c>
      <c r="N12" s="10">
        <v>8.4582906108277153E-4</v>
      </c>
      <c r="O12" s="10">
        <v>6.9155144930623915E-3</v>
      </c>
      <c r="P12" s="10">
        <v>1.4452821035138959E-2</v>
      </c>
      <c r="Q12" s="10">
        <v>6.8685229673949317E-5</v>
      </c>
      <c r="R12" s="10">
        <v>6.232821136703471E-3</v>
      </c>
      <c r="S12" s="10">
        <v>1.4473587232379643E-2</v>
      </c>
      <c r="T12" s="19">
        <f t="shared" si="1"/>
        <v>430.33911268673268</v>
      </c>
      <c r="U12" s="19">
        <f t="shared" si="0"/>
        <v>1940.0414440452473</v>
      </c>
      <c r="V12" s="19">
        <f t="shared" si="0"/>
        <v>3772.2226743269512</v>
      </c>
      <c r="W12" s="19">
        <f t="shared" si="0"/>
        <v>369.2470138146162</v>
      </c>
      <c r="X12" s="19">
        <f t="shared" si="0"/>
        <v>1583.5843168318486</v>
      </c>
      <c r="Y12" s="19">
        <f t="shared" si="0"/>
        <v>3323.7899896554441</v>
      </c>
      <c r="Z12" s="19">
        <f t="shared" si="0"/>
        <v>307.23087131101789</v>
      </c>
      <c r="AA12" s="19">
        <f t="shared" si="0"/>
        <v>1551.4080488015159</v>
      </c>
      <c r="AB12" s="19">
        <f t="shared" si="0"/>
        <v>3434.4642408903696</v>
      </c>
    </row>
    <row r="13" spans="1:28" x14ac:dyDescent="0.25">
      <c r="A13" s="6">
        <v>4</v>
      </c>
      <c r="B13" s="9">
        <f>SUM(K$10:K13)</f>
        <v>8.5954106317524311E-3</v>
      </c>
      <c r="C13" s="9">
        <f>SUM(L$10:L13)</f>
        <v>4.748624831835048E-2</v>
      </c>
      <c r="D13" s="9">
        <f>SUM(M$10:M13)</f>
        <v>9.4311436068560378E-2</v>
      </c>
      <c r="E13" s="9">
        <f>SUM(N$10:N13)</f>
        <v>7.3273404923617268E-3</v>
      </c>
      <c r="F13" s="9">
        <f>SUM(O$10:O13)</f>
        <v>3.9176724496788211E-2</v>
      </c>
      <c r="G13" s="9">
        <f>SUM(P$10:P13)</f>
        <v>8.3542917937954625E-2</v>
      </c>
      <c r="H13" s="9">
        <f>SUM(Q$10:Q13)</f>
        <v>5.8532321140229021E-3</v>
      </c>
      <c r="I13" s="9">
        <f>SUM(R$10:R13)</f>
        <v>3.8497613652334312E-2</v>
      </c>
      <c r="J13" s="9">
        <f>SUM(S$10:S13)</f>
        <v>8.6506919251024786E-2</v>
      </c>
      <c r="K13" s="10">
        <v>-8.6936765122074618E-4</v>
      </c>
      <c r="L13" s="10">
        <v>4.8174283428022019E-3</v>
      </c>
      <c r="M13" s="10">
        <v>1.1346048554506841E-2</v>
      </c>
      <c r="N13" s="10">
        <v>-7.937923872084415E-4</v>
      </c>
      <c r="O13" s="10">
        <v>4.3477396117499317E-3</v>
      </c>
      <c r="P13" s="10">
        <v>1.0440254517827232E-2</v>
      </c>
      <c r="Q13" s="10">
        <v>-9.0393216158466544E-4</v>
      </c>
      <c r="R13" s="10">
        <v>4.3763061173265234E-3</v>
      </c>
      <c r="S13" s="10">
        <v>1.0970112108676228E-2</v>
      </c>
      <c r="T13" s="19">
        <f t="shared" si="1"/>
        <v>390.81120274108503</v>
      </c>
      <c r="U13" s="19">
        <f t="shared" si="0"/>
        <v>2159.0775140399246</v>
      </c>
      <c r="V13" s="19">
        <f t="shared" si="0"/>
        <v>4288.0983051624653</v>
      </c>
      <c r="W13" s="19">
        <f t="shared" si="0"/>
        <v>333.1553166447743</v>
      </c>
      <c r="X13" s="19">
        <f t="shared" si="0"/>
        <v>1781.2648488818488</v>
      </c>
      <c r="Y13" s="19">
        <f t="shared" si="0"/>
        <v>3798.4814965349992</v>
      </c>
      <c r="Z13" s="19">
        <f t="shared" si="0"/>
        <v>266.13140202443793</v>
      </c>
      <c r="AA13" s="19">
        <f t="shared" si="0"/>
        <v>1750.387426349514</v>
      </c>
      <c r="AB13" s="19">
        <f t="shared" si="0"/>
        <v>3933.24700893623</v>
      </c>
    </row>
    <row r="14" spans="1:28" x14ac:dyDescent="0.25">
      <c r="A14" s="6">
        <v>5</v>
      </c>
      <c r="B14" s="9">
        <f>SUM(K$10:K14)</f>
        <v>6.729228038585962E-3</v>
      </c>
      <c r="C14" s="9">
        <f>SUM(L$10:L14)</f>
        <v>5.038234633361912E-2</v>
      </c>
      <c r="D14" s="9">
        <f>SUM(M$10:M14)</f>
        <v>0.10261277912515582</v>
      </c>
      <c r="E14" s="9">
        <f>SUM(N$10:N14)</f>
        <v>5.5864338030860794E-3</v>
      </c>
      <c r="F14" s="9">
        <f>SUM(O$10:O14)</f>
        <v>4.1776805421001068E-2</v>
      </c>
      <c r="G14" s="9">
        <f>SUM(P$10:P14)</f>
        <v>9.1272262495251624E-2</v>
      </c>
      <c r="H14" s="9">
        <f>SUM(Q$10:Q14)</f>
        <v>4.1251767200935043E-3</v>
      </c>
      <c r="I14" s="9">
        <f>SUM(R$10:R14)</f>
        <v>4.1349611917148747E-2</v>
      </c>
      <c r="J14" s="9">
        <f>SUM(S$10:S14)</f>
        <v>9.4829249514813738E-2</v>
      </c>
      <c r="K14" s="10">
        <v>-1.8661825931664692E-3</v>
      </c>
      <c r="L14" s="10">
        <v>2.8960980152686428E-3</v>
      </c>
      <c r="M14" s="10">
        <v>8.3013430565954359E-3</v>
      </c>
      <c r="N14" s="10">
        <v>-1.7409066892756474E-3</v>
      </c>
      <c r="O14" s="10">
        <v>2.6000809242128567E-3</v>
      </c>
      <c r="P14" s="10">
        <v>7.7293445572969976E-3</v>
      </c>
      <c r="Q14" s="10">
        <v>-1.7280553939293978E-3</v>
      </c>
      <c r="R14" s="10">
        <v>2.8519982648144387E-3</v>
      </c>
      <c r="S14" s="10">
        <v>8.3223302637889535E-3</v>
      </c>
      <c r="T14" s="19">
        <f t="shared" si="1"/>
        <v>305.9606825023364</v>
      </c>
      <c r="U14" s="19">
        <f t="shared" si="0"/>
        <v>2290.7556382265816</v>
      </c>
      <c r="V14" s="19">
        <f t="shared" si="0"/>
        <v>4665.5390119891708</v>
      </c>
      <c r="W14" s="19">
        <f t="shared" si="0"/>
        <v>254.00076938178879</v>
      </c>
      <c r="X14" s="19">
        <f t="shared" si="0"/>
        <v>1899.4838376829234</v>
      </c>
      <c r="Y14" s="19">
        <f t="shared" si="0"/>
        <v>4149.9149035299642</v>
      </c>
      <c r="Z14" s="19">
        <f t="shared" si="0"/>
        <v>187.56117009043683</v>
      </c>
      <c r="AA14" s="19">
        <f t="shared" si="0"/>
        <v>1880.0604483654936</v>
      </c>
      <c r="AB14" s="19">
        <f t="shared" si="0"/>
        <v>4311.6419500673646</v>
      </c>
    </row>
    <row r="15" spans="1:28" x14ac:dyDescent="0.25">
      <c r="A15" s="6">
        <v>6</v>
      </c>
      <c r="B15" s="9">
        <f>SUM(K$10:K15)</f>
        <v>4.4906223373199E-3</v>
      </c>
      <c r="C15" s="9">
        <f>SUM(L$10:L15)</f>
        <v>5.2126557267532458E-2</v>
      </c>
      <c r="D15" s="9">
        <f>SUM(M$10:M15)</f>
        <v>0.1090414890546246</v>
      </c>
      <c r="E15" s="9">
        <f>SUM(N$10:N15)</f>
        <v>3.5017981127659359E-3</v>
      </c>
      <c r="F15" s="9">
        <f>SUM(O$10:O15)</f>
        <v>4.3350230944238469E-2</v>
      </c>
      <c r="G15" s="9">
        <f>SUM(P$10:P15)</f>
        <v>9.7121837916271297E-2</v>
      </c>
      <c r="H15" s="9">
        <f>SUM(Q$10:Q15)</f>
        <v>2.1723292599077652E-3</v>
      </c>
      <c r="I15" s="9">
        <f>SUM(R$10:R15)</f>
        <v>4.3146911942269328E-2</v>
      </c>
      <c r="J15" s="9">
        <f>SUM(S$10:S15)</f>
        <v>0.10141016584351972</v>
      </c>
      <c r="K15" s="10">
        <v>-2.238605701266062E-3</v>
      </c>
      <c r="L15" s="10">
        <v>1.7442109339133377E-3</v>
      </c>
      <c r="M15" s="10">
        <v>6.4287099294687913E-3</v>
      </c>
      <c r="N15" s="10">
        <v>-2.0846356903201435E-3</v>
      </c>
      <c r="O15" s="10">
        <v>1.5734255232373983E-3</v>
      </c>
      <c r="P15" s="10">
        <v>5.8495754210196689E-3</v>
      </c>
      <c r="Q15" s="10">
        <v>-1.9528474601857391E-3</v>
      </c>
      <c r="R15" s="10">
        <v>1.7973000251205792E-3</v>
      </c>
      <c r="S15" s="10">
        <v>6.5809163287059783E-3</v>
      </c>
      <c r="T15" s="19">
        <f t="shared" si="1"/>
        <v>204.17704189964527</v>
      </c>
      <c r="U15" s="19">
        <f t="shared" si="0"/>
        <v>2370.0604209903863</v>
      </c>
      <c r="V15" s="19">
        <f t="shared" si="0"/>
        <v>4957.8359093972031</v>
      </c>
      <c r="W15" s="19">
        <f t="shared" si="0"/>
        <v>159.21774896372798</v>
      </c>
      <c r="X15" s="19">
        <f t="shared" si="0"/>
        <v>1971.0234473076659</v>
      </c>
      <c r="Y15" s="19">
        <f t="shared" si="0"/>
        <v>4415.8800451333618</v>
      </c>
      <c r="Z15" s="19">
        <f t="shared" si="0"/>
        <v>98.770221364178951</v>
      </c>
      <c r="AA15" s="19">
        <f t="shared" si="0"/>
        <v>1961.7790554916257</v>
      </c>
      <c r="AB15" s="19">
        <f t="shared" si="0"/>
        <v>4610.8592807739578</v>
      </c>
    </row>
    <row r="16" spans="1:28" x14ac:dyDescent="0.25">
      <c r="A16" s="6">
        <v>7</v>
      </c>
      <c r="B16" s="9">
        <f>SUM(K$10:K16)</f>
        <v>2.311852739581839E-3</v>
      </c>
      <c r="C16" s="9">
        <f>SUM(L$10:L16)</f>
        <v>5.3165420418521146E-2</v>
      </c>
      <c r="D16" s="9">
        <f>SUM(M$10:M16)</f>
        <v>0.11406246419160565</v>
      </c>
      <c r="E16" s="9">
        <f>SUM(N$10:N16)</f>
        <v>1.4686571673852315E-3</v>
      </c>
      <c r="F16" s="9">
        <f>SUM(O$10:O16)</f>
        <v>4.426861532016732E-2</v>
      </c>
      <c r="G16" s="9">
        <f>SUM(P$10:P16)</f>
        <v>0.10167647886750084</v>
      </c>
      <c r="H16" s="9">
        <f>SUM(Q$10:Q16)</f>
        <v>2.8791975570571543E-4</v>
      </c>
      <c r="I16" s="9">
        <f>SUM(R$10:R16)</f>
        <v>4.4333731527194685E-2</v>
      </c>
      <c r="J16" s="9">
        <f>SUM(S$10:S16)</f>
        <v>0.10662770542028965</v>
      </c>
      <c r="K16" s="10">
        <v>-2.178769597738061E-3</v>
      </c>
      <c r="L16" s="10">
        <v>1.0388631509886891E-3</v>
      </c>
      <c r="M16" s="10">
        <v>5.0209751369810459E-3</v>
      </c>
      <c r="N16" s="10">
        <v>-2.0331409453807044E-3</v>
      </c>
      <c r="O16" s="10">
        <v>9.1838437592884964E-4</v>
      </c>
      <c r="P16" s="10">
        <v>4.5546409512295417E-3</v>
      </c>
      <c r="Q16" s="10">
        <v>-1.8844095042020498E-3</v>
      </c>
      <c r="R16" s="10">
        <v>1.1868195849253566E-3</v>
      </c>
      <c r="S16" s="10">
        <v>5.2175395767699254E-3</v>
      </c>
      <c r="T16" s="19">
        <f t="shared" si="1"/>
        <v>105.11399494732993</v>
      </c>
      <c r="U16" s="19">
        <f t="shared" si="0"/>
        <v>2417.2948551454542</v>
      </c>
      <c r="V16" s="19">
        <f t="shared" si="0"/>
        <v>5186.1267283335155</v>
      </c>
      <c r="W16" s="19">
        <f t="shared" si="0"/>
        <v>66.776062085950272</v>
      </c>
      <c r="X16" s="19">
        <f t="shared" si="0"/>
        <v>2012.7800215904003</v>
      </c>
      <c r="Y16" s="19">
        <f t="shared" si="0"/>
        <v>4622.9678486675266</v>
      </c>
      <c r="Z16" s="19">
        <f t="shared" si="0"/>
        <v>13.090970384195479</v>
      </c>
      <c r="AA16" s="19">
        <f t="shared" si="0"/>
        <v>2015.7406879595314</v>
      </c>
      <c r="AB16" s="19">
        <f t="shared" si="0"/>
        <v>4848.0873789655789</v>
      </c>
    </row>
    <row r="17" spans="1:28" x14ac:dyDescent="0.25">
      <c r="A17" s="6">
        <v>8</v>
      </c>
      <c r="B17" s="9">
        <f>SUM(K$10:K17)</f>
        <v>2.58891213867568E-4</v>
      </c>
      <c r="C17" s="9">
        <f>SUM(L$10:L17)</f>
        <v>5.3817379634627974E-2</v>
      </c>
      <c r="D17" s="9">
        <f>SUM(M$10:M17)</f>
        <v>0.11808262247818542</v>
      </c>
      <c r="E17" s="9">
        <f>SUM(N$10:N17)</f>
        <v>-4.4528842550596104E-4</v>
      </c>
      <c r="F17" s="9">
        <f>SUM(O$10:O17)</f>
        <v>4.4808468831666198E-2</v>
      </c>
      <c r="G17" s="9">
        <f>SUM(P$10:P17)</f>
        <v>0.10529950690013477</v>
      </c>
      <c r="H17" s="9">
        <f>SUM(Q$10:Q17)</f>
        <v>-1.4875758781234354E-3</v>
      </c>
      <c r="I17" s="9">
        <f>SUM(R$10:R17)</f>
        <v>4.5103662273386927E-2</v>
      </c>
      <c r="J17" s="9">
        <f>SUM(S$10:S17)</f>
        <v>0.11089350362493078</v>
      </c>
      <c r="K17" s="10">
        <v>-2.052961525714271E-3</v>
      </c>
      <c r="L17" s="10">
        <v>6.5195921610682549E-4</v>
      </c>
      <c r="M17" s="10">
        <v>4.020158286579768E-3</v>
      </c>
      <c r="N17" s="10">
        <v>-1.9139455928911925E-3</v>
      </c>
      <c r="O17" s="10">
        <v>5.3985351149887719E-4</v>
      </c>
      <c r="P17" s="10">
        <v>3.6230280326339428E-3</v>
      </c>
      <c r="Q17" s="10">
        <v>-1.7754956338291508E-3</v>
      </c>
      <c r="R17" s="10">
        <v>7.6993074619223869E-4</v>
      </c>
      <c r="S17" s="10">
        <v>4.2657982046411195E-3</v>
      </c>
      <c r="T17" s="19">
        <f t="shared" si="1"/>
        <v>11.771117286348384</v>
      </c>
      <c r="U17" s="19">
        <f t="shared" si="0"/>
        <v>2446.9377630064946</v>
      </c>
      <c r="V17" s="19">
        <f t="shared" si="0"/>
        <v>5368.9129804974164</v>
      </c>
      <c r="W17" s="19">
        <f t="shared" si="0"/>
        <v>-20.24611884111798</v>
      </c>
      <c r="X17" s="19">
        <f t="shared" si="0"/>
        <v>2037.3257715460204</v>
      </c>
      <c r="Y17" s="19">
        <f t="shared" si="0"/>
        <v>4787.6976101250839</v>
      </c>
      <c r="Z17" s="19">
        <f t="shared" si="0"/>
        <v>-67.636247179446002</v>
      </c>
      <c r="AA17" s="19">
        <f t="shared" si="0"/>
        <v>2050.7474577158455</v>
      </c>
      <c r="AB17" s="19">
        <f t="shared" si="0"/>
        <v>5042.0422460952559</v>
      </c>
    </row>
    <row r="18" spans="1:28" x14ac:dyDescent="0.25">
      <c r="A18" s="6">
        <v>9</v>
      </c>
      <c r="B18" s="9">
        <f>SUM(K$10:K18)</f>
        <v>-1.5394541970639723E-3</v>
      </c>
      <c r="C18" s="9">
        <f>SUM(L$10:L18)</f>
        <v>5.4244840337332907E-2</v>
      </c>
      <c r="D18" s="9">
        <f>SUM(M$10:M18)</f>
        <v>0.12133926659164383</v>
      </c>
      <c r="E18" s="9">
        <f>SUM(N$10:N18)</f>
        <v>-2.1090909543373657E-3</v>
      </c>
      <c r="F18" s="9">
        <f>SUM(O$10:O18)</f>
        <v>4.5144162306690806E-2</v>
      </c>
      <c r="G18" s="9">
        <f>SUM(P$10:P18)</f>
        <v>0.10820278883753112</v>
      </c>
      <c r="H18" s="9">
        <f>SUM(Q$10:Q18)</f>
        <v>-3.1038338932422829E-3</v>
      </c>
      <c r="I18" s="9">
        <f>SUM(R$10:R18)</f>
        <v>4.5616620048104704E-2</v>
      </c>
      <c r="J18" s="9">
        <f>SUM(S$10:S18)</f>
        <v>0.11438997556906862</v>
      </c>
      <c r="K18" s="10">
        <v>-1.7983454109315403E-3</v>
      </c>
      <c r="L18" s="10">
        <v>4.2746070270493661E-4</v>
      </c>
      <c r="M18" s="10">
        <v>3.2566441134584175E-3</v>
      </c>
      <c r="N18" s="10">
        <v>-1.6638025288314047E-3</v>
      </c>
      <c r="O18" s="10">
        <v>3.3569347502461022E-4</v>
      </c>
      <c r="P18" s="10">
        <v>2.9032819373963478E-3</v>
      </c>
      <c r="Q18" s="10">
        <v>-1.6162580151188476E-3</v>
      </c>
      <c r="R18" s="10">
        <v>5.1295777471778068E-4</v>
      </c>
      <c r="S18" s="10">
        <v>3.496471944137834E-3</v>
      </c>
      <c r="T18" s="19">
        <f t="shared" si="1"/>
        <v>-69.995020842502896</v>
      </c>
      <c r="U18" s="19">
        <f t="shared" si="0"/>
        <v>2466.3733011681666</v>
      </c>
      <c r="V18" s="19">
        <f t="shared" si="0"/>
        <v>5516.9842079706841</v>
      </c>
      <c r="W18" s="19">
        <f t="shared" si="0"/>
        <v>-95.89493834186716</v>
      </c>
      <c r="X18" s="19">
        <f t="shared" si="0"/>
        <v>2052.5888900108976</v>
      </c>
      <c r="Y18" s="19">
        <f t="shared" si="0"/>
        <v>4919.702368764405</v>
      </c>
      <c r="Z18" s="19">
        <f t="shared" si="0"/>
        <v>-141.12333998861578</v>
      </c>
      <c r="AA18" s="19">
        <f t="shared" si="0"/>
        <v>2074.0703277311868</v>
      </c>
      <c r="AB18" s="19">
        <f t="shared" si="0"/>
        <v>5201.0178278773656</v>
      </c>
    </row>
    <row r="19" spans="1:28" x14ac:dyDescent="0.25">
      <c r="A19" s="6">
        <v>10</v>
      </c>
      <c r="B19" s="9">
        <f>SUM(K$10:K19)</f>
        <v>-3.0750412226239554E-3</v>
      </c>
      <c r="C19" s="9">
        <f>SUM(L$10:L19)</f>
        <v>5.4511023771064669E-2</v>
      </c>
      <c r="D19" s="9">
        <f>SUM(M$10:M19)</f>
        <v>0.12406086164035658</v>
      </c>
      <c r="E19" s="9">
        <f>SUM(N$10:N19)</f>
        <v>-3.5723080716069688E-3</v>
      </c>
      <c r="F19" s="9">
        <f>SUM(O$10:O19)</f>
        <v>4.5349223570305408E-2</v>
      </c>
      <c r="G19" s="9">
        <f>SUM(P$10:P19)</f>
        <v>0.11050207748682191</v>
      </c>
      <c r="H19" s="9">
        <f>SUM(Q$10:Q19)</f>
        <v>-4.5552980517884461E-3</v>
      </c>
      <c r="I19" s="9">
        <f>SUM(R$10:R19)</f>
        <v>4.5956130279297076E-2</v>
      </c>
      <c r="J19" s="9">
        <f>SUM(S$10:S19)</f>
        <v>0.11729950921245594</v>
      </c>
      <c r="K19" s="10">
        <v>-1.5355870255599829E-3</v>
      </c>
      <c r="L19" s="10">
        <v>2.6618343373175919E-4</v>
      </c>
      <c r="M19" s="10">
        <v>2.7215950487127442E-3</v>
      </c>
      <c r="N19" s="10">
        <v>-1.463217117269603E-3</v>
      </c>
      <c r="O19" s="10">
        <v>2.0506126361460308E-4</v>
      </c>
      <c r="P19" s="10">
        <v>2.2992886492907839E-3</v>
      </c>
      <c r="Q19" s="10">
        <v>-1.4514641585461631E-3</v>
      </c>
      <c r="R19" s="10">
        <v>3.3951023119237103E-4</v>
      </c>
      <c r="S19" s="10">
        <v>2.9095336433873197E-3</v>
      </c>
      <c r="T19" s="19">
        <f t="shared" si="1"/>
        <v>-139.81421134816335</v>
      </c>
      <c r="U19" s="19">
        <f t="shared" si="0"/>
        <v>2478.4759769265734</v>
      </c>
      <c r="V19" s="19">
        <f t="shared" si="0"/>
        <v>5640.7281313188532</v>
      </c>
      <c r="W19" s="19">
        <f t="shared" si="0"/>
        <v>-162.42365534801326</v>
      </c>
      <c r="X19" s="19">
        <f t="shared" si="0"/>
        <v>2061.912497980572</v>
      </c>
      <c r="Y19" s="19">
        <f t="shared" si="0"/>
        <v>5024.2451068575419</v>
      </c>
      <c r="Z19" s="19">
        <f t="shared" si="0"/>
        <v>-207.11768020565233</v>
      </c>
      <c r="AA19" s="19">
        <f t="shared" si="0"/>
        <v>2089.5069842773028</v>
      </c>
      <c r="AB19" s="19">
        <f t="shared" si="0"/>
        <v>5333.306835500498</v>
      </c>
    </row>
    <row r="20" spans="1:28" x14ac:dyDescent="0.25">
      <c r="A20" s="6">
        <v>11</v>
      </c>
      <c r="B20" s="9">
        <f>SUM(K$10:K20)</f>
        <v>-4.4094334392165042E-3</v>
      </c>
      <c r="C20" s="9">
        <f>SUM(L$10:L20)</f>
        <v>5.4690717879995888E-2</v>
      </c>
      <c r="D20" s="9">
        <f>SUM(M$10:M20)</f>
        <v>0.12632238646134214</v>
      </c>
      <c r="E20" s="9">
        <f>SUM(N$10:N20)</f>
        <v>-4.8493588892064609E-3</v>
      </c>
      <c r="F20" s="9">
        <f>SUM(O$10:O20)</f>
        <v>4.5476624189621603E-2</v>
      </c>
      <c r="G20" s="9">
        <f>SUM(P$10:P20)</f>
        <v>0.11240623368230859</v>
      </c>
      <c r="H20" s="9">
        <f>SUM(Q$10:Q20)</f>
        <v>-5.8511954864849669E-3</v>
      </c>
      <c r="I20" s="9">
        <f>SUM(R$10:R20)</f>
        <v>4.6184609987922037E-2</v>
      </c>
      <c r="J20" s="9">
        <f>SUM(S$10:S20)</f>
        <v>0.11972090181537426</v>
      </c>
      <c r="K20" s="10">
        <v>-1.3343922165925484E-3</v>
      </c>
      <c r="L20" s="10">
        <v>1.7969410893122032E-4</v>
      </c>
      <c r="M20" s="10">
        <v>2.2615248209855495E-3</v>
      </c>
      <c r="N20" s="10">
        <v>-1.2770508175994921E-3</v>
      </c>
      <c r="O20" s="10">
        <v>1.2740061931619336E-4</v>
      </c>
      <c r="P20" s="10">
        <v>1.9041561954866884E-3</v>
      </c>
      <c r="Q20" s="10">
        <v>-1.2958974346965212E-3</v>
      </c>
      <c r="R20" s="10">
        <v>2.284797086249581E-4</v>
      </c>
      <c r="S20" s="10">
        <v>2.4213926029183243E-3</v>
      </c>
      <c r="T20" s="19">
        <f t="shared" si="1"/>
        <v>-200.48559162735708</v>
      </c>
      <c r="U20" s="19">
        <f t="shared" si="0"/>
        <v>2486.6462056504311</v>
      </c>
      <c r="V20" s="19">
        <f t="shared" si="0"/>
        <v>5743.5538453171139</v>
      </c>
      <c r="W20" s="19">
        <f t="shared" si="0"/>
        <v>-220.48786977237867</v>
      </c>
      <c r="X20" s="19">
        <f t="shared" si="0"/>
        <v>2067.705076299168</v>
      </c>
      <c r="Y20" s="19">
        <f t="shared" si="0"/>
        <v>5110.8221890758141</v>
      </c>
      <c r="Z20" s="19">
        <f t="shared" si="0"/>
        <v>-266.03880181116881</v>
      </c>
      <c r="AA20" s="19">
        <f t="shared" si="0"/>
        <v>2099.8953686786012</v>
      </c>
      <c r="AB20" s="19">
        <f t="shared" si="0"/>
        <v>5443.4013261533473</v>
      </c>
    </row>
    <row r="21" spans="1:28" x14ac:dyDescent="0.25">
      <c r="A21" s="6">
        <v>12</v>
      </c>
      <c r="B21" s="9">
        <f>SUM(K$10:K21)</f>
        <v>-5.5673312344148955E-3</v>
      </c>
      <c r="C21" s="9">
        <f>SUM(L$10:L21)</f>
        <v>5.4814073450106575E-2</v>
      </c>
      <c r="D21" s="9">
        <f>SUM(M$10:M21)</f>
        <v>0.12821585376860012</v>
      </c>
      <c r="E21" s="9">
        <f>SUM(N$10:N21)</f>
        <v>-5.9707888081769831E-3</v>
      </c>
      <c r="F21" s="9">
        <f>SUM(O$10:O21)</f>
        <v>4.5563869828987302E-2</v>
      </c>
      <c r="G21" s="9">
        <f>SUM(P$10:P21)</f>
        <v>0.11395218482948112</v>
      </c>
      <c r="H21" s="9">
        <f>SUM(Q$10:Q21)</f>
        <v>-7.019801840899711E-3</v>
      </c>
      <c r="I21" s="9">
        <f>SUM(R$10:R21)</f>
        <v>4.6339594083272054E-2</v>
      </c>
      <c r="J21" s="9">
        <f>SUM(S$10:S21)</f>
        <v>0.12171732465575164</v>
      </c>
      <c r="K21" s="10">
        <v>-1.157897795198391E-3</v>
      </c>
      <c r="L21" s="10">
        <v>1.2335557011068423E-4</v>
      </c>
      <c r="M21" s="10">
        <v>1.893467307257989E-3</v>
      </c>
      <c r="N21" s="10">
        <v>-1.1214299189705218E-3</v>
      </c>
      <c r="O21" s="10">
        <v>8.7245639365699323E-5</v>
      </c>
      <c r="P21" s="10">
        <v>1.5459511471725283E-3</v>
      </c>
      <c r="Q21" s="10">
        <v>-1.1686063544147443E-3</v>
      </c>
      <c r="R21" s="10">
        <v>1.5498409535001623E-4</v>
      </c>
      <c r="S21" s="10">
        <v>1.9964228403773774E-3</v>
      </c>
      <c r="T21" s="19">
        <f t="shared" si="1"/>
        <v>-253.13222474120451</v>
      </c>
      <c r="U21" s="19">
        <f t="shared" si="0"/>
        <v>2492.2548659908321</v>
      </c>
      <c r="V21" s="19">
        <f t="shared" si="0"/>
        <v>5829.6449312934856</v>
      </c>
      <c r="W21" s="19">
        <f t="shared" si="0"/>
        <v>-271.47640239741668</v>
      </c>
      <c r="X21" s="19">
        <f t="shared" si="0"/>
        <v>2071.6719110107601</v>
      </c>
      <c r="Y21" s="19">
        <f t="shared" si="0"/>
        <v>5181.1126095210648</v>
      </c>
      <c r="Z21" s="19">
        <f t="shared" si="0"/>
        <v>-319.1723255561057</v>
      </c>
      <c r="AA21" s="19">
        <f t="shared" si="0"/>
        <v>2106.9420966715293</v>
      </c>
      <c r="AB21" s="19">
        <f t="shared" si="0"/>
        <v>5534.1735352838132</v>
      </c>
    </row>
    <row r="22" spans="1:28" x14ac:dyDescent="0.25">
      <c r="A22" s="6">
        <v>13</v>
      </c>
      <c r="B22" s="9">
        <f>SUM(K$10:K22)</f>
        <v>-6.57646202141173E-3</v>
      </c>
      <c r="C22" s="9">
        <f>SUM(L$10:L22)</f>
        <v>5.4902120190284315E-2</v>
      </c>
      <c r="D22" s="9">
        <f>SUM(M$10:M22)</f>
        <v>0.12978730945957731</v>
      </c>
      <c r="E22" s="9">
        <f>SUM(N$10:N22)</f>
        <v>-6.9180754404069757E-3</v>
      </c>
      <c r="F22" s="9">
        <f>SUM(O$10:O22)</f>
        <v>4.5623833000221652E-2</v>
      </c>
      <c r="G22" s="9">
        <f>SUM(P$10:P22)</f>
        <v>0.11523017451071565</v>
      </c>
      <c r="H22" s="9">
        <f>SUM(Q$10:Q22)</f>
        <v>-8.041194872313074E-3</v>
      </c>
      <c r="I22" s="9">
        <f>SUM(R$10:R22)</f>
        <v>4.6442293079064383E-2</v>
      </c>
      <c r="J22" s="9">
        <f>SUM(S$10:S22)</f>
        <v>0.12340531006150024</v>
      </c>
      <c r="K22" s="10">
        <v>-1.0091307869968349E-3</v>
      </c>
      <c r="L22" s="10">
        <v>8.8046740177742045E-5</v>
      </c>
      <c r="M22" s="10">
        <v>1.5714556909771974E-3</v>
      </c>
      <c r="N22" s="10">
        <v>-9.4728663222999241E-4</v>
      </c>
      <c r="O22" s="10">
        <v>5.9963171234347524E-5</v>
      </c>
      <c r="P22" s="10">
        <v>1.2779896812345397E-3</v>
      </c>
      <c r="Q22" s="10">
        <v>-1.0213930314133634E-3</v>
      </c>
      <c r="R22" s="10">
        <v>1.0269899579232932E-4</v>
      </c>
      <c r="S22" s="10">
        <v>1.6879854057485985E-3</v>
      </c>
      <c r="T22" s="19">
        <f t="shared" si="1"/>
        <v>-299.01480481625146</v>
      </c>
      <c r="U22" s="19">
        <f t="shared" si="0"/>
        <v>2496.2581246948644</v>
      </c>
      <c r="V22" s="19">
        <f t="shared" si="0"/>
        <v>5901.0949777143514</v>
      </c>
      <c r="W22" s="19">
        <f t="shared" si="0"/>
        <v>-314.54708789960273</v>
      </c>
      <c r="X22" s="19">
        <f t="shared" si="0"/>
        <v>2074.3982821027585</v>
      </c>
      <c r="Y22" s="19">
        <f t="shared" si="0"/>
        <v>5239.2195116589255</v>
      </c>
      <c r="Z22" s="19">
        <f t="shared" si="0"/>
        <v>-365.61243833017522</v>
      </c>
      <c r="AA22" s="19">
        <f t="shared" si="0"/>
        <v>2111.611555733512</v>
      </c>
      <c r="AB22" s="19">
        <f t="shared" si="0"/>
        <v>5610.9218879678674</v>
      </c>
    </row>
    <row r="23" spans="1:28" x14ac:dyDescent="0.25">
      <c r="A23" s="6">
        <v>14</v>
      </c>
      <c r="B23" s="9">
        <f>SUM(K$10:K23)</f>
        <v>-7.4518233688027269E-3</v>
      </c>
      <c r="C23" s="9">
        <f>SUM(L$10:L23)</f>
        <v>5.4965289884551245E-2</v>
      </c>
      <c r="D23" s="9">
        <f>SUM(M$10:M23)</f>
        <v>0.13111555473891121</v>
      </c>
      <c r="E23" s="9">
        <f>SUM(N$10:N23)</f>
        <v>-7.7417398588465356E-3</v>
      </c>
      <c r="F23" s="9">
        <f>SUM(O$10:O23)</f>
        <v>4.5665078341623658E-2</v>
      </c>
      <c r="G23" s="9">
        <f>SUM(P$10:P23)</f>
        <v>0.11627700944087317</v>
      </c>
      <c r="H23" s="9">
        <f>SUM(Q$10:Q23)</f>
        <v>-8.9128639077628302E-3</v>
      </c>
      <c r="I23" s="9">
        <f>SUM(R$10:R23)</f>
        <v>4.6514215310942679E-2</v>
      </c>
      <c r="J23" s="9">
        <f>SUM(S$10:S23)</f>
        <v>0.12480685673609936</v>
      </c>
      <c r="K23" s="10">
        <v>-8.7536134739099668E-4</v>
      </c>
      <c r="L23" s="10">
        <v>6.3169694266930639E-5</v>
      </c>
      <c r="M23" s="10">
        <v>1.3282452793338946E-3</v>
      </c>
      <c r="N23" s="10">
        <v>-8.2366441843955969E-4</v>
      </c>
      <c r="O23" s="10">
        <v>4.1245341402007808E-5</v>
      </c>
      <c r="P23" s="10">
        <v>1.0468349301575234E-3</v>
      </c>
      <c r="Q23" s="10">
        <v>-8.7166903544975581E-4</v>
      </c>
      <c r="R23" s="10">
        <v>7.1922231878295963E-5</v>
      </c>
      <c r="S23" s="10">
        <v>1.401546674599111E-3</v>
      </c>
      <c r="T23" s="19">
        <f t="shared" si="1"/>
        <v>-338.81523270310214</v>
      </c>
      <c r="U23" s="19">
        <f t="shared" si="0"/>
        <v>2499.1302881377655</v>
      </c>
      <c r="V23" s="19">
        <f t="shared" si="0"/>
        <v>5961.48687257439</v>
      </c>
      <c r="W23" s="19">
        <f t="shared" si="0"/>
        <v>-351.9969894594276</v>
      </c>
      <c r="X23" s="19">
        <f t="shared" si="0"/>
        <v>2076.2736016391214</v>
      </c>
      <c r="Y23" s="19">
        <f t="shared" si="0"/>
        <v>5286.8164020989143</v>
      </c>
      <c r="Z23" s="19">
        <f t="shared" si="0"/>
        <v>-405.24498629453319</v>
      </c>
      <c r="AA23" s="19">
        <f t="shared" si="0"/>
        <v>2114.8816745385807</v>
      </c>
      <c r="AB23" s="19">
        <f t="shared" si="0"/>
        <v>5674.6466086431583</v>
      </c>
    </row>
    <row r="24" spans="1:28" x14ac:dyDescent="0.25">
      <c r="A24" s="6">
        <v>15</v>
      </c>
      <c r="B24" s="9">
        <f>SUM(K$10:K24)</f>
        <v>-8.21179503712436E-3</v>
      </c>
      <c r="C24" s="9">
        <f>SUM(L$10:L24)</f>
        <v>5.5011070262786198E-2</v>
      </c>
      <c r="D24" s="9">
        <f>SUM(M$10:M24)</f>
        <v>0.13222600499836951</v>
      </c>
      <c r="E24" s="9">
        <f>SUM(N$10:N24)</f>
        <v>-8.435115817439125E-3</v>
      </c>
      <c r="F24" s="9">
        <f>SUM(O$10:O24)</f>
        <v>4.5693556327447309E-2</v>
      </c>
      <c r="G24" s="9">
        <f>SUM(P$10:P24)</f>
        <v>0.11716001573712839</v>
      </c>
      <c r="H24" s="9">
        <f>SUM(Q$10:Q24)</f>
        <v>-9.6714459324501022E-3</v>
      </c>
      <c r="I24" s="9">
        <f>SUM(R$10:R24)</f>
        <v>4.6567013334751196E-2</v>
      </c>
      <c r="J24" s="9">
        <f>SUM(S$10:S24)</f>
        <v>0.12599542126401014</v>
      </c>
      <c r="K24" s="10">
        <v>-7.5997166832163384E-4</v>
      </c>
      <c r="L24" s="10">
        <v>4.5780378234953725E-5</v>
      </c>
      <c r="M24" s="10">
        <v>1.110450259458288E-3</v>
      </c>
      <c r="N24" s="10">
        <v>-6.9337595859258897E-4</v>
      </c>
      <c r="O24" s="10">
        <v>2.8477985823653943E-5</v>
      </c>
      <c r="P24" s="10">
        <v>8.8300629625521967E-4</v>
      </c>
      <c r="Q24" s="10">
        <v>-7.5858202468727159E-4</v>
      </c>
      <c r="R24" s="10">
        <v>5.2798023808514532E-5</v>
      </c>
      <c r="S24" s="10">
        <v>1.1885645279108006E-3</v>
      </c>
      <c r="T24" s="19">
        <f t="shared" si="1"/>
        <v>-373.36918881646733</v>
      </c>
      <c r="U24" s="19">
        <f t="shared" si="0"/>
        <v>2501.2118041288518</v>
      </c>
      <c r="V24" s="19">
        <f t="shared" si="0"/>
        <v>6011.9761883355113</v>
      </c>
      <c r="W24" s="19">
        <f t="shared" si="0"/>
        <v>-383.52301002304034</v>
      </c>
      <c r="X24" s="19">
        <f t="shared" si="0"/>
        <v>2077.5684223717426</v>
      </c>
      <c r="Y24" s="19">
        <f t="shared" si="0"/>
        <v>5326.9644261377725</v>
      </c>
      <c r="Z24" s="19">
        <f t="shared" si="0"/>
        <v>-439.7357588878325</v>
      </c>
      <c r="AA24" s="19">
        <f t="shared" si="0"/>
        <v>2117.282264815296</v>
      </c>
      <c r="AB24" s="19">
        <f t="shared" si="0"/>
        <v>5728.6875791783268</v>
      </c>
    </row>
    <row r="25" spans="1:28" x14ac:dyDescent="0.25">
      <c r="A25" s="6">
        <v>16</v>
      </c>
      <c r="B25" s="9">
        <f>SUM(K$10:K25)</f>
        <v>-8.8591751603457839E-3</v>
      </c>
      <c r="C25" s="9">
        <f>SUM(L$10:L25)</f>
        <v>5.5042587799757597E-2</v>
      </c>
      <c r="D25" s="9">
        <f>SUM(M$10:M25)</f>
        <v>0.13316334778302732</v>
      </c>
      <c r="E25" s="9">
        <f>SUM(N$10:N25)</f>
        <v>-9.0257081027366182E-3</v>
      </c>
      <c r="F25" s="9">
        <f>SUM(O$10:O25)</f>
        <v>4.5713116804251747E-2</v>
      </c>
      <c r="G25" s="9">
        <f>SUM(P$10:P25)</f>
        <v>0.11789769167280294</v>
      </c>
      <c r="H25" s="9">
        <f>SUM(Q$10:Q25)</f>
        <v>-1.0337220359046471E-2</v>
      </c>
      <c r="I25" s="9">
        <f>SUM(R$10:R25)</f>
        <v>4.6603500327710996E-2</v>
      </c>
      <c r="J25" s="9">
        <f>SUM(S$10:S25)</f>
        <v>0.12701349984208635</v>
      </c>
      <c r="K25" s="10">
        <v>-6.4738012322142463E-4</v>
      </c>
      <c r="L25" s="10">
        <v>3.1517536971400894E-5</v>
      </c>
      <c r="M25" s="10">
        <v>9.3734278465782426E-4</v>
      </c>
      <c r="N25" s="10">
        <v>-5.9059228529749236E-4</v>
      </c>
      <c r="O25" s="10">
        <v>1.9560476804437935E-5</v>
      </c>
      <c r="P25" s="10">
        <v>7.3767593567454232E-4</v>
      </c>
      <c r="Q25" s="10">
        <v>-6.6577442659636939E-4</v>
      </c>
      <c r="R25" s="10">
        <v>3.6486992959801204E-5</v>
      </c>
      <c r="S25" s="10">
        <v>1.0180785780762019E-3</v>
      </c>
      <c r="T25" s="19">
        <f t="shared" si="1"/>
        <v>-402.80389710744913</v>
      </c>
      <c r="U25" s="19">
        <f t="shared" si="0"/>
        <v>2502.6448254304437</v>
      </c>
      <c r="V25" s="19">
        <f t="shared" si="0"/>
        <v>6054.5947526772261</v>
      </c>
      <c r="W25" s="19">
        <f t="shared" si="0"/>
        <v>-410.37572145652098</v>
      </c>
      <c r="X25" s="19">
        <f t="shared" si="0"/>
        <v>2078.4577869168047</v>
      </c>
      <c r="Y25" s="19">
        <f t="shared" si="0"/>
        <v>5360.5046526615806</v>
      </c>
      <c r="Z25" s="19">
        <f t="shared" si="0"/>
        <v>-470.0068088189671</v>
      </c>
      <c r="AA25" s="19">
        <f t="shared" si="0"/>
        <v>2118.9412344927127</v>
      </c>
      <c r="AB25" s="19">
        <f t="shared" si="0"/>
        <v>5774.9769922882824</v>
      </c>
    </row>
    <row r="26" spans="1:28" x14ac:dyDescent="0.25">
      <c r="A26" s="6">
        <v>17</v>
      </c>
      <c r="B26" s="9">
        <f>SUM(K$10:K26)</f>
        <v>-9.4231914881035585E-3</v>
      </c>
      <c r="C26" s="9">
        <f>SUM(L$10:L26)</f>
        <v>5.5065106058580053E-2</v>
      </c>
      <c r="D26" s="9">
        <f>SUM(M$10:M26)</f>
        <v>0.13395022765458225</v>
      </c>
      <c r="E26" s="9">
        <f>SUM(N$10:N26)</f>
        <v>-9.5359703211635675E-3</v>
      </c>
      <c r="F26" s="9">
        <f>SUM(O$10:O26)</f>
        <v>4.5726032834210527E-2</v>
      </c>
      <c r="G26" s="9">
        <f>SUM(P$10:P26)</f>
        <v>0.11851838679382536</v>
      </c>
      <c r="H26" s="9">
        <f>SUM(Q$10:Q26)</f>
        <v>-1.0917522946615252E-2</v>
      </c>
      <c r="I26" s="9">
        <f>SUM(R$10:R26)</f>
        <v>4.6629876760731596E-2</v>
      </c>
      <c r="J26" s="9">
        <f>SUM(S$10:S26)</f>
        <v>0.12787302027268826</v>
      </c>
      <c r="K26" s="10">
        <v>-5.6401632775777413E-4</v>
      </c>
      <c r="L26" s="10">
        <v>2.251825882245326E-5</v>
      </c>
      <c r="M26" s="10">
        <v>7.868798715549353E-4</v>
      </c>
      <c r="N26" s="10">
        <v>-5.1026221842695007E-4</v>
      </c>
      <c r="O26" s="10">
        <v>1.2916029958781125E-5</v>
      </c>
      <c r="P26" s="10">
        <v>6.2069512102242114E-4</v>
      </c>
      <c r="Q26" s="10">
        <v>-5.8030258756878094E-4</v>
      </c>
      <c r="R26" s="10">
        <v>2.6376433020598443E-5</v>
      </c>
      <c r="S26" s="10">
        <v>8.5952043060190581E-4</v>
      </c>
      <c r="T26" s="19">
        <f t="shared" si="1"/>
        <v>-428.44826813986441</v>
      </c>
      <c r="U26" s="19">
        <f t="shared" si="0"/>
        <v>2503.6686727125652</v>
      </c>
      <c r="V26" s="19">
        <f t="shared" si="0"/>
        <v>6090.3721555483717</v>
      </c>
      <c r="W26" s="19">
        <f t="shared" si="0"/>
        <v>-433.57603146382928</v>
      </c>
      <c r="X26" s="19">
        <f t="shared" si="0"/>
        <v>2079.0450455620385</v>
      </c>
      <c r="Y26" s="19">
        <f t="shared" si="0"/>
        <v>5388.7260625714453</v>
      </c>
      <c r="Z26" s="19">
        <f t="shared" si="0"/>
        <v>-496.39167417533946</v>
      </c>
      <c r="AA26" s="19">
        <f t="shared" si="0"/>
        <v>2120.1405030273331</v>
      </c>
      <c r="AB26" s="19">
        <f t="shared" si="0"/>
        <v>5814.0571744523759</v>
      </c>
    </row>
    <row r="27" spans="1:28" x14ac:dyDescent="0.25">
      <c r="A27" s="6">
        <v>18</v>
      </c>
      <c r="B27" s="9">
        <f>SUM(K$10:K27)</f>
        <v>-9.9066462120336041E-3</v>
      </c>
      <c r="C27" s="9">
        <f>SUM(L$10:L27)</f>
        <v>5.508046233657081E-2</v>
      </c>
      <c r="D27" s="9">
        <f>SUM(M$10:M27)</f>
        <v>0.13462043646131328</v>
      </c>
      <c r="E27" s="9">
        <f>SUM(N$10:N27)</f>
        <v>-9.9777302262750202E-3</v>
      </c>
      <c r="F27" s="9">
        <f>SUM(O$10:O27)</f>
        <v>4.5734005199534328E-2</v>
      </c>
      <c r="G27" s="9">
        <f>SUM(P$10:P27)</f>
        <v>0.11904316435897583</v>
      </c>
      <c r="H27" s="9">
        <f>SUM(Q$10:Q27)</f>
        <v>-1.1417731168153941E-2</v>
      </c>
      <c r="I27" s="9">
        <f>SUM(R$10:R27)</f>
        <v>4.6648195411512938E-2</v>
      </c>
      <c r="J27" s="9">
        <f>SUM(S$10:S27)</f>
        <v>0.12861999876734964</v>
      </c>
      <c r="K27" s="10">
        <v>-4.8345472393004511E-4</v>
      </c>
      <c r="L27" s="10">
        <v>1.5356277990757052E-5</v>
      </c>
      <c r="M27" s="10">
        <v>6.7020880673101027E-4</v>
      </c>
      <c r="N27" s="10">
        <v>-4.4175990511145324E-4</v>
      </c>
      <c r="O27" s="10">
        <v>7.9723653238005171E-6</v>
      </c>
      <c r="P27" s="10">
        <v>5.2477756515047875E-4</v>
      </c>
      <c r="Q27" s="10">
        <v>-5.0020822153868803E-4</v>
      </c>
      <c r="R27" s="10">
        <v>1.8318650781344032E-5</v>
      </c>
      <c r="S27" s="10">
        <v>7.4697849466137049E-4</v>
      </c>
      <c r="T27" s="19">
        <f t="shared" si="1"/>
        <v>-450.42971035648128</v>
      </c>
      <c r="U27" s="19">
        <f t="shared" si="0"/>
        <v>2504.36688315629</v>
      </c>
      <c r="V27" s="19">
        <f t="shared" si="0"/>
        <v>6120.844825333179</v>
      </c>
      <c r="W27" s="19">
        <f t="shared" si="0"/>
        <v>-453.66171756259752</v>
      </c>
      <c r="X27" s="19">
        <f t="shared" si="0"/>
        <v>2079.4075284979176</v>
      </c>
      <c r="Y27" s="19">
        <f t="shared" si="0"/>
        <v>5412.5863480417374</v>
      </c>
      <c r="Z27" s="19">
        <f t="shared" si="0"/>
        <v>-519.13485481622274</v>
      </c>
      <c r="AA27" s="19">
        <f t="shared" si="0"/>
        <v>2120.9734049387325</v>
      </c>
      <c r="AB27" s="19">
        <f t="shared" si="0"/>
        <v>5848.0203643949162</v>
      </c>
    </row>
    <row r="28" spans="1:28" x14ac:dyDescent="0.25">
      <c r="A28" s="6">
        <v>19</v>
      </c>
      <c r="B28" s="9">
        <f>SUM(K$10:K28)</f>
        <v>-1.0319014588498434E-2</v>
      </c>
      <c r="C28" s="9">
        <f>SUM(L$10:L28)</f>
        <v>5.5091378045266266E-2</v>
      </c>
      <c r="D28" s="9">
        <f>SUM(M$10:M28)</f>
        <v>0.13519573228977291</v>
      </c>
      <c r="E28" s="9">
        <f>SUM(N$10:N28)</f>
        <v>-1.0356829410884035E-2</v>
      </c>
      <c r="F28" s="9">
        <f>SUM(O$10:O28)</f>
        <v>4.5738884959462073E-2</v>
      </c>
      <c r="G28" s="9">
        <f>SUM(P$10:P28)</f>
        <v>0.11949327450481094</v>
      </c>
      <c r="H28" s="9">
        <f>SUM(Q$10:Q28)</f>
        <v>-1.1844622868091141E-2</v>
      </c>
      <c r="I28" s="9">
        <f>SUM(R$10:R28)</f>
        <v>4.6659851648542562E-2</v>
      </c>
      <c r="J28" s="9">
        <f>SUM(S$10:S28)</f>
        <v>0.12925140651697439</v>
      </c>
      <c r="K28" s="10">
        <v>-4.1236837646482902E-4</v>
      </c>
      <c r="L28" s="10">
        <v>1.0915708695460094E-5</v>
      </c>
      <c r="M28" s="10">
        <v>5.7529582845964266E-4</v>
      </c>
      <c r="N28" s="10">
        <v>-3.7909918460901464E-4</v>
      </c>
      <c r="O28" s="10">
        <v>4.8797599277464557E-6</v>
      </c>
      <c r="P28" s="10">
        <v>4.5011014583510927E-4</v>
      </c>
      <c r="Q28" s="10">
        <v>-4.2689169993720036E-4</v>
      </c>
      <c r="R28" s="10">
        <v>1.1656237029626969E-5</v>
      </c>
      <c r="S28" s="10">
        <v>6.3140774962475383E-4</v>
      </c>
      <c r="T28" s="19">
        <f t="shared" si="1"/>
        <v>-469.17903928129977</v>
      </c>
      <c r="U28" s="19">
        <f t="shared" si="0"/>
        <v>2504.863192341134</v>
      </c>
      <c r="V28" s="19">
        <f t="shared" si="0"/>
        <v>6147.0020462368184</v>
      </c>
      <c r="W28" s="19">
        <f t="shared" si="0"/>
        <v>-470.89838194578681</v>
      </c>
      <c r="X28" s="19">
        <f t="shared" si="0"/>
        <v>2079.629398624681</v>
      </c>
      <c r="Y28" s="19">
        <f t="shared" si="0"/>
        <v>5433.0516980984248</v>
      </c>
      <c r="Z28" s="19">
        <f t="shared" si="0"/>
        <v>-538.54452188626817</v>
      </c>
      <c r="AA28" s="19">
        <f t="shared" si="0"/>
        <v>2121.5033840413194</v>
      </c>
      <c r="AB28" s="19">
        <f t="shared" si="0"/>
        <v>5876.7288499603792</v>
      </c>
    </row>
    <row r="29" spans="1:28" x14ac:dyDescent="0.25">
      <c r="A29" s="6">
        <v>20</v>
      </c>
      <c r="B29" s="9">
        <f>SUM(K$10:K29)</f>
        <v>-1.0677353218068753E-2</v>
      </c>
      <c r="C29" s="9">
        <f>SUM(L$10:L29)</f>
        <v>5.5099180526372922E-2</v>
      </c>
      <c r="D29" s="9">
        <f>SUM(M$10:M29)</f>
        <v>0.13568746753435698</v>
      </c>
      <c r="E29" s="9">
        <f>SUM(N$10:N29)</f>
        <v>-1.0681041081760293E-2</v>
      </c>
      <c r="F29" s="9">
        <f>SUM(O$10:O29)</f>
        <v>4.5741801689923395E-2</v>
      </c>
      <c r="G29" s="9">
        <f>SUM(P$10:P29)</f>
        <v>0.11988046348909592</v>
      </c>
      <c r="H29" s="9">
        <f>SUM(Q$10:Q29)</f>
        <v>-1.2214857304917467E-2</v>
      </c>
      <c r="I29" s="9">
        <f>SUM(R$10:R29)</f>
        <v>4.6667715591504615E-2</v>
      </c>
      <c r="J29" s="9">
        <f>SUM(S$10:S29)</f>
        <v>0.12979259356206055</v>
      </c>
      <c r="K29" s="10">
        <v>-3.5833862957031931E-4</v>
      </c>
      <c r="L29" s="10">
        <v>7.8024811066543907E-6</v>
      </c>
      <c r="M29" s="10">
        <v>4.9173524458405676E-4</v>
      </c>
      <c r="N29" s="10">
        <v>-3.2421167087625844E-4</v>
      </c>
      <c r="O29" s="10">
        <v>2.9167304613199665E-6</v>
      </c>
      <c r="P29" s="10">
        <v>3.8718898428497905E-4</v>
      </c>
      <c r="Q29" s="10">
        <v>-3.7023443682632565E-4</v>
      </c>
      <c r="R29" s="10">
        <v>7.8639429620554095E-6</v>
      </c>
      <c r="S29" s="10">
        <v>5.411870450861419E-4</v>
      </c>
      <c r="T29" s="19">
        <f t="shared" si="1"/>
        <v>-485.47177465029245</v>
      </c>
      <c r="U29" s="19">
        <f t="shared" si="0"/>
        <v>2505.2179510788251</v>
      </c>
      <c r="V29" s="19">
        <f t="shared" si="0"/>
        <v>6169.3599824191997</v>
      </c>
      <c r="W29" s="19">
        <f t="shared" si="0"/>
        <v>-485.63945232231805</v>
      </c>
      <c r="X29" s="19">
        <f t="shared" si="0"/>
        <v>2079.7620148530959</v>
      </c>
      <c r="Y29" s="19">
        <f t="shared" si="0"/>
        <v>5450.656184855291</v>
      </c>
      <c r="Z29" s="19">
        <f t="shared" si="0"/>
        <v>-555.37812899955213</v>
      </c>
      <c r="AA29" s="19">
        <f t="shared" si="0"/>
        <v>2121.8609372914148</v>
      </c>
      <c r="AB29" s="19">
        <f t="shared" si="0"/>
        <v>5901.3352322566134</v>
      </c>
    </row>
    <row r="30" spans="1:2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8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11" t="s">
        <v>331</v>
      </c>
      <c r="L31" s="6"/>
      <c r="M31" s="6"/>
      <c r="N31" s="6"/>
      <c r="O31" s="6"/>
      <c r="P31" s="6"/>
      <c r="Q31" s="6"/>
      <c r="R31" s="6"/>
      <c r="S31" s="6"/>
      <c r="T31" s="11" t="s">
        <v>338</v>
      </c>
    </row>
    <row r="32" spans="1:28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28" x14ac:dyDescent="0.25">
      <c r="A33" s="6"/>
      <c r="B33" s="33" t="s">
        <v>455</v>
      </c>
      <c r="C33" s="33"/>
      <c r="D33" s="33"/>
      <c r="E33" s="33" t="s">
        <v>457</v>
      </c>
      <c r="F33" s="33"/>
      <c r="G33" s="33"/>
      <c r="H33" s="33" t="s">
        <v>459</v>
      </c>
      <c r="I33" s="33"/>
      <c r="J33" s="33"/>
      <c r="K33" s="34" t="str">
        <f>B33</f>
        <v>response of ipub_tran to ipubtransp shocks</v>
      </c>
      <c r="L33" s="34"/>
      <c r="M33" s="34"/>
      <c r="N33" s="34" t="str">
        <f>E33</f>
        <v>response of ipub_comu to ipubcomu shocks</v>
      </c>
      <c r="O33" s="34"/>
      <c r="P33" s="34"/>
      <c r="Q33" s="34" t="str">
        <f>H33</f>
        <v>response of ipub_rrhh to ipubrrhh shocks</v>
      </c>
      <c r="R33" s="34"/>
      <c r="S33" s="34"/>
      <c r="T33" s="32" t="str">
        <f>K33</f>
        <v>response of ipub_tran to ipubtransp shocks</v>
      </c>
      <c r="U33" s="32"/>
      <c r="V33" s="32"/>
      <c r="W33" s="32" t="str">
        <f>N33</f>
        <v>response of ipub_comu to ipubcomu shocks</v>
      </c>
      <c r="X33" s="32"/>
      <c r="Y33" s="32"/>
      <c r="Z33" s="32" t="str">
        <f>Q33</f>
        <v>response of ipub_rrhh to ipubrrhh shocks</v>
      </c>
      <c r="AA33" s="32"/>
      <c r="AB33" s="32"/>
    </row>
    <row r="34" spans="1:28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8" t="s">
        <v>313</v>
      </c>
      <c r="L34" s="8" t="s">
        <v>314</v>
      </c>
      <c r="M34" s="8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18" t="s">
        <v>313</v>
      </c>
      <c r="U34" s="18" t="s">
        <v>314</v>
      </c>
      <c r="V34" s="18" t="s">
        <v>315</v>
      </c>
      <c r="W34" s="18" t="s">
        <v>313</v>
      </c>
      <c r="X34" s="18" t="s">
        <v>314</v>
      </c>
      <c r="Y34" s="18" t="s">
        <v>315</v>
      </c>
      <c r="Z34" s="18" t="s">
        <v>313</v>
      </c>
      <c r="AA34" s="18" t="s">
        <v>314</v>
      </c>
      <c r="AB34" s="18" t="s">
        <v>315</v>
      </c>
    </row>
    <row r="35" spans="1:28" x14ac:dyDescent="0.25">
      <c r="A35" s="6">
        <v>1</v>
      </c>
      <c r="B35" s="9">
        <f>SUM(K$35:K35)</f>
        <v>188.53733616554243</v>
      </c>
      <c r="C35" s="9">
        <f>SUM(L$35:L35)</f>
        <v>825.09911036454764</v>
      </c>
      <c r="D35" s="9">
        <f>SUM(M$35:M35)</f>
        <v>1662.6276029632415</v>
      </c>
      <c r="E35" s="9">
        <f>SUM(N$35:N35)</f>
        <v>9.2231090450940134E-2</v>
      </c>
      <c r="F35" s="9">
        <f>SUM(O$35:O35)</f>
        <v>0.31857928474622493</v>
      </c>
      <c r="G35" s="9">
        <f>SUM(P$35:P35)</f>
        <v>0.54911085660773207</v>
      </c>
      <c r="H35" s="9">
        <f>SUM(Q$35:Q35)</f>
        <v>0.10214433619629845</v>
      </c>
      <c r="I35" s="9">
        <f>SUM(R$35:R35)</f>
        <v>0.38745529155624103</v>
      </c>
      <c r="J35" s="9">
        <f>SUM(S$35:S35)</f>
        <v>0.62296220652481216</v>
      </c>
      <c r="K35" s="10">
        <v>188.53733616554243</v>
      </c>
      <c r="L35" s="10">
        <v>825.09911036454764</v>
      </c>
      <c r="M35" s="10">
        <v>1662.6276029632415</v>
      </c>
      <c r="N35" s="10">
        <v>9.2231090450940134E-2</v>
      </c>
      <c r="O35" s="10">
        <v>0.31857928474622493</v>
      </c>
      <c r="P35" s="10">
        <v>0.54911085660773207</v>
      </c>
      <c r="Q35" s="10">
        <v>0.10214433619629845</v>
      </c>
      <c r="R35" s="10">
        <v>0.38745529155624103</v>
      </c>
      <c r="S35" s="10">
        <v>0.62296220652481216</v>
      </c>
      <c r="T35" s="19">
        <f>$B$4*B35</f>
        <v>945941.17971271207</v>
      </c>
      <c r="U35" s="19">
        <f t="shared" ref="U35:V54" si="2">$B$4*C35</f>
        <v>4139738.2699458906</v>
      </c>
      <c r="V35" s="19">
        <f t="shared" si="2"/>
        <v>8341838.0049086893</v>
      </c>
      <c r="W35" s="19">
        <f>$C$4*E35</f>
        <v>462.74752938456612</v>
      </c>
      <c r="X35" s="19">
        <f t="shared" ref="X35:Y54" si="3">$C$4*F35</f>
        <v>1598.3956842387638</v>
      </c>
      <c r="Y35" s="19">
        <f t="shared" si="3"/>
        <v>2755.0329396640095</v>
      </c>
      <c r="Z35" s="19">
        <f>$D$4*H35</f>
        <v>512.48487884468909</v>
      </c>
      <c r="AA35" s="19">
        <f t="shared" ref="AA35:AB54" si="4">$D$4*I35</f>
        <v>1943.9646440047018</v>
      </c>
      <c r="AB35" s="19">
        <f t="shared" si="4"/>
        <v>3125.5644984773808</v>
      </c>
    </row>
    <row r="36" spans="1:28" x14ac:dyDescent="0.25">
      <c r="A36" s="6">
        <v>2</v>
      </c>
      <c r="B36" s="9">
        <f>SUM(K$35:K36)</f>
        <v>212.96188996561165</v>
      </c>
      <c r="C36" s="9">
        <f>SUM(L$35:L36)</f>
        <v>913.62338731194575</v>
      </c>
      <c r="D36" s="9">
        <f>SUM(M$35:M36)</f>
        <v>1849.3119981167952</v>
      </c>
      <c r="E36" s="9">
        <f>SUM(N$35:N36)</f>
        <v>0.12947483977482907</v>
      </c>
      <c r="F36" s="9">
        <f>SUM(O$35:O36)</f>
        <v>0.41030670169474787</v>
      </c>
      <c r="G36" s="9">
        <f>SUM(P$35:P36)</f>
        <v>0.71203988721225919</v>
      </c>
      <c r="H36" s="9">
        <f>SUM(Q$35:Q36)</f>
        <v>0.14423559574827927</v>
      </c>
      <c r="I36" s="9">
        <f>SUM(R$35:R36)</f>
        <v>0.49703678655886147</v>
      </c>
      <c r="J36" s="9">
        <f>SUM(S$35:S36)</f>
        <v>0.81095837876450472</v>
      </c>
      <c r="K36" s="10">
        <v>24.424553800069233</v>
      </c>
      <c r="L36" s="10">
        <v>88.524276947398135</v>
      </c>
      <c r="M36" s="10">
        <v>186.68439515355357</v>
      </c>
      <c r="N36" s="10">
        <v>3.7243749323888943E-2</v>
      </c>
      <c r="O36" s="10">
        <v>9.1727416948522933E-2</v>
      </c>
      <c r="P36" s="10">
        <v>0.1629290306045271</v>
      </c>
      <c r="Q36" s="10">
        <v>4.2091259551980807E-2</v>
      </c>
      <c r="R36" s="10">
        <v>0.10958149500262045</v>
      </c>
      <c r="S36" s="10">
        <v>0.18799617223969251</v>
      </c>
      <c r="T36" s="19">
        <f t="shared" ref="T36:T54" si="5">$B$4*B36</f>
        <v>1068485.561135964</v>
      </c>
      <c r="U36" s="19">
        <f t="shared" si="2"/>
        <v>4583887.7454392277</v>
      </c>
      <c r="V36" s="19">
        <f t="shared" si="2"/>
        <v>9278482.4944142178</v>
      </c>
      <c r="W36" s="19">
        <f t="shared" ref="W36:W54" si="6">$C$4*E36</f>
        <v>649.60917116267251</v>
      </c>
      <c r="X36" s="19">
        <f t="shared" si="3"/>
        <v>2058.616151786367</v>
      </c>
      <c r="Y36" s="19">
        <f t="shared" si="3"/>
        <v>3572.490545430599</v>
      </c>
      <c r="Z36" s="19">
        <f t="shared" ref="Z36:Z54" si="7">$D$4*H36</f>
        <v>723.66774864632339</v>
      </c>
      <c r="AA36" s="19">
        <f t="shared" si="4"/>
        <v>2493.7636958298867</v>
      </c>
      <c r="AB36" s="19">
        <f t="shared" si="4"/>
        <v>4068.7905170827626</v>
      </c>
    </row>
    <row r="37" spans="1:28" x14ac:dyDescent="0.25">
      <c r="A37" s="6">
        <v>3</v>
      </c>
      <c r="B37" s="9">
        <f>SUM(K$35:K37)</f>
        <v>233.97100026516338</v>
      </c>
      <c r="C37" s="9">
        <f>SUM(L$35:L37)</f>
        <v>983.10397637307722</v>
      </c>
      <c r="D37" s="9">
        <f>SUM(M$35:M37)</f>
        <v>1987.159903517537</v>
      </c>
      <c r="E37" s="9">
        <f>SUM(N$35:N37)</f>
        <v>0.14467611037332842</v>
      </c>
      <c r="F37" s="9">
        <f>SUM(O$35:O37)</f>
        <v>0.45033875260976292</v>
      </c>
      <c r="G37" s="9">
        <f>SUM(P$35:P37)</f>
        <v>0.78704933908344554</v>
      </c>
      <c r="H37" s="9">
        <f>SUM(Q$35:Q37)</f>
        <v>0.16035203796151465</v>
      </c>
      <c r="I37" s="9">
        <f>SUM(R$35:R37)</f>
        <v>0.54240214703895617</v>
      </c>
      <c r="J37" s="9">
        <f>SUM(S$35:S37)</f>
        <v>0.89494703156183808</v>
      </c>
      <c r="K37" s="10">
        <v>21.009110299551747</v>
      </c>
      <c r="L37" s="10">
        <v>69.48058906113144</v>
      </c>
      <c r="M37" s="10">
        <v>137.84790540074195</v>
      </c>
      <c r="N37" s="10">
        <v>1.5201270598499354E-2</v>
      </c>
      <c r="O37" s="10">
        <v>4.0032050915015063E-2</v>
      </c>
      <c r="P37" s="10">
        <v>7.500945187118635E-2</v>
      </c>
      <c r="Q37" s="10">
        <v>1.6116442213235396E-2</v>
      </c>
      <c r="R37" s="10">
        <v>4.5365360480094735E-2</v>
      </c>
      <c r="S37" s="10">
        <v>8.3988652797333335E-2</v>
      </c>
      <c r="T37" s="19">
        <f t="shared" si="5"/>
        <v>1173893.7682617023</v>
      </c>
      <c r="U37" s="19">
        <f t="shared" si="2"/>
        <v>4932490.0526549844</v>
      </c>
      <c r="V37" s="19">
        <f t="shared" si="2"/>
        <v>9970101.5281169731</v>
      </c>
      <c r="W37" s="19">
        <f t="shared" si="6"/>
        <v>725.87792585882949</v>
      </c>
      <c r="X37" s="19">
        <f t="shared" si="3"/>
        <v>2259.4674326998693</v>
      </c>
      <c r="Y37" s="19">
        <f t="shared" si="3"/>
        <v>3948.8326049701132</v>
      </c>
      <c r="Z37" s="19">
        <f t="shared" si="7"/>
        <v>804.52815895027402</v>
      </c>
      <c r="AA37" s="19">
        <f t="shared" si="4"/>
        <v>2721.3735872359803</v>
      </c>
      <c r="AB37" s="19">
        <f t="shared" si="4"/>
        <v>4490.1835786662386</v>
      </c>
    </row>
    <row r="38" spans="1:28" x14ac:dyDescent="0.25">
      <c r="A38" s="6">
        <v>4</v>
      </c>
      <c r="B38" s="9">
        <f>SUM(K$35:K38)</f>
        <v>246.44998528494824</v>
      </c>
      <c r="C38" s="9">
        <f>SUM(L$35:L38)</f>
        <v>1031.4738417382248</v>
      </c>
      <c r="D38" s="9">
        <f>SUM(M$35:M38)</f>
        <v>2088.570404580335</v>
      </c>
      <c r="E38" s="9">
        <f>SUM(N$35:N38)</f>
        <v>0.14949165632361153</v>
      </c>
      <c r="F38" s="9">
        <f>SUM(O$35:O38)</f>
        <v>0.47020781194336148</v>
      </c>
      <c r="G38" s="9">
        <f>SUM(P$35:P38)</f>
        <v>0.83166041230404197</v>
      </c>
      <c r="H38" s="9">
        <f>SUM(Q$35:Q38)</f>
        <v>0.16417420985467948</v>
      </c>
      <c r="I38" s="9">
        <f>SUM(R$35:R38)</f>
        <v>0.55977151555488591</v>
      </c>
      <c r="J38" s="9">
        <f>SUM(S$35:S38)</f>
        <v>0.93692643401692854</v>
      </c>
      <c r="K38" s="10">
        <v>12.478985019784869</v>
      </c>
      <c r="L38" s="10">
        <v>48.369865365147504</v>
      </c>
      <c r="M38" s="10">
        <v>101.41050106279785</v>
      </c>
      <c r="N38" s="10">
        <v>4.8155459502831083E-3</v>
      </c>
      <c r="O38" s="10">
        <v>1.9869059333598539E-2</v>
      </c>
      <c r="P38" s="10">
        <v>4.4611073220596473E-2</v>
      </c>
      <c r="Q38" s="10">
        <v>3.8221718931648356E-3</v>
      </c>
      <c r="R38" s="10">
        <v>1.7369368515929705E-2</v>
      </c>
      <c r="S38" s="10">
        <v>4.1979402455090485E-2</v>
      </c>
      <c r="T38" s="19">
        <f t="shared" si="5"/>
        <v>1236504.1034415092</v>
      </c>
      <c r="U38" s="19">
        <f t="shared" si="2"/>
        <v>5175174.331729969</v>
      </c>
      <c r="V38" s="19">
        <f t="shared" si="2"/>
        <v>10478904.563959019</v>
      </c>
      <c r="W38" s="19">
        <f t="shared" si="6"/>
        <v>750.03878073147894</v>
      </c>
      <c r="X38" s="19">
        <f t="shared" si="3"/>
        <v>2359.1557056332654</v>
      </c>
      <c r="Y38" s="19">
        <f t="shared" si="3"/>
        <v>4172.6580397025127</v>
      </c>
      <c r="Z38" s="19">
        <f t="shared" si="7"/>
        <v>823.70499608618502</v>
      </c>
      <c r="AA38" s="19">
        <f t="shared" si="4"/>
        <v>2808.5202568505174</v>
      </c>
      <c r="AB38" s="19">
        <f t="shared" si="4"/>
        <v>4700.8052321255627</v>
      </c>
    </row>
    <row r="39" spans="1:28" x14ac:dyDescent="0.25">
      <c r="A39" s="6">
        <v>5</v>
      </c>
      <c r="B39" s="9">
        <f>SUM(K$35:K39)</f>
        <v>233.26093875000862</v>
      </c>
      <c r="C39" s="9">
        <f>SUM(L$35:L39)</f>
        <v>1063.3697049744437</v>
      </c>
      <c r="D39" s="9">
        <f>SUM(M$35:M39)</f>
        <v>2171.2941820552032</v>
      </c>
      <c r="E39" s="9">
        <f>SUM(N$35:N39)</f>
        <v>0.13945731680877821</v>
      </c>
      <c r="F39" s="9">
        <f>SUM(O$35:O39)</f>
        <v>0.47852072648439209</v>
      </c>
      <c r="G39" s="9">
        <f>SUM(P$35:P39)</f>
        <v>0.86142488451672172</v>
      </c>
      <c r="H39" s="9">
        <f>SUM(Q$35:Q39)</f>
        <v>0.15123054397087798</v>
      </c>
      <c r="I39" s="9">
        <f>SUM(R$35:R39)</f>
        <v>0.56663232628797766</v>
      </c>
      <c r="J39" s="9">
        <f>SUM(S$35:S39)</f>
        <v>0.9668275007926429</v>
      </c>
      <c r="K39" s="10">
        <v>-13.18904653493963</v>
      </c>
      <c r="L39" s="10">
        <v>31.895863236219032</v>
      </c>
      <c r="M39" s="10">
        <v>82.723777474868314</v>
      </c>
      <c r="N39" s="10">
        <v>-1.0034339514833315E-2</v>
      </c>
      <c r="O39" s="10">
        <v>8.3129145410305895E-3</v>
      </c>
      <c r="P39" s="10">
        <v>2.9764472212679777E-2</v>
      </c>
      <c r="Q39" s="10">
        <v>-1.2943665883801501E-2</v>
      </c>
      <c r="R39" s="10">
        <v>6.8608107330917819E-3</v>
      </c>
      <c r="S39" s="10">
        <v>2.9901066775714313E-2</v>
      </c>
      <c r="T39" s="19">
        <f t="shared" si="5"/>
        <v>1170331.2037268754</v>
      </c>
      <c r="U39" s="19">
        <f t="shared" si="2"/>
        <v>5335204.2287851209</v>
      </c>
      <c r="V39" s="19">
        <f t="shared" si="2"/>
        <v>10893951.414871143</v>
      </c>
      <c r="W39" s="19">
        <f t="shared" si="6"/>
        <v>699.69387212427819</v>
      </c>
      <c r="X39" s="19">
        <f t="shared" si="3"/>
        <v>2400.8637744313151</v>
      </c>
      <c r="Y39" s="19">
        <f t="shared" si="3"/>
        <v>4321.9941899367941</v>
      </c>
      <c r="Z39" s="19">
        <f t="shared" si="7"/>
        <v>758.76323534559754</v>
      </c>
      <c r="AA39" s="19">
        <f t="shared" si="4"/>
        <v>2842.942740644115</v>
      </c>
      <c r="AB39" s="19">
        <f t="shared" si="4"/>
        <v>4850.8267130467357</v>
      </c>
    </row>
    <row r="40" spans="1:28" x14ac:dyDescent="0.25">
      <c r="A40" s="6">
        <v>6</v>
      </c>
      <c r="B40" s="9">
        <f>SUM(K$35:K40)</f>
        <v>226.73510526642178</v>
      </c>
      <c r="C40" s="9">
        <f>SUM(L$35:L40)</f>
        <v>1082.5721145689272</v>
      </c>
      <c r="D40" s="9">
        <f>SUM(M$35:M40)</f>
        <v>2227.9907721025879</v>
      </c>
      <c r="E40" s="9">
        <f>SUM(N$35:N40)</f>
        <v>0.13044313768191926</v>
      </c>
      <c r="F40" s="9">
        <f>SUM(O$35:O40)</f>
        <v>0.48336719185851368</v>
      </c>
      <c r="G40" s="9">
        <f>SUM(P$35:P40)</f>
        <v>0.88358386672349909</v>
      </c>
      <c r="H40" s="9">
        <f>SUM(Q$35:Q40)</f>
        <v>0.13957974810447343</v>
      </c>
      <c r="I40" s="9">
        <f>SUM(R$35:R40)</f>
        <v>0.57048386879637536</v>
      </c>
      <c r="J40" s="9">
        <f>SUM(S$35:S40)</f>
        <v>0.99014398240158719</v>
      </c>
      <c r="K40" s="10">
        <v>-6.5258334835868403</v>
      </c>
      <c r="L40" s="10">
        <v>19.202409594483505</v>
      </c>
      <c r="M40" s="10">
        <v>56.69659004738476</v>
      </c>
      <c r="N40" s="10">
        <v>-9.0141791268589407E-3</v>
      </c>
      <c r="O40" s="10">
        <v>4.8464653741215691E-3</v>
      </c>
      <c r="P40" s="10">
        <v>2.2158982206777381E-2</v>
      </c>
      <c r="Q40" s="10">
        <v>-1.1650795866404553E-2</v>
      </c>
      <c r="R40" s="10">
        <v>3.8515425083977027E-3</v>
      </c>
      <c r="S40" s="10">
        <v>2.3316481608944322E-2</v>
      </c>
      <c r="T40" s="19">
        <f t="shared" si="5"/>
        <v>1137589.3885001412</v>
      </c>
      <c r="U40" s="19">
        <f t="shared" si="2"/>
        <v>5431547.7454304574</v>
      </c>
      <c r="V40" s="19">
        <f t="shared" si="2"/>
        <v>11178413.051838478</v>
      </c>
      <c r="W40" s="19">
        <f t="shared" si="6"/>
        <v>654.46737528910614</v>
      </c>
      <c r="X40" s="19">
        <f t="shared" si="3"/>
        <v>2425.1797601489029</v>
      </c>
      <c r="Y40" s="19">
        <f t="shared" si="3"/>
        <v>4433.1716054886256</v>
      </c>
      <c r="Z40" s="19">
        <f t="shared" si="7"/>
        <v>700.3081419906033</v>
      </c>
      <c r="AA40" s="19">
        <f t="shared" si="4"/>
        <v>2862.2669378466699</v>
      </c>
      <c r="AB40" s="19">
        <f t="shared" si="4"/>
        <v>4967.8116061638666</v>
      </c>
    </row>
    <row r="41" spans="1:28" x14ac:dyDescent="0.25">
      <c r="A41" s="6">
        <v>7</v>
      </c>
      <c r="B41" s="9">
        <f>SUM(K$35:K41)</f>
        <v>218.80937032777638</v>
      </c>
      <c r="C41" s="9">
        <f>SUM(L$35:L41)</f>
        <v>1095.7904663573493</v>
      </c>
      <c r="D41" s="9">
        <f>SUM(M$35:M41)</f>
        <v>2274.0194654116385</v>
      </c>
      <c r="E41" s="9">
        <f>SUM(N$35:N41)</f>
        <v>0.12299780533853152</v>
      </c>
      <c r="F41" s="9">
        <f>SUM(O$35:O41)</f>
        <v>0.48660653113857577</v>
      </c>
      <c r="G41" s="9">
        <f>SUM(P$35:P41)</f>
        <v>0.90107752927630824</v>
      </c>
      <c r="H41" s="9">
        <f>SUM(Q$35:Q41)</f>
        <v>0.13022968883355662</v>
      </c>
      <c r="I41" s="9">
        <f>SUM(R$35:R41)</f>
        <v>0.57321231703857389</v>
      </c>
      <c r="J41" s="9">
        <f>SUM(S$35:S41)</f>
        <v>1.0097496148071496</v>
      </c>
      <c r="K41" s="10">
        <v>-7.9257349386454141</v>
      </c>
      <c r="L41" s="10">
        <v>13.218351788422076</v>
      </c>
      <c r="M41" s="10">
        <v>46.028693309050524</v>
      </c>
      <c r="N41" s="10">
        <v>-7.4453323433877399E-3</v>
      </c>
      <c r="O41" s="10">
        <v>3.2393392800620776E-3</v>
      </c>
      <c r="P41" s="10">
        <v>1.7493662552809097E-2</v>
      </c>
      <c r="Q41" s="10">
        <v>-9.3500592709168072E-3</v>
      </c>
      <c r="R41" s="10">
        <v>2.728448242198556E-3</v>
      </c>
      <c r="S41" s="10">
        <v>1.9605632405562404E-2</v>
      </c>
      <c r="T41" s="19">
        <f t="shared" si="5"/>
        <v>1097823.9011413425</v>
      </c>
      <c r="U41" s="19">
        <f t="shared" si="2"/>
        <v>5497867.6772747207</v>
      </c>
      <c r="V41" s="19">
        <f t="shared" si="2"/>
        <v>11409351.057725906</v>
      </c>
      <c r="W41" s="19">
        <f t="shared" si="6"/>
        <v>617.11219353309821</v>
      </c>
      <c r="X41" s="19">
        <f t="shared" si="3"/>
        <v>2441.4323734635473</v>
      </c>
      <c r="Y41" s="19">
        <f t="shared" si="3"/>
        <v>4520.9418908297248</v>
      </c>
      <c r="Z41" s="19">
        <f t="shared" si="7"/>
        <v>653.39644653019354</v>
      </c>
      <c r="AA41" s="19">
        <f t="shared" si="4"/>
        <v>2875.9562770592715</v>
      </c>
      <c r="AB41" s="19">
        <f t="shared" si="4"/>
        <v>5066.1781972270164</v>
      </c>
    </row>
    <row r="42" spans="1:28" x14ac:dyDescent="0.25">
      <c r="A42" s="6">
        <v>8</v>
      </c>
      <c r="B42" s="9">
        <f>SUM(K$35:K42)</f>
        <v>210.34381847750512</v>
      </c>
      <c r="C42" s="9">
        <f>SUM(L$35:L42)</f>
        <v>1104.5075643956013</v>
      </c>
      <c r="D42" s="9">
        <f>SUM(M$35:M42)</f>
        <v>2311.270958011808</v>
      </c>
      <c r="E42" s="9">
        <f>SUM(N$35:N42)</f>
        <v>0.11669812903694463</v>
      </c>
      <c r="F42" s="9">
        <f>SUM(O$35:O42)</f>
        <v>0.48862934277135134</v>
      </c>
      <c r="G42" s="9">
        <f>SUM(P$35:P42)</f>
        <v>0.91550784534421059</v>
      </c>
      <c r="H42" s="9">
        <f>SUM(Q$35:Q42)</f>
        <v>0.12284917800393273</v>
      </c>
      <c r="I42" s="9">
        <f>SUM(R$35:R42)</f>
        <v>0.57515813890676748</v>
      </c>
      <c r="J42" s="9">
        <f>SUM(S$35:S42)</f>
        <v>1.0263449452472582</v>
      </c>
      <c r="K42" s="10">
        <v>-8.4655518502712468</v>
      </c>
      <c r="L42" s="10">
        <v>8.7170980382519492</v>
      </c>
      <c r="M42" s="10">
        <v>37.251492600169641</v>
      </c>
      <c r="N42" s="10">
        <v>-6.2996763015868915E-3</v>
      </c>
      <c r="O42" s="10">
        <v>2.0228116327755579E-3</v>
      </c>
      <c r="P42" s="10">
        <v>1.4430316067902346E-2</v>
      </c>
      <c r="Q42" s="10">
        <v>-7.3805108296238955E-3</v>
      </c>
      <c r="R42" s="10">
        <v>1.9458218681936033E-3</v>
      </c>
      <c r="S42" s="10">
        <v>1.6595330440108462E-2</v>
      </c>
      <c r="T42" s="19">
        <f t="shared" si="5"/>
        <v>1055350.0109982595</v>
      </c>
      <c r="U42" s="19">
        <f t="shared" si="2"/>
        <v>5541603.6405044934</v>
      </c>
      <c r="V42" s="19">
        <f t="shared" si="2"/>
        <v>11596251.54954851</v>
      </c>
      <c r="W42" s="19">
        <f t="shared" si="6"/>
        <v>585.50506810252034</v>
      </c>
      <c r="X42" s="19">
        <f t="shared" si="3"/>
        <v>2451.5813490519381</v>
      </c>
      <c r="Y42" s="19">
        <f t="shared" si="3"/>
        <v>4593.3425647891445</v>
      </c>
      <c r="Z42" s="19">
        <f t="shared" si="7"/>
        <v>616.36649128076294</v>
      </c>
      <c r="AA42" s="19">
        <f t="shared" si="4"/>
        <v>2885.7189748407532</v>
      </c>
      <c r="AB42" s="19">
        <f t="shared" si="4"/>
        <v>5149.4413151510707</v>
      </c>
    </row>
    <row r="43" spans="1:28" x14ac:dyDescent="0.25">
      <c r="A43" s="6">
        <v>9</v>
      </c>
      <c r="B43" s="9">
        <f>SUM(K$35:K43)</f>
        <v>203.00973764379404</v>
      </c>
      <c r="C43" s="9">
        <f>SUM(L$35:L43)</f>
        <v>1111.0639612843925</v>
      </c>
      <c r="D43" s="9">
        <f>SUM(M$35:M43)</f>
        <v>2342.6184662337123</v>
      </c>
      <c r="E43" s="9">
        <f>SUM(N$35:N43)</f>
        <v>0.11168319836696838</v>
      </c>
      <c r="F43" s="9">
        <f>SUM(O$35:O43)</f>
        <v>0.49021643589331432</v>
      </c>
      <c r="G43" s="9">
        <f>SUM(P$35:P43)</f>
        <v>0.92770649923822424</v>
      </c>
      <c r="H43" s="9">
        <f>SUM(Q$35:Q43)</f>
        <v>0.11720755044535479</v>
      </c>
      <c r="I43" s="9">
        <f>SUM(R$35:R43)</f>
        <v>0.57687968434951764</v>
      </c>
      <c r="J43" s="9">
        <f>SUM(S$35:S43)</f>
        <v>1.040549277415717</v>
      </c>
      <c r="K43" s="10">
        <v>-7.3340808337110737</v>
      </c>
      <c r="L43" s="10">
        <v>6.5563968887911885</v>
      </c>
      <c r="M43" s="10">
        <v>31.347508221904381</v>
      </c>
      <c r="N43" s="10">
        <v>-5.0149306699762471E-3</v>
      </c>
      <c r="O43" s="10">
        <v>1.5870931219630054E-3</v>
      </c>
      <c r="P43" s="10">
        <v>1.21986538940137E-2</v>
      </c>
      <c r="Q43" s="10">
        <v>-5.6416275585779406E-3</v>
      </c>
      <c r="R43" s="10">
        <v>1.7215454427501643E-3</v>
      </c>
      <c r="S43" s="10">
        <v>1.4204332168458948E-2</v>
      </c>
      <c r="T43" s="19">
        <f t="shared" si="5"/>
        <v>1018553.0071949514</v>
      </c>
      <c r="U43" s="19">
        <f t="shared" si="2"/>
        <v>5574498.8003374627</v>
      </c>
      <c r="V43" s="19">
        <f t="shared" si="2"/>
        <v>11753530.205922684</v>
      </c>
      <c r="W43" s="19">
        <f t="shared" si="6"/>
        <v>560.34384788686225</v>
      </c>
      <c r="X43" s="19">
        <f t="shared" si="3"/>
        <v>2459.5442107886997</v>
      </c>
      <c r="Y43" s="19">
        <f t="shared" si="3"/>
        <v>4654.5464053126916</v>
      </c>
      <c r="Z43" s="19">
        <f t="shared" si="7"/>
        <v>588.06096868880695</v>
      </c>
      <c r="AA43" s="19">
        <f t="shared" si="4"/>
        <v>2894.3564190741558</v>
      </c>
      <c r="AB43" s="19">
        <f t="shared" si="4"/>
        <v>5220.708168718289</v>
      </c>
    </row>
    <row r="44" spans="1:28" x14ac:dyDescent="0.25">
      <c r="A44" s="6">
        <v>10</v>
      </c>
      <c r="B44" s="9">
        <f>SUM(K$35:K44)</f>
        <v>196.13942145365067</v>
      </c>
      <c r="C44" s="9">
        <f>SUM(L$35:L44)</f>
        <v>1115.4220304902724</v>
      </c>
      <c r="D44" s="9">
        <f>SUM(M$35:M44)</f>
        <v>2368.4932098285726</v>
      </c>
      <c r="E44" s="9">
        <f>SUM(N$35:N44)</f>
        <v>0.10747301699008033</v>
      </c>
      <c r="F44" s="9">
        <f>SUM(O$35:O44)</f>
        <v>0.49133706015351453</v>
      </c>
      <c r="G44" s="9">
        <f>SUM(P$35:P44)</f>
        <v>0.93779736478203735</v>
      </c>
      <c r="H44" s="9">
        <f>SUM(Q$35:Q44)</f>
        <v>0.11264000765154955</v>
      </c>
      <c r="I44" s="9">
        <f>SUM(R$35:R44)</f>
        <v>0.57819039836523267</v>
      </c>
      <c r="J44" s="9">
        <f>SUM(S$35:S44)</f>
        <v>1.0524020192944277</v>
      </c>
      <c r="K44" s="10">
        <v>-6.8703161901433836</v>
      </c>
      <c r="L44" s="10">
        <v>4.35806920587987</v>
      </c>
      <c r="M44" s="10">
        <v>25.874743594860494</v>
      </c>
      <c r="N44" s="10">
        <v>-4.2101813768880498E-3</v>
      </c>
      <c r="O44" s="10">
        <v>1.1206242602002346E-3</v>
      </c>
      <c r="P44" s="10">
        <v>1.0090865543813074E-2</v>
      </c>
      <c r="Q44" s="10">
        <v>-4.5675427938052411E-3</v>
      </c>
      <c r="R44" s="10">
        <v>1.310714015715008E-3</v>
      </c>
      <c r="S44" s="10">
        <v>1.1852741878710771E-2</v>
      </c>
      <c r="T44" s="19">
        <f t="shared" si="5"/>
        <v>984082.83203454025</v>
      </c>
      <c r="U44" s="19">
        <f t="shared" si="2"/>
        <v>5596364.3746036654</v>
      </c>
      <c r="V44" s="19">
        <f t="shared" si="2"/>
        <v>11883350.569245284</v>
      </c>
      <c r="W44" s="19">
        <f t="shared" si="6"/>
        <v>539.22026557974232</v>
      </c>
      <c r="X44" s="19">
        <f t="shared" si="3"/>
        <v>2465.1666761118427</v>
      </c>
      <c r="Y44" s="19">
        <f t="shared" si="3"/>
        <v>4705.1749198073258</v>
      </c>
      <c r="Z44" s="19">
        <f t="shared" si="7"/>
        <v>565.14441058613625</v>
      </c>
      <c r="AA44" s="19">
        <f t="shared" si="4"/>
        <v>2900.9326144713518</v>
      </c>
      <c r="AB44" s="19">
        <f t="shared" si="4"/>
        <v>5280.1764780919466</v>
      </c>
    </row>
    <row r="45" spans="1:28" x14ac:dyDescent="0.25">
      <c r="A45" s="6">
        <v>11</v>
      </c>
      <c r="B45" s="9">
        <f>SUM(K$35:K45)</f>
        <v>190.04325308790283</v>
      </c>
      <c r="C45" s="9">
        <f>SUM(L$35:L45)</f>
        <v>1118.4744046584151</v>
      </c>
      <c r="D45" s="9">
        <f>SUM(M$35:M45)</f>
        <v>2389.9334989970007</v>
      </c>
      <c r="E45" s="9">
        <f>SUM(N$35:N45)</f>
        <v>0.10396639487217035</v>
      </c>
      <c r="F45" s="9">
        <f>SUM(O$35:O45)</f>
        <v>0.49214282784386393</v>
      </c>
      <c r="G45" s="9">
        <f>SUM(P$35:P45)</f>
        <v>0.9461709224617294</v>
      </c>
      <c r="H45" s="9">
        <f>SUM(Q$35:Q45)</f>
        <v>0.10877818331297351</v>
      </c>
      <c r="I45" s="9">
        <f>SUM(R$35:R45)</f>
        <v>0.57917940463435202</v>
      </c>
      <c r="J45" s="9">
        <f>SUM(S$35:S45)</f>
        <v>1.0623273264906492</v>
      </c>
      <c r="K45" s="10">
        <v>-6.096168365747852</v>
      </c>
      <c r="L45" s="10">
        <v>3.0523741681427019</v>
      </c>
      <c r="M45" s="10">
        <v>21.440289168428023</v>
      </c>
      <c r="N45" s="10">
        <v>-3.5066221179099674E-3</v>
      </c>
      <c r="O45" s="10">
        <v>8.0576769034939775E-4</v>
      </c>
      <c r="P45" s="10">
        <v>8.3735576796920702E-3</v>
      </c>
      <c r="Q45" s="10">
        <v>-3.861824338576042E-3</v>
      </c>
      <c r="R45" s="10">
        <v>9.8900626911938277E-4</v>
      </c>
      <c r="S45" s="10">
        <v>9.9253071962215056E-3</v>
      </c>
      <c r="T45" s="19">
        <f t="shared" si="5"/>
        <v>953496.75920194469</v>
      </c>
      <c r="U45" s="19">
        <f t="shared" si="2"/>
        <v>5611678.9349992909</v>
      </c>
      <c r="V45" s="19">
        <f t="shared" si="2"/>
        <v>11990922.113650456</v>
      </c>
      <c r="W45" s="19">
        <f t="shared" si="6"/>
        <v>521.62662428574436</v>
      </c>
      <c r="X45" s="19">
        <f t="shared" si="3"/>
        <v>2469.2094235860841</v>
      </c>
      <c r="Y45" s="19">
        <f t="shared" si="3"/>
        <v>4747.1872511100528</v>
      </c>
      <c r="Z45" s="19">
        <f t="shared" si="7"/>
        <v>545.76862674951531</v>
      </c>
      <c r="AA45" s="19">
        <f t="shared" si="4"/>
        <v>2905.8947178720946</v>
      </c>
      <c r="AB45" s="19">
        <f t="shared" si="4"/>
        <v>5329.9743430090648</v>
      </c>
    </row>
    <row r="46" spans="1:28" x14ac:dyDescent="0.25">
      <c r="A46" s="6">
        <v>12</v>
      </c>
      <c r="B46" s="9">
        <f>SUM(K$35:K46)</f>
        <v>184.90244151230121</v>
      </c>
      <c r="C46" s="9">
        <f>SUM(L$35:L46)</f>
        <v>1120.6986179366972</v>
      </c>
      <c r="D46" s="9">
        <f>SUM(M$35:M46)</f>
        <v>2407.9591762540626</v>
      </c>
      <c r="E46" s="9">
        <f>SUM(N$35:N46)</f>
        <v>0.10096083472893168</v>
      </c>
      <c r="F46" s="9">
        <f>SUM(O$35:O46)</f>
        <v>0.4927103115006477</v>
      </c>
      <c r="G46" s="9">
        <f>SUM(P$35:P46)</f>
        <v>0.95317052655634749</v>
      </c>
      <c r="H46" s="9">
        <f>SUM(Q$35:Q46)</f>
        <v>0.10558927236219209</v>
      </c>
      <c r="I46" s="9">
        <f>SUM(R$35:R46)</f>
        <v>0.57988491489455096</v>
      </c>
      <c r="J46" s="9">
        <f>SUM(S$35:S46)</f>
        <v>1.0706100440712969</v>
      </c>
      <c r="K46" s="10">
        <v>-5.1408115756016164</v>
      </c>
      <c r="L46" s="10">
        <v>2.2242132782822024</v>
      </c>
      <c r="M46" s="10">
        <v>18.025677257061773</v>
      </c>
      <c r="N46" s="10">
        <v>-3.0055601432386796E-3</v>
      </c>
      <c r="O46" s="10">
        <v>5.6748365678379025E-4</v>
      </c>
      <c r="P46" s="10">
        <v>6.9996040946180647E-3</v>
      </c>
      <c r="Q46" s="10">
        <v>-3.1889109507814168E-3</v>
      </c>
      <c r="R46" s="10">
        <v>7.0551026019890052E-4</v>
      </c>
      <c r="S46" s="10">
        <v>8.2827175806477298E-3</v>
      </c>
      <c r="T46" s="19">
        <f t="shared" si="5"/>
        <v>927703.96152374079</v>
      </c>
      <c r="U46" s="19">
        <f t="shared" si="2"/>
        <v>5622838.3953755824</v>
      </c>
      <c r="V46" s="19">
        <f t="shared" si="2"/>
        <v>12081361.656058621</v>
      </c>
      <c r="W46" s="19">
        <f t="shared" si="6"/>
        <v>506.54694211023951</v>
      </c>
      <c r="X46" s="19">
        <f t="shared" si="3"/>
        <v>2472.056637674727</v>
      </c>
      <c r="Y46" s="19">
        <f t="shared" si="3"/>
        <v>4782.3060975382814</v>
      </c>
      <c r="Z46" s="19">
        <f t="shared" si="7"/>
        <v>529.76902556637162</v>
      </c>
      <c r="AA46" s="19">
        <f t="shared" si="4"/>
        <v>2909.4344475691664</v>
      </c>
      <c r="AB46" s="19">
        <f t="shared" si="4"/>
        <v>5371.5309057504928</v>
      </c>
    </row>
    <row r="47" spans="1:28" x14ac:dyDescent="0.25">
      <c r="A47" s="6">
        <v>13</v>
      </c>
      <c r="B47" s="9">
        <f>SUM(K$35:K47)</f>
        <v>180.65245832295625</v>
      </c>
      <c r="C47" s="9">
        <f>SUM(L$35:L47)</f>
        <v>1122.2723478792427</v>
      </c>
      <c r="D47" s="9">
        <f>SUM(M$35:M47)</f>
        <v>2423.4902070868407</v>
      </c>
      <c r="E47" s="9">
        <f>SUM(N$35:N47)</f>
        <v>9.8361403112072338E-2</v>
      </c>
      <c r="F47" s="9">
        <f>SUM(O$35:O47)</f>
        <v>0.49309498852191991</v>
      </c>
      <c r="G47" s="9">
        <f>SUM(P$35:P47)</f>
        <v>0.95900188738093828</v>
      </c>
      <c r="H47" s="9">
        <f>SUM(Q$35:Q47)</f>
        <v>0.10293033722169846</v>
      </c>
      <c r="I47" s="9">
        <f>SUM(R$35:R47)</f>
        <v>0.58040911399195838</v>
      </c>
      <c r="J47" s="9">
        <f>SUM(S$35:S47)</f>
        <v>1.0775987449031088</v>
      </c>
      <c r="K47" s="10">
        <v>-4.2499831893449489</v>
      </c>
      <c r="L47" s="10">
        <v>1.5737299425455054</v>
      </c>
      <c r="M47" s="10">
        <v>15.531030832777816</v>
      </c>
      <c r="N47" s="10">
        <v>-2.5994316168593467E-3</v>
      </c>
      <c r="O47" s="10">
        <v>3.8467702127221147E-4</v>
      </c>
      <c r="P47" s="10">
        <v>5.8313608245907913E-3</v>
      </c>
      <c r="Q47" s="10">
        <v>-2.6589351404936361E-3</v>
      </c>
      <c r="R47" s="10">
        <v>5.2419909740736715E-4</v>
      </c>
      <c r="S47" s="10">
        <v>6.988700831811941E-3</v>
      </c>
      <c r="T47" s="19">
        <f t="shared" si="5"/>
        <v>906380.68310233427</v>
      </c>
      <c r="U47" s="19">
        <f t="shared" si="2"/>
        <v>5630734.210542365</v>
      </c>
      <c r="V47" s="19">
        <f t="shared" si="2"/>
        <v>12159284.904190294</v>
      </c>
      <c r="W47" s="19">
        <f t="shared" si="6"/>
        <v>493.50491308700435</v>
      </c>
      <c r="X47" s="19">
        <f t="shared" si="3"/>
        <v>2473.9866630092906</v>
      </c>
      <c r="Y47" s="19">
        <f t="shared" si="3"/>
        <v>4811.5635616031204</v>
      </c>
      <c r="Z47" s="19">
        <f t="shared" si="7"/>
        <v>516.42845178543257</v>
      </c>
      <c r="AA47" s="19">
        <f t="shared" si="4"/>
        <v>2912.0644916903507</v>
      </c>
      <c r="AB47" s="19">
        <f t="shared" si="4"/>
        <v>5406.595047654454</v>
      </c>
    </row>
    <row r="48" spans="1:28" x14ac:dyDescent="0.25">
      <c r="A48" s="6">
        <v>14</v>
      </c>
      <c r="B48" s="9">
        <f>SUM(K$35:K48)</f>
        <v>177.07915065325051</v>
      </c>
      <c r="C48" s="9">
        <f>SUM(L$35:L48)</f>
        <v>1123.3914233954536</v>
      </c>
      <c r="D48" s="9">
        <f>SUM(M$35:M48)</f>
        <v>2436.6893790164695</v>
      </c>
      <c r="E48" s="9">
        <f>SUM(N$35:N48)</f>
        <v>9.6235909797142555E-2</v>
      </c>
      <c r="F48" s="9">
        <f>SUM(O$35:O48)</f>
        <v>0.49336660322465187</v>
      </c>
      <c r="G48" s="9">
        <f>SUM(P$35:P48)</f>
        <v>0.96377899835280989</v>
      </c>
      <c r="H48" s="9">
        <f>SUM(Q$35:Q48)</f>
        <v>0.10080888103791844</v>
      </c>
      <c r="I48" s="9">
        <f>SUM(R$35:R48)</f>
        <v>0.58081163999072416</v>
      </c>
      <c r="J48" s="9">
        <f>SUM(S$35:S48)</f>
        <v>1.0835281231275129</v>
      </c>
      <c r="K48" s="10">
        <v>-3.5733076697057307</v>
      </c>
      <c r="L48" s="10">
        <v>1.119075516210859</v>
      </c>
      <c r="M48" s="10">
        <v>13.199171929628925</v>
      </c>
      <c r="N48" s="10">
        <v>-2.125493314929781E-3</v>
      </c>
      <c r="O48" s="10">
        <v>2.7161470273194457E-4</v>
      </c>
      <c r="P48" s="10">
        <v>4.7771109718716207E-3</v>
      </c>
      <c r="Q48" s="10">
        <v>-2.1214561837800219E-3</v>
      </c>
      <c r="R48" s="10">
        <v>4.0252599876572771E-4</v>
      </c>
      <c r="S48" s="10">
        <v>5.9293782244040066E-3</v>
      </c>
      <c r="T48" s="19">
        <f t="shared" si="5"/>
        <v>888452.46293489728</v>
      </c>
      <c r="U48" s="19">
        <f t="shared" si="2"/>
        <v>5636348.9054114101</v>
      </c>
      <c r="V48" s="19">
        <f t="shared" si="2"/>
        <v>12225508.605661185</v>
      </c>
      <c r="W48" s="19">
        <f t="shared" si="6"/>
        <v>482.8407566144063</v>
      </c>
      <c r="X48" s="19">
        <f t="shared" si="3"/>
        <v>2475.3494250889667</v>
      </c>
      <c r="Y48" s="19">
        <f t="shared" si="3"/>
        <v>4835.5315781257632</v>
      </c>
      <c r="Z48" s="19">
        <f t="shared" si="7"/>
        <v>505.7845506568429</v>
      </c>
      <c r="AA48" s="19">
        <f t="shared" si="4"/>
        <v>2914.0840700183439</v>
      </c>
      <c r="AB48" s="19">
        <f t="shared" si="4"/>
        <v>5436.3442906777609</v>
      </c>
    </row>
    <row r="49" spans="1:28" x14ac:dyDescent="0.25">
      <c r="A49" s="6">
        <v>15</v>
      </c>
      <c r="B49" s="9">
        <f>SUM(K$35:K49)</f>
        <v>174.13011710919099</v>
      </c>
      <c r="C49" s="9">
        <f>SUM(L$35:L49)</f>
        <v>1124.2454727162492</v>
      </c>
      <c r="D49" s="9">
        <f>SUM(M$35:M49)</f>
        <v>2448.0283651656623</v>
      </c>
      <c r="E49" s="9">
        <f>SUM(N$35:N49)</f>
        <v>9.4427838820524787E-2</v>
      </c>
      <c r="F49" s="9">
        <f>SUM(O$35:O49)</f>
        <v>0.49356403303821833</v>
      </c>
      <c r="G49" s="9">
        <f>SUM(P$35:P49)</f>
        <v>0.96779180755492278</v>
      </c>
      <c r="H49" s="9">
        <f>SUM(Q$35:Q49)</f>
        <v>9.907622583416055E-2</v>
      </c>
      <c r="I49" s="9">
        <f>SUM(R$35:R49)</f>
        <v>0.5811091010610473</v>
      </c>
      <c r="J49" s="9">
        <f>SUM(S$35:S49)</f>
        <v>1.088596625853451</v>
      </c>
      <c r="K49" s="10">
        <v>-2.9490335440595157</v>
      </c>
      <c r="L49" s="10">
        <v>0.8540493207957105</v>
      </c>
      <c r="M49" s="10">
        <v>11.338986149192973</v>
      </c>
      <c r="N49" s="10">
        <v>-1.808070976617763E-3</v>
      </c>
      <c r="O49" s="10">
        <v>1.9742981356645823E-4</v>
      </c>
      <c r="P49" s="10">
        <v>4.0128092021128429E-3</v>
      </c>
      <c r="Q49" s="10">
        <v>-1.7326552037578917E-3</v>
      </c>
      <c r="R49" s="10">
        <v>2.9746107032309327E-4</v>
      </c>
      <c r="S49" s="10">
        <v>5.0685027259379616E-3</v>
      </c>
      <c r="T49" s="19">
        <f t="shared" si="5"/>
        <v>873656.38950766565</v>
      </c>
      <c r="U49" s="19">
        <f t="shared" si="2"/>
        <v>5640633.8944670362</v>
      </c>
      <c r="V49" s="19">
        <f t="shared" si="2"/>
        <v>12282399.268024718</v>
      </c>
      <c r="W49" s="19">
        <f t="shared" si="6"/>
        <v>473.76919112286674</v>
      </c>
      <c r="X49" s="19">
        <f t="shared" si="3"/>
        <v>2476.3399821560911</v>
      </c>
      <c r="Y49" s="19">
        <f t="shared" si="3"/>
        <v>4855.6648925546669</v>
      </c>
      <c r="Z49" s="19">
        <f t="shared" si="7"/>
        <v>497.09136584362898</v>
      </c>
      <c r="AA49" s="19">
        <f t="shared" si="4"/>
        <v>2915.5765100915028</v>
      </c>
      <c r="AB49" s="19">
        <f t="shared" si="4"/>
        <v>5461.7742959247917</v>
      </c>
    </row>
    <row r="50" spans="1:28" x14ac:dyDescent="0.25">
      <c r="A50" s="6">
        <v>16</v>
      </c>
      <c r="B50" s="9">
        <f>SUM(K$35:K50)</f>
        <v>171.67743745872053</v>
      </c>
      <c r="C50" s="9">
        <f>SUM(L$35:L50)</f>
        <v>1124.8983432968591</v>
      </c>
      <c r="D50" s="9">
        <f>SUM(M$35:M50)</f>
        <v>2457.9187262178475</v>
      </c>
      <c r="E50" s="9">
        <f>SUM(N$35:N50)</f>
        <v>9.29297939453195E-2</v>
      </c>
      <c r="F50" s="9">
        <f>SUM(O$35:O50)</f>
        <v>0.49370843761790051</v>
      </c>
      <c r="G50" s="9">
        <f>SUM(P$35:P50)</f>
        <v>0.97121388749534376</v>
      </c>
      <c r="H50" s="9">
        <f>SUM(Q$35:Q50)</f>
        <v>9.7631676980387994E-2</v>
      </c>
      <c r="I50" s="9">
        <f>SUM(R$35:R50)</f>
        <v>0.58133961038101389</v>
      </c>
      <c r="J50" s="9">
        <f>SUM(S$35:S50)</f>
        <v>1.092884611955844</v>
      </c>
      <c r="K50" s="10">
        <v>-2.4526796504704684</v>
      </c>
      <c r="L50" s="10">
        <v>0.65287058061002834</v>
      </c>
      <c r="M50" s="10">
        <v>9.8903610521854031</v>
      </c>
      <c r="N50" s="10">
        <v>-1.4980448752052846E-3</v>
      </c>
      <c r="O50" s="10">
        <v>1.4440457968220371E-4</v>
      </c>
      <c r="P50" s="10">
        <v>3.4220799404210212E-3</v>
      </c>
      <c r="Q50" s="10">
        <v>-1.4445488537725589E-3</v>
      </c>
      <c r="R50" s="10">
        <v>2.3050931996656924E-4</v>
      </c>
      <c r="S50" s="10">
        <v>4.2879861023929202E-3</v>
      </c>
      <c r="T50" s="19">
        <f t="shared" si="5"/>
        <v>861350.65352343454</v>
      </c>
      <c r="U50" s="19">
        <f t="shared" si="2"/>
        <v>5643909.5171091193</v>
      </c>
      <c r="V50" s="19">
        <f t="shared" si="2"/>
        <v>12332021.798987361</v>
      </c>
      <c r="W50" s="19">
        <f t="shared" si="6"/>
        <v>466.25310775532603</v>
      </c>
      <c r="X50" s="19">
        <f t="shared" si="3"/>
        <v>2477.0644977413781</v>
      </c>
      <c r="Y50" s="19">
        <f t="shared" si="3"/>
        <v>4872.8343636087757</v>
      </c>
      <c r="Z50" s="19">
        <f t="shared" si="7"/>
        <v>489.84368602232047</v>
      </c>
      <c r="AA50" s="19">
        <f t="shared" si="4"/>
        <v>2916.7330357033452</v>
      </c>
      <c r="AB50" s="19">
        <f t="shared" si="4"/>
        <v>5483.2882449111503</v>
      </c>
    </row>
    <row r="51" spans="1:28" x14ac:dyDescent="0.25">
      <c r="A51" s="6">
        <v>17</v>
      </c>
      <c r="B51" s="9">
        <f>SUM(K$35:K51)</f>
        <v>169.61923446497858</v>
      </c>
      <c r="C51" s="9">
        <f>SUM(L$35:L51)</f>
        <v>1125.3887245988949</v>
      </c>
      <c r="D51" s="9">
        <f>SUM(M$35:M51)</f>
        <v>2466.5481638044416</v>
      </c>
      <c r="E51" s="9">
        <f>SUM(N$35:N51)</f>
        <v>9.1684627483514775E-2</v>
      </c>
      <c r="F51" s="9">
        <f>SUM(O$35:O51)</f>
        <v>0.49381681637035013</v>
      </c>
      <c r="G51" s="9">
        <f>SUM(P$35:P51)</f>
        <v>0.97415031160420695</v>
      </c>
      <c r="H51" s="9">
        <f>SUM(Q$35:Q51)</f>
        <v>9.6398730642066791E-2</v>
      </c>
      <c r="I51" s="9">
        <f>SUM(R$35:R51)</f>
        <v>0.58151508407597385</v>
      </c>
      <c r="J51" s="9">
        <f>SUM(S$35:S51)</f>
        <v>1.0966335245237759</v>
      </c>
      <c r="K51" s="10">
        <v>-2.0582029937419613</v>
      </c>
      <c r="L51" s="10">
        <v>0.49038130203584207</v>
      </c>
      <c r="M51" s="10">
        <v>8.6294375865939159</v>
      </c>
      <c r="N51" s="10">
        <v>-1.245166461804731E-3</v>
      </c>
      <c r="O51" s="10">
        <v>1.0837875244962719E-4</v>
      </c>
      <c r="P51" s="10">
        <v>2.9364241088631975E-3</v>
      </c>
      <c r="Q51" s="10">
        <v>-1.2329463383211978E-3</v>
      </c>
      <c r="R51" s="10">
        <v>1.7547369495992589E-4</v>
      </c>
      <c r="S51" s="10">
        <v>3.7489125679319446E-3</v>
      </c>
      <c r="T51" s="19">
        <f t="shared" si="5"/>
        <v>851024.11021066061</v>
      </c>
      <c r="U51" s="19">
        <f t="shared" si="2"/>
        <v>5646369.8884965116</v>
      </c>
      <c r="V51" s="19">
        <f t="shared" si="2"/>
        <v>12375317.94677929</v>
      </c>
      <c r="W51" s="19">
        <f t="shared" si="6"/>
        <v>460.00578159821902</v>
      </c>
      <c r="X51" s="19">
        <f t="shared" si="3"/>
        <v>2477.6082623189045</v>
      </c>
      <c r="Y51" s="19">
        <f t="shared" si="3"/>
        <v>4887.5671721981362</v>
      </c>
      <c r="Z51" s="19">
        <f t="shared" si="7"/>
        <v>483.65767142428894</v>
      </c>
      <c r="AA51" s="19">
        <f t="shared" si="4"/>
        <v>2917.6134331747153</v>
      </c>
      <c r="AB51" s="19">
        <f t="shared" si="4"/>
        <v>5502.0975208310965</v>
      </c>
    </row>
    <row r="52" spans="1:28" x14ac:dyDescent="0.25">
      <c r="A52" s="6">
        <v>18</v>
      </c>
      <c r="B52" s="9">
        <f>SUM(K$35:K52)</f>
        <v>167.87115526722397</v>
      </c>
      <c r="C52" s="9">
        <f>SUM(L$35:L52)</f>
        <v>1125.7531350093682</v>
      </c>
      <c r="D52" s="9">
        <f>SUM(M$35:M52)</f>
        <v>2473.8668291698486</v>
      </c>
      <c r="E52" s="9">
        <f>SUM(N$35:N52)</f>
        <v>9.0639893862639986E-2</v>
      </c>
      <c r="F52" s="9">
        <f>SUM(O$35:O52)</f>
        <v>0.49389619262762008</v>
      </c>
      <c r="G52" s="9">
        <f>SUM(P$35:P52)</f>
        <v>0.97666486603715086</v>
      </c>
      <c r="H52" s="9">
        <f>SUM(Q$35:Q52)</f>
        <v>9.5384744975522434E-2</v>
      </c>
      <c r="I52" s="9">
        <f>SUM(R$35:R52)</f>
        <v>0.58164901558562321</v>
      </c>
      <c r="J52" s="9">
        <f>SUM(S$35:S52)</f>
        <v>1.0998093992288294</v>
      </c>
      <c r="K52" s="10">
        <v>-1.7480791977546148</v>
      </c>
      <c r="L52" s="10">
        <v>0.36441041047331046</v>
      </c>
      <c r="M52" s="10">
        <v>7.3186653654069005</v>
      </c>
      <c r="N52" s="10">
        <v>-1.0447336208747938E-3</v>
      </c>
      <c r="O52" s="10">
        <v>7.9376257269922658E-5</v>
      </c>
      <c r="P52" s="10">
        <v>2.5145544329438947E-3</v>
      </c>
      <c r="Q52" s="10">
        <v>-1.0139856665443536E-3</v>
      </c>
      <c r="R52" s="10">
        <v>1.3393150964933475E-4</v>
      </c>
      <c r="S52" s="10">
        <v>3.1758747050535038E-3</v>
      </c>
      <c r="T52" s="19">
        <f t="shared" si="5"/>
        <v>842253.53918114665</v>
      </c>
      <c r="U52" s="19">
        <f t="shared" si="2"/>
        <v>5648198.2309383499</v>
      </c>
      <c r="V52" s="19">
        <f t="shared" si="2"/>
        <v>12412037.607141931</v>
      </c>
      <c r="W52" s="19">
        <f t="shared" si="6"/>
        <v>454.76407948279234</v>
      </c>
      <c r="X52" s="19">
        <f t="shared" si="3"/>
        <v>2478.0065137844772</v>
      </c>
      <c r="Y52" s="19">
        <f t="shared" si="3"/>
        <v>4900.1833501665269</v>
      </c>
      <c r="Z52" s="19">
        <f t="shared" si="7"/>
        <v>478.57023984638352</v>
      </c>
      <c r="AA52" s="19">
        <f t="shared" si="4"/>
        <v>2918.285402625515</v>
      </c>
      <c r="AB52" s="19">
        <f t="shared" si="4"/>
        <v>5518.0317157561813</v>
      </c>
    </row>
    <row r="53" spans="1:28" x14ac:dyDescent="0.25">
      <c r="A53" s="6">
        <v>19</v>
      </c>
      <c r="B53" s="9">
        <f>SUM(K$35:K53)</f>
        <v>166.47326450198176</v>
      </c>
      <c r="C53" s="9">
        <f>SUM(L$35:L53)</f>
        <v>1126.0245125867734</v>
      </c>
      <c r="D53" s="9">
        <f>SUM(M$35:M53)</f>
        <v>2480.3061177947911</v>
      </c>
      <c r="E53" s="9">
        <f>SUM(N$35:N53)</f>
        <v>8.9772952614520771E-2</v>
      </c>
      <c r="F53" s="9">
        <f>SUM(O$35:O53)</f>
        <v>0.49395847027071399</v>
      </c>
      <c r="G53" s="9">
        <f>SUM(P$35:P53)</f>
        <v>0.97887461564465328</v>
      </c>
      <c r="H53" s="9">
        <f>SUM(Q$35:Q53)</f>
        <v>9.4520139401368303E-2</v>
      </c>
      <c r="I53" s="9">
        <f>SUM(R$35:R53)</f>
        <v>0.58175340992837243</v>
      </c>
      <c r="J53" s="9">
        <f>SUM(S$35:S53)</f>
        <v>1.1025474765993317</v>
      </c>
      <c r="K53" s="10">
        <v>-1.3978907652422041</v>
      </c>
      <c r="L53" s="10">
        <v>0.27137757740520119</v>
      </c>
      <c r="M53" s="10">
        <v>6.4392886249425203</v>
      </c>
      <c r="N53" s="10">
        <v>-8.6694124811921981E-4</v>
      </c>
      <c r="O53" s="10">
        <v>6.2277643093926337E-5</v>
      </c>
      <c r="P53" s="10">
        <v>2.2097496075023765E-3</v>
      </c>
      <c r="Q53" s="10">
        <v>-8.6460557415413077E-4</v>
      </c>
      <c r="R53" s="10">
        <v>1.0439434274921421E-4</v>
      </c>
      <c r="S53" s="10">
        <v>2.7380773705023443E-3</v>
      </c>
      <c r="T53" s="19">
        <f t="shared" si="5"/>
        <v>835239.95520634344</v>
      </c>
      <c r="U53" s="19">
        <f t="shared" si="2"/>
        <v>5649559.8032981763</v>
      </c>
      <c r="V53" s="19">
        <f t="shared" si="2"/>
        <v>12444345.204153063</v>
      </c>
      <c r="W53" s="19">
        <f t="shared" si="6"/>
        <v>450.41440825232877</v>
      </c>
      <c r="X53" s="19">
        <f t="shared" si="3"/>
        <v>2478.3189770258496</v>
      </c>
      <c r="Y53" s="19">
        <f t="shared" si="3"/>
        <v>4911.2702425195366</v>
      </c>
      <c r="Z53" s="19">
        <f t="shared" si="7"/>
        <v>474.23228730374535</v>
      </c>
      <c r="AA53" s="19">
        <f t="shared" si="4"/>
        <v>2918.8091763763482</v>
      </c>
      <c r="AB53" s="19">
        <f t="shared" si="4"/>
        <v>5531.7693668266484</v>
      </c>
    </row>
    <row r="54" spans="1:28" x14ac:dyDescent="0.25">
      <c r="A54" s="6">
        <v>20</v>
      </c>
      <c r="B54" s="9">
        <f>SUM(K$35:K54)</f>
        <v>165.32204405143881</v>
      </c>
      <c r="C54" s="9">
        <f>SUM(L$35:L54)</f>
        <v>1126.2303823133932</v>
      </c>
      <c r="D54" s="9">
        <f>SUM(M$35:M54)</f>
        <v>2485.9668045032627</v>
      </c>
      <c r="E54" s="9">
        <f>SUM(N$35:N54)</f>
        <v>8.9048207054459136E-2</v>
      </c>
      <c r="F54" s="9">
        <f>SUM(O$35:O54)</f>
        <v>0.49400675303831959</v>
      </c>
      <c r="G54" s="9">
        <f>SUM(P$35:P54)</f>
        <v>0.980761755089962</v>
      </c>
      <c r="H54" s="9">
        <f>SUM(Q$35:Q54)</f>
        <v>9.3791802485278034E-2</v>
      </c>
      <c r="I54" s="9">
        <f>SUM(R$35:R54)</f>
        <v>0.58183085178762584</v>
      </c>
      <c r="J54" s="9">
        <f>SUM(S$35:S54)</f>
        <v>1.1049123874675446</v>
      </c>
      <c r="K54" s="10">
        <v>-1.1512204505429506</v>
      </c>
      <c r="L54" s="10">
        <v>0.20586972661969727</v>
      </c>
      <c r="M54" s="10">
        <v>5.6606867084713652</v>
      </c>
      <c r="N54" s="10">
        <v>-7.2474556006164143E-4</v>
      </c>
      <c r="O54" s="10">
        <v>4.8282767605584994E-5</v>
      </c>
      <c r="P54" s="10">
        <v>1.8871394453087254E-3</v>
      </c>
      <c r="Q54" s="10">
        <v>-7.2833691609026756E-4</v>
      </c>
      <c r="R54" s="10">
        <v>7.7441859253424088E-5</v>
      </c>
      <c r="S54" s="10">
        <v>2.3649108682129681E-3</v>
      </c>
      <c r="T54" s="19">
        <f t="shared" si="5"/>
        <v>829463.98078534158</v>
      </c>
      <c r="U54" s="19">
        <f t="shared" si="2"/>
        <v>5650592.7056188863</v>
      </c>
      <c r="V54" s="19">
        <f t="shared" si="2"/>
        <v>12472746.351490235</v>
      </c>
      <c r="W54" s="19">
        <f t="shared" si="6"/>
        <v>446.77817001952434</v>
      </c>
      <c r="X54" s="19">
        <f t="shared" si="3"/>
        <v>2478.5612243126602</v>
      </c>
      <c r="Y54" s="19">
        <f t="shared" si="3"/>
        <v>4920.7385152207607</v>
      </c>
      <c r="Z54" s="19">
        <f t="shared" si="7"/>
        <v>470.57803029743116</v>
      </c>
      <c r="AA54" s="19">
        <f t="shared" si="4"/>
        <v>2919.1977224605944</v>
      </c>
      <c r="AB54" s="19">
        <f t="shared" si="4"/>
        <v>5543.6347438500543</v>
      </c>
    </row>
    <row r="57" spans="1:28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</row>
    <row r="58" spans="1:28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</row>
    <row r="59" spans="1:28" x14ac:dyDescent="0.25">
      <c r="A59" s="21"/>
      <c r="B59" s="35" t="str">
        <f>B8</f>
        <v>response of pib_n to ipubtransp shocks</v>
      </c>
      <c r="C59" s="35"/>
      <c r="D59" s="35"/>
      <c r="E59" s="35" t="str">
        <f>E8</f>
        <v>response of pib_n to ipubcomu shocks</v>
      </c>
      <c r="F59" s="35"/>
      <c r="G59" s="35"/>
      <c r="H59" s="35" t="str">
        <f>H8</f>
        <v>response of pib_n to ipubrrhh shocks</v>
      </c>
      <c r="I59" s="35"/>
      <c r="J59" s="35"/>
    </row>
    <row r="60" spans="1:28" x14ac:dyDescent="0.25">
      <c r="A60" s="21"/>
      <c r="B60" s="21" t="s">
        <v>385</v>
      </c>
      <c r="C60" s="21" t="s">
        <v>316</v>
      </c>
      <c r="D60" s="21" t="s">
        <v>386</v>
      </c>
      <c r="E60" s="21" t="s">
        <v>385</v>
      </c>
      <c r="F60" s="21" t="s">
        <v>316</v>
      </c>
      <c r="G60" s="21" t="s">
        <v>386</v>
      </c>
      <c r="H60" s="21" t="s">
        <v>385</v>
      </c>
      <c r="I60" s="21" t="s">
        <v>316</v>
      </c>
      <c r="J60" s="21" t="s">
        <v>386</v>
      </c>
    </row>
    <row r="61" spans="1:28" x14ac:dyDescent="0.25">
      <c r="A61" s="21">
        <v>1</v>
      </c>
      <c r="B61" s="22">
        <f>($B$62/$D$62)*D61</f>
        <v>0.15771338948580044</v>
      </c>
      <c r="C61" s="22">
        <f t="shared" ref="C61" si="8">(U10/(U35/1000))</f>
        <v>0.24373120507703974</v>
      </c>
      <c r="D61" s="22">
        <f>(V10/(V35/1000))*1.3</f>
        <v>0.3004911993724072</v>
      </c>
      <c r="E61" s="22">
        <f>($E$62/$G$62)*G61</f>
        <v>0.366020235688572</v>
      </c>
      <c r="F61" s="22">
        <f t="shared" ref="F61:J76" si="9">(X10/X35)</f>
        <v>0.46831140198893334</v>
      </c>
      <c r="G61" s="22">
        <f>(Y10/Y35)*1</f>
        <v>0.59615523432915851</v>
      </c>
      <c r="H61" s="22">
        <f>($H$62/$J$62)*J61</f>
        <v>0.31061817242665185</v>
      </c>
      <c r="I61" s="22">
        <f t="shared" si="9"/>
        <v>0.41278309530010632</v>
      </c>
      <c r="J61" s="22">
        <f t="shared" si="9"/>
        <v>0.56041605488770807</v>
      </c>
    </row>
    <row r="62" spans="1:28" x14ac:dyDescent="0.25">
      <c r="A62" s="21">
        <v>2</v>
      </c>
      <c r="B62" s="22">
        <f>(T11/(T36/1000))*0.6</f>
        <v>0.2246524602030992</v>
      </c>
      <c r="C62" s="22">
        <f t="shared" ref="C62" si="10">(U11/(U36/1000))</f>
        <v>0.34785758500849834</v>
      </c>
      <c r="D62" s="22">
        <f t="shared" ref="D62:D80" si="11">(V11/(V36/1000))*1.3</f>
        <v>0.42803015919247045</v>
      </c>
      <c r="E62" s="22">
        <f t="shared" ref="E62" si="12">(W11/W36)*0.9</f>
        <v>0.45829157269823362</v>
      </c>
      <c r="F62" s="22">
        <f t="shared" si="9"/>
        <v>0.61650816618560689</v>
      </c>
      <c r="G62" s="22">
        <f t="shared" ref="G62:G80" si="13">(Y11/Y36)*1</f>
        <v>0.74644211787639259</v>
      </c>
      <c r="H62" s="22">
        <f t="shared" ref="H62" si="14">(Z11/Z36)*0.9</f>
        <v>0.37820828427368192</v>
      </c>
      <c r="I62" s="22">
        <f t="shared" si="9"/>
        <v>0.5084754874079217</v>
      </c>
      <c r="J62" s="22">
        <f t="shared" si="9"/>
        <v>0.68236186229109186</v>
      </c>
    </row>
    <row r="63" spans="1:28" x14ac:dyDescent="0.25">
      <c r="A63" s="21">
        <v>3</v>
      </c>
      <c r="B63" s="22">
        <f t="shared" ref="B63:B80" si="15">($B$62/$D$62)*D63</f>
        <v>0.25815343072919467</v>
      </c>
      <c r="C63" s="22">
        <f t="shared" ref="C63" si="16">(U12/(U37/1000))</f>
        <v>0.39331887613255129</v>
      </c>
      <c r="D63" s="22">
        <f t="shared" si="11"/>
        <v>0.49185953250279701</v>
      </c>
      <c r="E63" s="22">
        <f t="shared" ref="E63:E80" si="17">($E$62/$G$62)*G63</f>
        <v>0.51678581740512286</v>
      </c>
      <c r="F63" s="22">
        <f t="shared" si="9"/>
        <v>0.70086618373587328</v>
      </c>
      <c r="G63" s="22">
        <f t="shared" si="13"/>
        <v>0.84171458305728819</v>
      </c>
      <c r="H63" s="22">
        <f t="shared" ref="H63:H80" si="18">($H$62/$J$62)*J63</f>
        <v>0.42394663577514624</v>
      </c>
      <c r="I63" s="22">
        <f t="shared" si="9"/>
        <v>0.57008271708010361</v>
      </c>
      <c r="J63" s="22">
        <f t="shared" si="9"/>
        <v>0.76488281174253026</v>
      </c>
    </row>
    <row r="64" spans="1:28" x14ac:dyDescent="0.25">
      <c r="A64" s="21">
        <v>4</v>
      </c>
      <c r="B64" s="22">
        <f t="shared" si="15"/>
        <v>0.27920873989162365</v>
      </c>
      <c r="C64" s="22">
        <f t="shared" ref="C64" si="19">(U13/(U38/1000))</f>
        <v>0.41719899188752224</v>
      </c>
      <c r="D64" s="22">
        <f t="shared" si="11"/>
        <v>0.53197619681394459</v>
      </c>
      <c r="E64" s="22">
        <f t="shared" si="17"/>
        <v>0.55891138393994222</v>
      </c>
      <c r="F64" s="22">
        <f t="shared" si="9"/>
        <v>0.75504335921045362</v>
      </c>
      <c r="G64" s="22">
        <f t="shared" si="13"/>
        <v>0.91032657370739389</v>
      </c>
      <c r="H64" s="22">
        <f t="shared" si="18"/>
        <v>0.46376210133370094</v>
      </c>
      <c r="I64" s="22">
        <f t="shared" si="9"/>
        <v>0.62324187339578008</v>
      </c>
      <c r="J64" s="22">
        <f t="shared" si="9"/>
        <v>0.83671771424525365</v>
      </c>
    </row>
    <row r="65" spans="1:10" x14ac:dyDescent="0.25">
      <c r="A65" s="21">
        <v>5</v>
      </c>
      <c r="B65" s="22">
        <f t="shared" si="15"/>
        <v>0.29221099413610341</v>
      </c>
      <c r="C65" s="22">
        <f t="shared" ref="C65" si="20">(U14/(U39/1000))</f>
        <v>0.42936606360206936</v>
      </c>
      <c r="D65" s="22">
        <f t="shared" si="11"/>
        <v>0.55674938179974098</v>
      </c>
      <c r="E65" s="22">
        <f t="shared" si="17"/>
        <v>0.589522991705136</v>
      </c>
      <c r="F65" s="22">
        <f t="shared" si="9"/>
        <v>0.79116685332671488</v>
      </c>
      <c r="G65" s="22">
        <f t="shared" si="13"/>
        <v>0.96018521107513422</v>
      </c>
      <c r="H65" s="22">
        <f t="shared" si="18"/>
        <v>0.4926553686407672</v>
      </c>
      <c r="I65" s="22">
        <f t="shared" si="9"/>
        <v>0.66130788407631991</v>
      </c>
      <c r="J65" s="22">
        <f t="shared" si="9"/>
        <v>0.88884683067956538</v>
      </c>
    </row>
    <row r="66" spans="1:10" x14ac:dyDescent="0.25">
      <c r="A66" s="21">
        <v>6</v>
      </c>
      <c r="B66" s="22">
        <f t="shared" si="15"/>
        <v>0.30261618798368145</v>
      </c>
      <c r="C66" s="22">
        <f t="shared" ref="C66" si="21">(U15/(U40/1000))</f>
        <v>0.43635083995796781</v>
      </c>
      <c r="D66" s="22">
        <f t="shared" si="11"/>
        <v>0.57657438961394836</v>
      </c>
      <c r="E66" s="22">
        <f t="shared" si="17"/>
        <v>0.61157321930462205</v>
      </c>
      <c r="F66" s="22">
        <f t="shared" si="9"/>
        <v>0.8127329279651615</v>
      </c>
      <c r="G66" s="22">
        <f t="shared" si="13"/>
        <v>0.99609950575027251</v>
      </c>
      <c r="H66" s="22">
        <f t="shared" si="18"/>
        <v>0.51443800099311754</v>
      </c>
      <c r="I66" s="22">
        <f t="shared" si="9"/>
        <v>0.6853934654213294</v>
      </c>
      <c r="J66" s="22">
        <f t="shared" si="9"/>
        <v>0.9281469681847403</v>
      </c>
    </row>
    <row r="67" spans="1:10" x14ac:dyDescent="0.25">
      <c r="A67" s="21">
        <v>7</v>
      </c>
      <c r="B67" s="22">
        <f t="shared" si="15"/>
        <v>0.31014325626851541</v>
      </c>
      <c r="C67" s="22">
        <f t="shared" ref="C67" si="22">(U16/(U41/1000))</f>
        <v>0.4396786167003025</v>
      </c>
      <c r="D67" s="22">
        <f t="shared" si="11"/>
        <v>0.59091570701282015</v>
      </c>
      <c r="E67" s="22">
        <f t="shared" si="17"/>
        <v>0.627823666654862</v>
      </c>
      <c r="F67" s="22">
        <f t="shared" si="9"/>
        <v>0.82442587534585787</v>
      </c>
      <c r="G67" s="22">
        <f t="shared" si="13"/>
        <v>1.0225674119025399</v>
      </c>
      <c r="H67" s="22">
        <f t="shared" si="18"/>
        <v>0.53040336263912868</v>
      </c>
      <c r="I67" s="22">
        <f t="shared" si="9"/>
        <v>0.70089406575425084</v>
      </c>
      <c r="J67" s="22">
        <f t="shared" si="9"/>
        <v>0.95695160932538659</v>
      </c>
    </row>
    <row r="68" spans="1:10" x14ac:dyDescent="0.25">
      <c r="A68" s="21">
        <v>8</v>
      </c>
      <c r="B68" s="22">
        <f t="shared" si="15"/>
        <v>0.31589947048835776</v>
      </c>
      <c r="C68" s="22">
        <f t="shared" ref="C68" si="23">(U17/(U42/1000))</f>
        <v>0.44155770093722035</v>
      </c>
      <c r="D68" s="22">
        <f t="shared" si="11"/>
        <v>0.60188301752719264</v>
      </c>
      <c r="E68" s="22">
        <f t="shared" si="17"/>
        <v>0.63994641701932797</v>
      </c>
      <c r="F68" s="22">
        <f t="shared" si="9"/>
        <v>0.83102515538955446</v>
      </c>
      <c r="G68" s="22">
        <f t="shared" si="13"/>
        <v>1.0423123341215159</v>
      </c>
      <c r="H68" s="22">
        <f t="shared" si="18"/>
        <v>0.54270354527901621</v>
      </c>
      <c r="I68" s="22">
        <f t="shared" si="9"/>
        <v>0.71065390483112267</v>
      </c>
      <c r="J68" s="22">
        <f t="shared" si="9"/>
        <v>0.97914354927401204</v>
      </c>
    </row>
    <row r="69" spans="1:10" x14ac:dyDescent="0.25">
      <c r="A69" s="21">
        <v>9</v>
      </c>
      <c r="B69" s="22">
        <f t="shared" si="15"/>
        <v>0.32026801912666908</v>
      </c>
      <c r="C69" s="22">
        <f t="shared" ref="C69" si="24">(U18/(U43/1000))</f>
        <v>0.44243857421206367</v>
      </c>
      <c r="D69" s="22">
        <f t="shared" si="11"/>
        <v>0.61020640987912134</v>
      </c>
      <c r="E69" s="22">
        <f t="shared" si="17"/>
        <v>0.64894396807672183</v>
      </c>
      <c r="F69" s="22">
        <f t="shared" si="9"/>
        <v>0.83454035142254901</v>
      </c>
      <c r="G69" s="22">
        <f t="shared" si="13"/>
        <v>1.0569670898863668</v>
      </c>
      <c r="H69" s="22">
        <f t="shared" si="18"/>
        <v>0.55217306341011452</v>
      </c>
      <c r="I69" s="22">
        <f t="shared" si="9"/>
        <v>0.71659119590898157</v>
      </c>
      <c r="J69" s="22">
        <f t="shared" si="9"/>
        <v>0.99622841572357845</v>
      </c>
    </row>
    <row r="70" spans="1:10" x14ac:dyDescent="0.25">
      <c r="A70" s="21">
        <v>10</v>
      </c>
      <c r="B70" s="22">
        <f t="shared" si="15"/>
        <v>0.32387424946879345</v>
      </c>
      <c r="C70" s="22">
        <f t="shared" ref="C70" si="25">(U19/(U44/1000))</f>
        <v>0.44287251705301967</v>
      </c>
      <c r="D70" s="22">
        <f t="shared" si="11"/>
        <v>0.61707735776915884</v>
      </c>
      <c r="E70" s="22">
        <f t="shared" si="17"/>
        <v>0.65560276972539133</v>
      </c>
      <c r="F70" s="22">
        <f t="shared" si="9"/>
        <v>0.83641910218935012</v>
      </c>
      <c r="G70" s="22">
        <f t="shared" si="13"/>
        <v>1.0678126089865501</v>
      </c>
      <c r="H70" s="22">
        <f t="shared" si="18"/>
        <v>0.55984064269693501</v>
      </c>
      <c r="I70" s="22">
        <f t="shared" si="9"/>
        <v>0.72028801146698873</v>
      </c>
      <c r="J70" s="22">
        <f t="shared" si="9"/>
        <v>1.010062231372189</v>
      </c>
    </row>
    <row r="71" spans="1:10" x14ac:dyDescent="0.25">
      <c r="A71" s="21">
        <v>11</v>
      </c>
      <c r="B71" s="22">
        <f t="shared" si="15"/>
        <v>0.3268197364642122</v>
      </c>
      <c r="C71" s="22">
        <f t="shared" ref="C71" si="26">(U20/(U45/1000))</f>
        <v>0.44311982821068957</v>
      </c>
      <c r="D71" s="22">
        <f t="shared" si="11"/>
        <v>0.62268939187022598</v>
      </c>
      <c r="E71" s="22">
        <f t="shared" si="17"/>
        <v>0.66099799761896971</v>
      </c>
      <c r="F71" s="22">
        <f t="shared" si="9"/>
        <v>0.83739558765177435</v>
      </c>
      <c r="G71" s="22">
        <f t="shared" si="13"/>
        <v>1.0766000831083145</v>
      </c>
      <c r="H71" s="22">
        <f t="shared" si="18"/>
        <v>0.56605877594390153</v>
      </c>
      <c r="I71" s="22">
        <f t="shared" si="9"/>
        <v>0.72263298314410229</v>
      </c>
      <c r="J71" s="22">
        <f t="shared" si="9"/>
        <v>1.0212809623170243</v>
      </c>
    </row>
    <row r="72" spans="1:10" x14ac:dyDescent="0.25">
      <c r="A72" s="21">
        <v>12</v>
      </c>
      <c r="B72" s="22">
        <f t="shared" si="15"/>
        <v>0.32923528937586433</v>
      </c>
      <c r="C72" s="22">
        <f t="shared" ref="C72" si="27">(U21/(U46/1000))</f>
        <v>0.44323786151146533</v>
      </c>
      <c r="D72" s="22">
        <f t="shared" si="11"/>
        <v>0.6272917429701319</v>
      </c>
      <c r="E72" s="22">
        <f t="shared" si="17"/>
        <v>0.66516807396735811</v>
      </c>
      <c r="F72" s="22">
        <f t="shared" si="9"/>
        <v>0.83803577937414175</v>
      </c>
      <c r="G72" s="22">
        <f t="shared" si="13"/>
        <v>1.0833920924024649</v>
      </c>
      <c r="H72" s="22">
        <f t="shared" si="18"/>
        <v>0.57104585823501353</v>
      </c>
      <c r="I72" s="22">
        <f t="shared" si="9"/>
        <v>0.72417582682843407</v>
      </c>
      <c r="J72" s="22">
        <f t="shared" si="9"/>
        <v>1.0302786360884946</v>
      </c>
    </row>
    <row r="73" spans="1:10" x14ac:dyDescent="0.25">
      <c r="A73" s="21">
        <v>13</v>
      </c>
      <c r="B73" s="22">
        <f t="shared" si="15"/>
        <v>0.33113472847298825</v>
      </c>
      <c r="C73" s="22">
        <f t="shared" ref="C73" si="28">(U22/(U47/1000))</f>
        <v>0.44332728758909384</v>
      </c>
      <c r="D73" s="22">
        <f t="shared" si="11"/>
        <v>0.63091074281719939</v>
      </c>
      <c r="E73" s="22">
        <f t="shared" si="17"/>
        <v>0.6685380070761886</v>
      </c>
      <c r="F73" s="22">
        <f t="shared" si="9"/>
        <v>0.83848401978833487</v>
      </c>
      <c r="G73" s="22">
        <f t="shared" si="13"/>
        <v>1.0888808688860629</v>
      </c>
      <c r="H73" s="22">
        <f t="shared" si="18"/>
        <v>0.5752103237667211</v>
      </c>
      <c r="I73" s="22">
        <f t="shared" si="9"/>
        <v>0.72512527169609353</v>
      </c>
      <c r="J73" s="22">
        <f t="shared" si="9"/>
        <v>1.037792148017828</v>
      </c>
    </row>
    <row r="74" spans="1:10" x14ac:dyDescent="0.25">
      <c r="A74" s="21">
        <v>14</v>
      </c>
      <c r="B74" s="22">
        <f t="shared" si="15"/>
        <v>0.33271150351681328</v>
      </c>
      <c r="C74" s="22">
        <f t="shared" ref="C74" si="29">(U23/(U48/1000))</f>
        <v>0.44339524221759447</v>
      </c>
      <c r="D74" s="22">
        <f t="shared" si="11"/>
        <v>0.63391497109232708</v>
      </c>
      <c r="E74" s="22">
        <f t="shared" si="17"/>
        <v>0.67126768370412859</v>
      </c>
      <c r="F74" s="22">
        <f t="shared" si="9"/>
        <v>0.83878000438847045</v>
      </c>
      <c r="G74" s="22">
        <f t="shared" si="13"/>
        <v>1.0933268280191994</v>
      </c>
      <c r="H74" s="22">
        <f t="shared" si="18"/>
        <v>0.57855967306967515</v>
      </c>
      <c r="I74" s="22">
        <f t="shared" si="9"/>
        <v>0.72574490773880374</v>
      </c>
      <c r="J74" s="22">
        <f t="shared" si="9"/>
        <v>1.0438350305321975</v>
      </c>
    </row>
    <row r="75" spans="1:10" x14ac:dyDescent="0.25">
      <c r="A75" s="21">
        <v>15</v>
      </c>
      <c r="B75" s="22">
        <f t="shared" si="15"/>
        <v>0.33397518676738641</v>
      </c>
      <c r="C75" s="22">
        <f t="shared" ref="C75" si="30">(U24/(U49/1000))</f>
        <v>0.44342743225762621</v>
      </c>
      <c r="D75" s="22">
        <f t="shared" si="11"/>
        <v>0.63632266581520114</v>
      </c>
      <c r="E75" s="22">
        <f t="shared" si="17"/>
        <v>0.6735608317786359</v>
      </c>
      <c r="F75" s="22">
        <f t="shared" si="9"/>
        <v>0.83896736205133371</v>
      </c>
      <c r="G75" s="22">
        <f t="shared" si="13"/>
        <v>1.0970617915387371</v>
      </c>
      <c r="H75" s="22">
        <f t="shared" si="18"/>
        <v>0.5813500049167093</v>
      </c>
      <c r="I75" s="22">
        <f t="shared" si="9"/>
        <v>0.72619677703084762</v>
      </c>
      <c r="J75" s="22">
        <f t="shared" si="9"/>
        <v>1.0488693360054604</v>
      </c>
    </row>
    <row r="76" spans="1:10" x14ac:dyDescent="0.25">
      <c r="A76" s="21">
        <v>16</v>
      </c>
      <c r="B76" s="22">
        <f t="shared" si="15"/>
        <v>0.33498931675230781</v>
      </c>
      <c r="C76" s="22">
        <f t="shared" ref="C76" si="31">(U25/(U50/1000))</f>
        <v>0.44342398081398182</v>
      </c>
      <c r="D76" s="22">
        <f t="shared" si="11"/>
        <v>0.63825488689346277</v>
      </c>
      <c r="E76" s="22">
        <f t="shared" si="17"/>
        <v>0.67541354045936475</v>
      </c>
      <c r="F76" s="22">
        <f t="shared" si="9"/>
        <v>0.8390810125501259</v>
      </c>
      <c r="G76" s="22">
        <f t="shared" si="13"/>
        <v>1.1000793896658618</v>
      </c>
      <c r="H76" s="22">
        <f t="shared" si="18"/>
        <v>0.58374809122547533</v>
      </c>
      <c r="I76" s="22">
        <f t="shared" si="9"/>
        <v>0.72647760647101811</v>
      </c>
      <c r="J76" s="22">
        <f t="shared" si="9"/>
        <v>1.0531959536593463</v>
      </c>
    </row>
    <row r="77" spans="1:10" x14ac:dyDescent="0.25">
      <c r="A77" s="21">
        <v>17</v>
      </c>
      <c r="B77" s="22">
        <f t="shared" si="15"/>
        <v>0.33578989773586887</v>
      </c>
      <c r="C77" s="22">
        <f t="shared" ref="C77" si="32">(U26/(U51/1000))</f>
        <v>0.44341208991875491</v>
      </c>
      <c r="D77" s="22">
        <f t="shared" si="11"/>
        <v>0.63978023322410305</v>
      </c>
      <c r="E77" s="22">
        <f t="shared" si="17"/>
        <v>0.67692273795406088</v>
      </c>
      <c r="F77" s="22">
        <f t="shared" ref="F77:J80" si="33">(X26/X51)</f>
        <v>0.83913388455371352</v>
      </c>
      <c r="G77" s="22">
        <f t="shared" si="13"/>
        <v>1.1025374941594752</v>
      </c>
      <c r="H77" s="22">
        <f t="shared" si="18"/>
        <v>0.58568932185176414</v>
      </c>
      <c r="I77" s="22">
        <f t="shared" si="33"/>
        <v>0.72666943431240116</v>
      </c>
      <c r="J77" s="22">
        <f t="shared" si="33"/>
        <v>1.0566983141320545</v>
      </c>
    </row>
    <row r="78" spans="1:10" x14ac:dyDescent="0.25">
      <c r="A78" s="21">
        <v>18</v>
      </c>
      <c r="B78" s="22">
        <f t="shared" si="15"/>
        <v>0.33647162632474692</v>
      </c>
      <c r="C78" s="22">
        <f t="shared" ref="C78" si="34">(U27/(U52/1000))</f>
        <v>0.44339217229283273</v>
      </c>
      <c r="D78" s="22">
        <f t="shared" si="11"/>
        <v>0.64107913017880236</v>
      </c>
      <c r="E78" s="22">
        <f t="shared" si="17"/>
        <v>0.67816948190857596</v>
      </c>
      <c r="F78" s="22">
        <f t="shared" si="33"/>
        <v>0.83914530366677342</v>
      </c>
      <c r="G78" s="22">
        <f t="shared" si="13"/>
        <v>1.1045681276105306</v>
      </c>
      <c r="H78" s="22">
        <f t="shared" si="18"/>
        <v>0.58740951298260768</v>
      </c>
      <c r="I78" s="22">
        <f t="shared" si="33"/>
        <v>0.72678751811955777</v>
      </c>
      <c r="J78" s="22">
        <f t="shared" si="33"/>
        <v>1.0598018760378789</v>
      </c>
    </row>
    <row r="79" spans="1:10" x14ac:dyDescent="0.25">
      <c r="A79" s="21">
        <v>19</v>
      </c>
      <c r="B79" s="22">
        <f t="shared" si="15"/>
        <v>0.33703225678099819</v>
      </c>
      <c r="C79" s="22">
        <f t="shared" ref="C79" si="35">(U28/(U53/1000))</f>
        <v>0.44337316172470842</v>
      </c>
      <c r="D79" s="22">
        <f t="shared" si="11"/>
        <v>0.64214729895478839</v>
      </c>
      <c r="E79" s="22">
        <f t="shared" si="17"/>
        <v>0.67919697127679435</v>
      </c>
      <c r="F79" s="22">
        <f t="shared" si="33"/>
        <v>0.83912902975886383</v>
      </c>
      <c r="G79" s="22">
        <f t="shared" si="13"/>
        <v>1.1062416502886652</v>
      </c>
      <c r="H79" s="22">
        <f t="shared" si="18"/>
        <v>0.58882722197841808</v>
      </c>
      <c r="I79" s="22">
        <f t="shared" si="33"/>
        <v>0.72683867147325121</v>
      </c>
      <c r="J79" s="22">
        <f t="shared" si="33"/>
        <v>1.0623597008946923</v>
      </c>
    </row>
    <row r="80" spans="1:10" x14ac:dyDescent="0.25">
      <c r="A80" s="21">
        <v>20</v>
      </c>
      <c r="B80" s="22">
        <f t="shared" si="15"/>
        <v>0.33748788099909111</v>
      </c>
      <c r="C80" s="22">
        <f t="shared" ref="C80" si="36">(U29/(U54/1000))</f>
        <v>0.44335489772385545</v>
      </c>
      <c r="D80" s="22">
        <f t="shared" si="11"/>
        <v>0.64301539942618291</v>
      </c>
      <c r="E80" s="22">
        <f t="shared" si="17"/>
        <v>0.68008662825279853</v>
      </c>
      <c r="F80" s="22">
        <f t="shared" si="33"/>
        <v>0.8391005210814767</v>
      </c>
      <c r="G80" s="22">
        <f t="shared" si="13"/>
        <v>1.1076906785425391</v>
      </c>
      <c r="H80" s="22">
        <f t="shared" si="18"/>
        <v>0.59002711397330854</v>
      </c>
      <c r="I80" s="22">
        <f t="shared" si="33"/>
        <v>0.7268644124259237</v>
      </c>
      <c r="J80" s="22">
        <f t="shared" si="33"/>
        <v>1.0645245411962578</v>
      </c>
    </row>
    <row r="82" spans="1:18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18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ht="23.25" x14ac:dyDescent="0.35">
      <c r="A84" s="24"/>
      <c r="B84" s="25" t="s">
        <v>450</v>
      </c>
      <c r="C84" s="24"/>
      <c r="D84" s="24"/>
      <c r="E84" s="24"/>
      <c r="F84" s="24"/>
      <c r="G84" s="24"/>
      <c r="H84" s="24"/>
      <c r="I84" s="24"/>
      <c r="J84" s="25" t="s">
        <v>461</v>
      </c>
      <c r="K84" s="24"/>
      <c r="L84" s="24"/>
      <c r="M84" s="24"/>
      <c r="N84" s="24"/>
      <c r="O84" s="24"/>
      <c r="P84" s="24"/>
      <c r="Q84" s="24"/>
      <c r="R84" s="24"/>
    </row>
    <row r="85" spans="1:18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</row>
    <row r="87" spans="1:18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</row>
    <row r="89" spans="1:18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18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1:18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</row>
    <row r="93" spans="1:18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</row>
    <row r="94" spans="1:18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18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18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ht="23.25" x14ac:dyDescent="0.35">
      <c r="A109" s="24"/>
      <c r="B109" s="25" t="s">
        <v>451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spans="1:18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r="123" spans="1:18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r="125" spans="1:18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r="126" spans="1:18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</row>
    <row r="127" spans="1:18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r="128" spans="1:18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</row>
    <row r="130" spans="1:18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r="131" spans="1:1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r="132" spans="1:18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1:18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r="151" spans="1:18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1:18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r="153" spans="1:18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r="154" spans="1:18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1:18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1:18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1:18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1:18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1:18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1:18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1:18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</sheetData>
  <mergeCells count="21">
    <mergeCell ref="T8:V8"/>
    <mergeCell ref="W8:Y8"/>
    <mergeCell ref="Z8:AB8"/>
    <mergeCell ref="B33:D33"/>
    <mergeCell ref="E33:G33"/>
    <mergeCell ref="H33:J33"/>
    <mergeCell ref="K33:M33"/>
    <mergeCell ref="N33:P33"/>
    <mergeCell ref="Q33:S33"/>
    <mergeCell ref="T33:V33"/>
    <mergeCell ref="B8:D8"/>
    <mergeCell ref="E8:G8"/>
    <mergeCell ref="H8:J8"/>
    <mergeCell ref="K8:M8"/>
    <mergeCell ref="N8:P8"/>
    <mergeCell ref="Q8:S8"/>
    <mergeCell ref="W33:Y33"/>
    <mergeCell ref="Z33:AB33"/>
    <mergeCell ref="B59:D59"/>
    <mergeCell ref="E59:G59"/>
    <mergeCell ref="H59:J5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B8DF-952D-4C43-AF98-A1268587BF7E}">
  <dimension ref="B2:H20"/>
  <sheetViews>
    <sheetView workbookViewId="0">
      <selection activeCell="B2" sqref="B2:H20"/>
    </sheetView>
  </sheetViews>
  <sheetFormatPr baseColWidth="10" defaultRowHeight="15" x14ac:dyDescent="0.25"/>
  <cols>
    <col min="2" max="2" width="17.85546875" customWidth="1"/>
  </cols>
  <sheetData>
    <row r="2" spans="2:8" x14ac:dyDescent="0.25">
      <c r="B2" s="36" t="s">
        <v>468</v>
      </c>
      <c r="C2" s="36" t="s">
        <v>466</v>
      </c>
      <c r="D2" s="36"/>
      <c r="E2" s="36"/>
      <c r="F2" s="36" t="s">
        <v>467</v>
      </c>
      <c r="G2" s="36"/>
      <c r="H2" s="36"/>
    </row>
    <row r="3" spans="2:8" x14ac:dyDescent="0.25">
      <c r="B3" s="36"/>
      <c r="C3" t="s">
        <v>385</v>
      </c>
      <c r="D3" t="s">
        <v>465</v>
      </c>
      <c r="E3" t="s">
        <v>386</v>
      </c>
      <c r="F3" t="s">
        <v>385</v>
      </c>
      <c r="G3" t="s">
        <v>465</v>
      </c>
      <c r="H3" t="s">
        <v>386</v>
      </c>
    </row>
    <row r="4" spans="2:8" x14ac:dyDescent="0.25">
      <c r="B4" s="36" t="s">
        <v>469</v>
      </c>
      <c r="C4" s="36"/>
      <c r="D4" s="36"/>
      <c r="E4" s="36"/>
      <c r="F4" s="36"/>
      <c r="G4" s="36"/>
      <c r="H4" s="36"/>
    </row>
    <row r="5" spans="2:8" x14ac:dyDescent="0.25">
      <c r="B5" t="s">
        <v>462</v>
      </c>
      <c r="C5" s="28">
        <f>'Inv Prod, Infra y Social'!H61</f>
        <v>0.77726665008399198</v>
      </c>
      <c r="D5" s="28">
        <f>'Inv Prod, Infra y Social'!I61</f>
        <v>1.0329335199729042</v>
      </c>
      <c r="E5" s="28">
        <f>'Inv Prod, Infra y Social'!J61</f>
        <v>1.3723405682464569</v>
      </c>
      <c r="F5" s="28">
        <f>'Inv Prod, Infra y Social'!H80</f>
        <v>1.1565819247307214</v>
      </c>
      <c r="G5" s="28">
        <f>'Inv Prod, Infra y Social'!I80</f>
        <v>1.5358128286760371</v>
      </c>
      <c r="H5" s="28">
        <f>'Inv Prod, Infra y Social'!J80</f>
        <v>2.0420589197246821</v>
      </c>
    </row>
    <row r="6" spans="2:8" x14ac:dyDescent="0.25">
      <c r="B6" t="s">
        <v>463</v>
      </c>
      <c r="C6" s="28">
        <f>'Inv Prod, Infra y Social'!B61</f>
        <v>0.58470181158320544</v>
      </c>
      <c r="D6" s="28">
        <f>'Inv Prod, Infra y Social'!C61</f>
        <v>0.62600152023437283</v>
      </c>
      <c r="E6" s="28">
        <f>'Inv Prod, Infra y Social'!D61</f>
        <v>0.78510408723474279</v>
      </c>
      <c r="F6" s="28">
        <f>'Inv Prod, Infra y Social'!B80</f>
        <v>0.92793488808990221</v>
      </c>
      <c r="G6" s="28">
        <f>'Inv Prod, Infra y Social'!C80</f>
        <v>1.0564111655512534</v>
      </c>
      <c r="H6" s="28">
        <f>'Inv Prod, Infra y Social'!D80</f>
        <v>1.3812305326787657</v>
      </c>
    </row>
    <row r="7" spans="2:8" x14ac:dyDescent="0.25">
      <c r="B7" t="s">
        <v>464</v>
      </c>
      <c r="C7" s="28">
        <f>'Inv Prod, Infra y Social'!E61</f>
        <v>0.32696253674772358</v>
      </c>
      <c r="D7" s="28">
        <f>'Inv Prod, Infra y Social'!F61</f>
        <v>0.45413388836306712</v>
      </c>
      <c r="E7" s="28">
        <f>'Inv Prod, Infra y Social'!G61</f>
        <v>0.60893394787756416</v>
      </c>
      <c r="F7" s="28">
        <f>'Inv Prod, Infra y Social'!E80</f>
        <v>0.60506535707100984</v>
      </c>
      <c r="G7" s="28">
        <f>'Inv Prod, Infra y Social'!F80</f>
        <v>0.7839861973145531</v>
      </c>
      <c r="H7" s="28">
        <f>'Inv Prod, Infra y Social'!G80</f>
        <v>1.1268717213601791</v>
      </c>
    </row>
    <row r="8" spans="2:8" x14ac:dyDescent="0.25">
      <c r="B8" s="36" t="s">
        <v>482</v>
      </c>
      <c r="C8" s="36"/>
      <c r="D8" s="36"/>
      <c r="E8" s="36"/>
      <c r="F8" s="36"/>
      <c r="G8" s="36"/>
      <c r="H8" s="36"/>
    </row>
    <row r="9" spans="2:8" x14ac:dyDescent="0.25">
      <c r="B9" t="s">
        <v>472</v>
      </c>
      <c r="C9" s="28">
        <f>'Inv Educ, Sanea y Salud'!E61</f>
        <v>0.49540641820058084</v>
      </c>
      <c r="D9" s="28">
        <f>'Inv Educ, Sanea y Salud'!F61</f>
        <v>0.75827456445026276</v>
      </c>
      <c r="E9" s="28">
        <f>'Inv Educ, Sanea y Salud'!G61</f>
        <v>0.95712889937775947</v>
      </c>
      <c r="F9" s="28">
        <f>'Inv Educ, Sanea y Salud'!E80</f>
        <v>0.85708625647909831</v>
      </c>
      <c r="G9" s="28">
        <f>'Inv Educ, Sanea y Salud'!F80</f>
        <v>1.1740392013464356</v>
      </c>
      <c r="H9" s="28">
        <f>'Inv Educ, Sanea y Salud'!G80</f>
        <v>1.655897047751816</v>
      </c>
    </row>
    <row r="10" spans="2:8" x14ac:dyDescent="0.25">
      <c r="B10" t="s">
        <v>474</v>
      </c>
      <c r="C10" s="28">
        <f>'Inv Hidroca, Agro e Indus'!B61</f>
        <v>0.70775447426883376</v>
      </c>
      <c r="D10" s="28">
        <f>'Inv Hidroca, Agro e Indus'!C61</f>
        <v>1.0375993985807703</v>
      </c>
      <c r="E10" s="28">
        <f>'Inv Hidroca, Agro e Indus'!D61</f>
        <v>1.2815818400646859</v>
      </c>
      <c r="F10" s="28">
        <f>'Inv Hidroca, Agro e Indus'!B80</f>
        <v>0.85179021971763302</v>
      </c>
      <c r="G10" s="28">
        <f>'Inv Hidroca, Agro e Indus'!C80</f>
        <v>1.1585115890987263</v>
      </c>
      <c r="H10" s="28">
        <f>'Inv Hidroca, Agro e Indus'!D80</f>
        <v>1.5423977054508577</v>
      </c>
    </row>
    <row r="11" spans="2:8" x14ac:dyDescent="0.25">
      <c r="B11" t="s">
        <v>470</v>
      </c>
      <c r="C11" s="28">
        <f>'Inv Mineria, Energ, Urbanismo'!H61</f>
        <v>0.46053493921389732</v>
      </c>
      <c r="D11" s="28">
        <f>'Inv Mineria, Energ, Urbanismo'!I61</f>
        <v>0.5797559269542325</v>
      </c>
      <c r="E11" s="28">
        <f>'Inv Mineria, Energ, Urbanismo'!J61</f>
        <v>0.80433766380574678</v>
      </c>
      <c r="F11" s="28">
        <f>'Inv Mineria, Energ, Urbanismo'!H80</f>
        <v>0.83112311449379328</v>
      </c>
      <c r="G11" s="28">
        <f>'Inv Mineria, Energ, Urbanismo'!I80</f>
        <v>1.0489070245619943</v>
      </c>
      <c r="H11" s="28">
        <f>'Inv Mineria, Energ, Urbanismo'!J80</f>
        <v>1.4515806887268647</v>
      </c>
    </row>
    <row r="12" spans="2:8" x14ac:dyDescent="0.25">
      <c r="B12" t="s">
        <v>473</v>
      </c>
      <c r="C12" s="28">
        <f>'Inv Educ, Sanea y Salud'!H61</f>
        <v>0.52907739623033223</v>
      </c>
      <c r="D12" s="28">
        <f>'Inv Educ, Sanea y Salud'!I61</f>
        <v>0.7801930414367958</v>
      </c>
      <c r="E12" s="28">
        <f>'Inv Educ, Sanea y Salud'!J61</f>
        <v>0.97762224124742003</v>
      </c>
      <c r="F12" s="28">
        <f>'Inv Educ, Sanea y Salud'!H80</f>
        <v>0.72201569648959152</v>
      </c>
      <c r="G12" s="28">
        <f>'Inv Educ, Sanea y Salud'!I80</f>
        <v>1.0377869391190977</v>
      </c>
      <c r="H12" s="28">
        <f>'Inv Educ, Sanea y Salud'!J80</f>
        <v>1.3341310901716883</v>
      </c>
    </row>
    <row r="13" spans="2:8" x14ac:dyDescent="0.25">
      <c r="B13" t="s">
        <v>475</v>
      </c>
      <c r="C13" s="28">
        <f>'Inv Hidroca, Agro e Indus'!E61</f>
        <v>0.38395238962205297</v>
      </c>
      <c r="D13" s="28">
        <f>'Inv Hidroca, Agro e Indus'!F61</f>
        <v>0.48320868172983344</v>
      </c>
      <c r="E13" s="28">
        <f>'Inv Hidroca, Agro e Indus'!G61</f>
        <v>0.66483761481310988</v>
      </c>
      <c r="F13" s="28">
        <f>'Inv Hidroca, Agro e Indus'!E80</f>
        <v>0.79059552033435898</v>
      </c>
      <c r="G13" s="28">
        <f>'Inv Hidroca, Agro e Indus'!F80</f>
        <v>0.97565223899456988</v>
      </c>
      <c r="H13" s="28">
        <f>'Inv Hidroca, Agro e Indus'!G80</f>
        <v>1.3689656692550376</v>
      </c>
    </row>
    <row r="14" spans="2:8" x14ac:dyDescent="0.25">
      <c r="B14" t="s">
        <v>480</v>
      </c>
      <c r="C14" s="28">
        <f>'Inv Transpor, Comunica y RRHH'!E61</f>
        <v>0.366020235688572</v>
      </c>
      <c r="D14" s="28">
        <f>'Inv Transpor, Comunica y RRHH'!F61</f>
        <v>0.46831140198893334</v>
      </c>
      <c r="E14" s="28">
        <f>'Inv Transpor, Comunica y RRHH'!G61</f>
        <v>0.59615523432915851</v>
      </c>
      <c r="F14" s="28">
        <f>'Inv Transpor, Comunica y RRHH'!E80</f>
        <v>0.68008662825279853</v>
      </c>
      <c r="G14" s="28">
        <f>'Inv Transpor, Comunica y RRHH'!F80</f>
        <v>0.8391005210814767</v>
      </c>
      <c r="H14" s="28">
        <f>'Inv Transpor, Comunica y RRHH'!G80</f>
        <v>1.1076906785425391</v>
      </c>
    </row>
    <row r="15" spans="2:8" x14ac:dyDescent="0.25">
      <c r="B15" t="s">
        <v>471</v>
      </c>
      <c r="C15" s="28">
        <f>'Inv Educ, Sanea y Salud'!B61</f>
        <v>0.30790659147417909</v>
      </c>
      <c r="D15" s="28">
        <f>'Inv Educ, Sanea y Salud'!C61</f>
        <v>0.49158592275753094</v>
      </c>
      <c r="E15" s="28">
        <f>'Inv Educ, Sanea y Salud'!D61</f>
        <v>0.69358894476107091</v>
      </c>
      <c r="F15" s="28">
        <f>'Inv Educ, Sanea y Salud'!B80</f>
        <v>0.56838948972923098</v>
      </c>
      <c r="G15" s="28">
        <f>'Inv Educ, Sanea y Salud'!C80</f>
        <v>0.81309829038287795</v>
      </c>
      <c r="H15" s="28">
        <f>'Inv Educ, Sanea y Salud'!D80</f>
        <v>1.2803515004570492</v>
      </c>
    </row>
    <row r="16" spans="2:8" x14ac:dyDescent="0.25">
      <c r="B16" t="s">
        <v>481</v>
      </c>
      <c r="C16" s="28">
        <f>'Inv Transpor, Comunica y RRHH'!H61</f>
        <v>0.31061817242665185</v>
      </c>
      <c r="D16" s="28">
        <f>'Inv Transpor, Comunica y RRHH'!I61</f>
        <v>0.41278309530010632</v>
      </c>
      <c r="E16" s="28">
        <f>'Inv Transpor, Comunica y RRHH'!J61</f>
        <v>0.56041605488770807</v>
      </c>
      <c r="F16" s="28">
        <f>'Inv Transpor, Comunica y RRHH'!H80</f>
        <v>0.59002711397330854</v>
      </c>
      <c r="G16" s="28">
        <f>'Inv Transpor, Comunica y RRHH'!I80</f>
        <v>0.7268644124259237</v>
      </c>
      <c r="H16" s="28">
        <f>'Inv Transpor, Comunica y RRHH'!J80</f>
        <v>1.0645245411962578</v>
      </c>
    </row>
    <row r="17" spans="2:8" x14ac:dyDescent="0.25">
      <c r="B17" t="s">
        <v>478</v>
      </c>
      <c r="C17" s="28">
        <f>'Inv Mineria, Energ, Urbanismo'!E61</f>
        <v>0.19913278471077003</v>
      </c>
      <c r="D17" s="28">
        <f>'Inv Mineria, Energ, Urbanismo'!F61</f>
        <v>0.25059814758749072</v>
      </c>
      <c r="E17" s="28">
        <f>'Inv Mineria, Energ, Urbanismo'!G61</f>
        <v>0.3416980296983031</v>
      </c>
      <c r="F17" s="28">
        <f>'Inv Mineria, Energ, Urbanismo'!E80</f>
        <v>0.43205602394023274</v>
      </c>
      <c r="G17" s="28">
        <f>'Inv Mineria, Energ, Urbanismo'!F80</f>
        <v>0.50989068183388975</v>
      </c>
      <c r="H17" s="28">
        <f>'Inv Mineria, Energ, Urbanismo'!G80</f>
        <v>0.74137813275744213</v>
      </c>
    </row>
    <row r="18" spans="2:8" x14ac:dyDescent="0.25">
      <c r="B18" t="s">
        <v>479</v>
      </c>
      <c r="C18" s="28">
        <f>'Inv Transpor, Comunica y RRHH'!B61</f>
        <v>0.15771338948580044</v>
      </c>
      <c r="D18" s="28">
        <f>'Inv Transpor, Comunica y RRHH'!C61</f>
        <v>0.24373120507703974</v>
      </c>
      <c r="E18" s="28">
        <f>'Inv Transpor, Comunica y RRHH'!D61</f>
        <v>0.3004911993724072</v>
      </c>
      <c r="F18" s="28">
        <f>'Inv Transpor, Comunica y RRHH'!B80</f>
        <v>0.33748788099909111</v>
      </c>
      <c r="G18" s="28">
        <f>'Inv Transpor, Comunica y RRHH'!C80</f>
        <v>0.44335489772385545</v>
      </c>
      <c r="H18" s="28">
        <f>'Inv Transpor, Comunica y RRHH'!D80</f>
        <v>0.64301539942618291</v>
      </c>
    </row>
    <row r="19" spans="2:8" x14ac:dyDescent="0.25">
      <c r="B19" t="s">
        <v>476</v>
      </c>
      <c r="C19" s="28">
        <f>'Inv Hidroca, Agro e Indus'!H61</f>
        <v>0.10629993733022856</v>
      </c>
      <c r="D19" s="28">
        <f>'Inv Hidroca, Agro e Indus'!I61</f>
        <v>0.13990180552523471</v>
      </c>
      <c r="E19" s="28">
        <f>'Inv Hidroca, Agro e Indus'!J61</f>
        <v>0.18020219869902129</v>
      </c>
      <c r="F19" s="28">
        <f>'Inv Hidroca, Agro e Indus'!H80</f>
        <v>0.22054226387465362</v>
      </c>
      <c r="G19" s="28">
        <f>'Inv Hidroca, Agro e Indus'!I80</f>
        <v>0.25968249646841463</v>
      </c>
      <c r="H19" s="28">
        <f>'Inv Hidroca, Agro e Indus'!J80</f>
        <v>0.37386852574343715</v>
      </c>
    </row>
    <row r="20" spans="2:8" x14ac:dyDescent="0.25">
      <c r="B20" t="s">
        <v>477</v>
      </c>
      <c r="C20" s="28">
        <f>'Inv Mineria, Energ, Urbanismo'!B61</f>
        <v>5.8322350657188798E-2</v>
      </c>
      <c r="D20" s="28">
        <f>'Inv Mineria, Energ, Urbanismo'!C61</f>
        <v>0.10623633270376465</v>
      </c>
      <c r="E20" s="28">
        <f>'Inv Mineria, Energ, Urbanismo'!D61</f>
        <v>0.17762556066063923</v>
      </c>
      <c r="F20" s="28">
        <f>'Inv Mineria, Energ, Urbanismo'!B80</f>
        <v>0.12694341556529073</v>
      </c>
      <c r="G20" s="28">
        <f>'Inv Mineria, Energ, Urbanismo'!C80</f>
        <v>0.18996347139211134</v>
      </c>
      <c r="H20" s="28">
        <f>'Inv Mineria, Energ, Urbanismo'!D80</f>
        <v>0.3866167105386033</v>
      </c>
    </row>
  </sheetData>
  <sortState xmlns:xlrd2="http://schemas.microsoft.com/office/spreadsheetml/2017/richdata2" ref="B9:H20">
    <sortCondition descending="1" ref="G9:G20"/>
  </sortState>
  <mergeCells count="5">
    <mergeCell ref="C2:E2"/>
    <mergeCell ref="F2:H2"/>
    <mergeCell ref="B2:B3"/>
    <mergeCell ref="B4:H4"/>
    <mergeCell ref="B8:H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7F08-188F-4FE9-942F-1721F924E609}">
  <dimension ref="A1:H453"/>
  <sheetViews>
    <sheetView topLeftCell="C51" zoomScaleNormal="100" workbookViewId="0">
      <selection activeCell="J53" sqref="J53"/>
    </sheetView>
  </sheetViews>
  <sheetFormatPr baseColWidth="10" defaultRowHeight="15" x14ac:dyDescent="0.25"/>
  <cols>
    <col min="1" max="1" width="22" bestFit="1" customWidth="1"/>
    <col min="2" max="2" width="44.42578125" bestFit="1" customWidth="1"/>
    <col min="3" max="3" width="27.7109375" bestFit="1" customWidth="1"/>
    <col min="4" max="4" width="12.85546875" bestFit="1" customWidth="1"/>
    <col min="7" max="7" width="22.7109375" bestFit="1" customWidth="1"/>
  </cols>
  <sheetData>
    <row r="1" spans="2:8" x14ac:dyDescent="0.25">
      <c r="B1" t="s">
        <v>483</v>
      </c>
      <c r="C1" t="s">
        <v>484</v>
      </c>
      <c r="D1" t="s">
        <v>485</v>
      </c>
      <c r="F1" t="str">
        <f>+B1</f>
        <v>Grandes actividades</v>
      </c>
      <c r="G1" t="str">
        <f t="shared" ref="G1:H2" si="0">+C1</f>
        <v>Actividad</v>
      </c>
      <c r="H1" t="str">
        <f t="shared" si="0"/>
        <v>Multiplicador</v>
      </c>
    </row>
    <row r="2" spans="2:8" x14ac:dyDescent="0.25">
      <c r="B2" t="s">
        <v>486</v>
      </c>
      <c r="C2" t="s">
        <v>487</v>
      </c>
      <c r="D2">
        <v>2.9011750508329102</v>
      </c>
      <c r="F2" t="str">
        <f>+B2</f>
        <v>Agricultura, pecuaria, silvicultura, caza y pesca</v>
      </c>
      <c r="G2" t="str">
        <f t="shared" si="0"/>
        <v>Productos Agrícolas</v>
      </c>
      <c r="H2">
        <f t="shared" si="0"/>
        <v>2.9011750508329102</v>
      </c>
    </row>
    <row r="3" spans="2:8" x14ac:dyDescent="0.25">
      <c r="B3" t="s">
        <v>486</v>
      </c>
      <c r="C3" s="29" t="s">
        <v>488</v>
      </c>
      <c r="D3">
        <v>2.8724335445821398</v>
      </c>
      <c r="F3" t="str">
        <f>+B4</f>
        <v>Agricultura, pecuaria, silvicultura, caza y pesca</v>
      </c>
      <c r="G3" t="str">
        <f t="shared" ref="G3:H18" si="1">+C4</f>
        <v>Productos Pecuarios</v>
      </c>
      <c r="H3">
        <f t="shared" si="1"/>
        <v>3.5360159958684201</v>
      </c>
    </row>
    <row r="4" spans="2:8" x14ac:dyDescent="0.25">
      <c r="B4" t="s">
        <v>486</v>
      </c>
      <c r="C4" t="s">
        <v>489</v>
      </c>
      <c r="D4">
        <v>3.5360159958684201</v>
      </c>
      <c r="F4" t="str">
        <f t="shared" ref="F4:H22" si="2">+B5</f>
        <v>Agricultura, pecuaria, silvicultura, caza y pesca</v>
      </c>
      <c r="G4" t="str">
        <f t="shared" si="1"/>
        <v>Silvicultura, pesca y caza</v>
      </c>
      <c r="H4">
        <f t="shared" si="1"/>
        <v>3.0071872959552302</v>
      </c>
    </row>
    <row r="5" spans="2:8" x14ac:dyDescent="0.25">
      <c r="B5" t="s">
        <v>486</v>
      </c>
      <c r="C5" t="s">
        <v>490</v>
      </c>
      <c r="D5">
        <v>3.0071872959552302</v>
      </c>
      <c r="F5" t="str">
        <f t="shared" si="2"/>
        <v>Minerales e hidrocarburos</v>
      </c>
      <c r="G5" t="str">
        <f t="shared" si="1"/>
        <v>Minerales</v>
      </c>
      <c r="H5">
        <f t="shared" si="1"/>
        <v>2.4074889489375102</v>
      </c>
    </row>
    <row r="6" spans="2:8" x14ac:dyDescent="0.25">
      <c r="B6" t="s">
        <v>491</v>
      </c>
      <c r="C6" t="s">
        <v>492</v>
      </c>
      <c r="D6">
        <v>2.4074889489375102</v>
      </c>
      <c r="F6" t="str">
        <f t="shared" si="2"/>
        <v>Minerales e hidrocarburos</v>
      </c>
      <c r="G6" t="str">
        <f t="shared" si="1"/>
        <v>Petróleo y Gas Natural</v>
      </c>
      <c r="H6">
        <f t="shared" si="1"/>
        <v>1.56845746880846</v>
      </c>
    </row>
    <row r="7" spans="2:8" x14ac:dyDescent="0.25">
      <c r="B7" t="s">
        <v>491</v>
      </c>
      <c r="C7" t="s">
        <v>493</v>
      </c>
      <c r="D7">
        <v>1.56845746880846</v>
      </c>
      <c r="F7" t="str">
        <f t="shared" si="2"/>
        <v>Industria - Alimentos, bebidas y tabaco</v>
      </c>
      <c r="G7" t="str">
        <f t="shared" si="1"/>
        <v>Carnes</v>
      </c>
      <c r="H7">
        <f t="shared" si="1"/>
        <v>3.43719423578779</v>
      </c>
    </row>
    <row r="8" spans="2:8" x14ac:dyDescent="0.25">
      <c r="B8" t="s">
        <v>494</v>
      </c>
      <c r="C8" t="s">
        <v>495</v>
      </c>
      <c r="D8">
        <v>3.43719423578779</v>
      </c>
      <c r="F8" t="str">
        <f t="shared" si="2"/>
        <v>Industria - Alimentos, bebidas y tabaco</v>
      </c>
      <c r="G8" t="str">
        <f t="shared" si="1"/>
        <v>Lacteos</v>
      </c>
      <c r="H8">
        <f t="shared" si="1"/>
        <v>3.3940442743639498</v>
      </c>
    </row>
    <row r="9" spans="2:8" x14ac:dyDescent="0.25">
      <c r="B9" t="s">
        <v>494</v>
      </c>
      <c r="C9" t="s">
        <v>496</v>
      </c>
      <c r="D9">
        <v>3.3940442743639498</v>
      </c>
      <c r="F9" t="str">
        <f t="shared" si="2"/>
        <v>Industria - Alimentos, bebidas y tabaco</v>
      </c>
      <c r="G9" t="str">
        <f t="shared" si="1"/>
        <v>Molinería</v>
      </c>
      <c r="H9">
        <f t="shared" si="1"/>
        <v>3.4311040364918299</v>
      </c>
    </row>
    <row r="10" spans="2:8" x14ac:dyDescent="0.25">
      <c r="B10" t="s">
        <v>494</v>
      </c>
      <c r="C10" t="s">
        <v>497</v>
      </c>
      <c r="D10">
        <v>3.4311040364918299</v>
      </c>
      <c r="F10" t="str">
        <f t="shared" si="2"/>
        <v>Industria - Alimentos, bebidas y tabaco</v>
      </c>
      <c r="G10" t="str">
        <f t="shared" si="1"/>
        <v>Azucar</v>
      </c>
      <c r="H10">
        <f t="shared" si="1"/>
        <v>2.9165557761754899</v>
      </c>
    </row>
    <row r="11" spans="2:8" x14ac:dyDescent="0.25">
      <c r="B11" t="s">
        <v>494</v>
      </c>
      <c r="C11" t="s">
        <v>498</v>
      </c>
      <c r="D11">
        <v>2.9165557761754899</v>
      </c>
      <c r="F11" t="str">
        <f t="shared" si="2"/>
        <v>Industria - Alimentos, bebidas y tabaco</v>
      </c>
      <c r="G11" t="str">
        <f t="shared" si="1"/>
        <v>Oleaginosos</v>
      </c>
      <c r="H11">
        <f t="shared" si="1"/>
        <v>3.28669667456328</v>
      </c>
    </row>
    <row r="12" spans="2:8" x14ac:dyDescent="0.25">
      <c r="B12" t="s">
        <v>494</v>
      </c>
      <c r="C12" t="s">
        <v>499</v>
      </c>
      <c r="D12">
        <v>3.28669667456328</v>
      </c>
      <c r="F12" t="str">
        <f t="shared" si="2"/>
        <v>Industria - Alimentos, bebidas y tabaco</v>
      </c>
      <c r="G12" t="str">
        <f t="shared" si="1"/>
        <v>Alimentos</v>
      </c>
      <c r="H12">
        <f t="shared" si="1"/>
        <v>2.8489985916653602</v>
      </c>
    </row>
    <row r="13" spans="2:8" x14ac:dyDescent="0.25">
      <c r="B13" t="s">
        <v>494</v>
      </c>
      <c r="C13" t="s">
        <v>500</v>
      </c>
      <c r="D13">
        <v>2.8489985916653602</v>
      </c>
      <c r="F13" t="str">
        <f t="shared" si="2"/>
        <v>Industria - Alimentos, bebidas y tabaco</v>
      </c>
      <c r="G13" t="str">
        <f t="shared" si="1"/>
        <v>Bebidas y tabaco</v>
      </c>
      <c r="H13">
        <f t="shared" si="1"/>
        <v>2.3482472171430402</v>
      </c>
    </row>
    <row r="14" spans="2:8" x14ac:dyDescent="0.25">
      <c r="B14" t="s">
        <v>494</v>
      </c>
      <c r="C14" t="s">
        <v>501</v>
      </c>
      <c r="D14">
        <v>2.3482472171430402</v>
      </c>
      <c r="F14" t="str">
        <f t="shared" si="2"/>
        <v>Industria - Otras</v>
      </c>
      <c r="G14" t="str">
        <f t="shared" si="1"/>
        <v>Textiles</v>
      </c>
      <c r="H14">
        <f t="shared" si="1"/>
        <v>3.2391322148518999</v>
      </c>
    </row>
    <row r="15" spans="2:8" x14ac:dyDescent="0.25">
      <c r="B15" t="s">
        <v>502</v>
      </c>
      <c r="C15" t="s">
        <v>503</v>
      </c>
      <c r="D15">
        <v>3.2391322148518999</v>
      </c>
      <c r="F15" t="str">
        <f t="shared" si="2"/>
        <v>Industria - Otras</v>
      </c>
      <c r="G15" t="str">
        <f t="shared" si="1"/>
        <v>Madera</v>
      </c>
      <c r="H15">
        <f t="shared" si="1"/>
        <v>3.2939879142040098</v>
      </c>
    </row>
    <row r="16" spans="2:8" x14ac:dyDescent="0.25">
      <c r="B16" t="s">
        <v>502</v>
      </c>
      <c r="C16" t="s">
        <v>504</v>
      </c>
      <c r="D16">
        <v>3.2939879142040098</v>
      </c>
      <c r="F16" t="str">
        <f t="shared" si="2"/>
        <v>Industria - Otras</v>
      </c>
      <c r="G16" t="str">
        <f t="shared" si="1"/>
        <v>Papel</v>
      </c>
      <c r="H16">
        <f t="shared" si="1"/>
        <v>2.8321543013935502</v>
      </c>
    </row>
    <row r="17" spans="2:8" x14ac:dyDescent="0.25">
      <c r="B17" t="s">
        <v>502</v>
      </c>
      <c r="C17" t="s">
        <v>505</v>
      </c>
      <c r="D17">
        <v>2.8321543013935502</v>
      </c>
      <c r="F17" t="str">
        <f t="shared" si="2"/>
        <v>Industria - Otras</v>
      </c>
      <c r="G17" t="str">
        <f t="shared" si="1"/>
        <v>Refinados de petróleo</v>
      </c>
      <c r="H17">
        <f t="shared" si="1"/>
        <v>1.9198143002805499</v>
      </c>
    </row>
    <row r="18" spans="2:8" x14ac:dyDescent="0.25">
      <c r="B18" t="s">
        <v>502</v>
      </c>
      <c r="C18" t="s">
        <v>506</v>
      </c>
      <c r="D18">
        <v>1.9198143002805499</v>
      </c>
      <c r="F18" t="str">
        <f t="shared" si="2"/>
        <v>Industria - Otras</v>
      </c>
      <c r="G18" t="str">
        <f t="shared" si="1"/>
        <v>Químicos</v>
      </c>
      <c r="H18">
        <f t="shared" si="1"/>
        <v>2.0130767810626402</v>
      </c>
    </row>
    <row r="19" spans="2:8" x14ac:dyDescent="0.25">
      <c r="B19" t="s">
        <v>502</v>
      </c>
      <c r="C19" t="s">
        <v>507</v>
      </c>
      <c r="D19">
        <v>2.0130767810626402</v>
      </c>
      <c r="F19" t="str">
        <f t="shared" si="2"/>
        <v>Industria - Otras</v>
      </c>
      <c r="G19" t="str">
        <f t="shared" si="2"/>
        <v>Minerales no metálicos</v>
      </c>
      <c r="H19">
        <f t="shared" si="2"/>
        <v>2.7825032283668101</v>
      </c>
    </row>
    <row r="20" spans="2:8" x14ac:dyDescent="0.25">
      <c r="B20" t="s">
        <v>502</v>
      </c>
      <c r="C20" t="s">
        <v>508</v>
      </c>
      <c r="D20">
        <v>2.7825032283668101</v>
      </c>
      <c r="F20" t="str">
        <f t="shared" si="2"/>
        <v>Industria - Otras</v>
      </c>
      <c r="G20" t="str">
        <f t="shared" si="2"/>
        <v>Metales comunes</v>
      </c>
      <c r="H20">
        <f t="shared" si="2"/>
        <v>2.75443032441208</v>
      </c>
    </row>
    <row r="21" spans="2:8" x14ac:dyDescent="0.25">
      <c r="B21" t="s">
        <v>502</v>
      </c>
      <c r="C21" t="s">
        <v>509</v>
      </c>
      <c r="D21">
        <v>2.75443032441208</v>
      </c>
      <c r="F21" t="str">
        <f t="shared" si="2"/>
        <v>Industria - Otras</v>
      </c>
      <c r="G21" t="str">
        <f t="shared" si="2"/>
        <v>Maquinaria y equipo</v>
      </c>
      <c r="H21">
        <f t="shared" si="2"/>
        <v>2.2391368022686602</v>
      </c>
    </row>
    <row r="22" spans="2:8" x14ac:dyDescent="0.25">
      <c r="B22" t="s">
        <v>502</v>
      </c>
      <c r="C22" t="s">
        <v>510</v>
      </c>
      <c r="D22">
        <v>2.2391368022686602</v>
      </c>
      <c r="F22" t="str">
        <f t="shared" si="2"/>
        <v>Industria - Otras</v>
      </c>
      <c r="G22" t="str">
        <f t="shared" si="2"/>
        <v>Manufacturas diversas</v>
      </c>
      <c r="H22">
        <f t="shared" si="2"/>
        <v>3.2012106290889699</v>
      </c>
    </row>
    <row r="23" spans="2:8" x14ac:dyDescent="0.25">
      <c r="B23" t="s">
        <v>502</v>
      </c>
      <c r="C23" t="s">
        <v>511</v>
      </c>
      <c r="D23">
        <v>3.2012106290889699</v>
      </c>
      <c r="F23" t="str">
        <f>+B26</f>
        <v>Electricidad, gas, agua y desechos sólidos</v>
      </c>
      <c r="G23" t="str">
        <f t="shared" ref="G23:H23" si="3">+C26</f>
        <v>Distribución eléctrica</v>
      </c>
      <c r="H23">
        <f t="shared" si="3"/>
        <v>2.93684906347411</v>
      </c>
    </row>
    <row r="24" spans="2:8" x14ac:dyDescent="0.25">
      <c r="B24" t="s">
        <v>512</v>
      </c>
      <c r="C24" s="29" t="s">
        <v>513</v>
      </c>
      <c r="D24">
        <v>2.1650105426980302</v>
      </c>
      <c r="F24" t="str">
        <f t="shared" ref="F24:H33" si="4">+B27</f>
        <v>Electricidad, gas, agua y desechos sólidos</v>
      </c>
      <c r="G24" t="str">
        <f t="shared" si="4"/>
        <v>Agua</v>
      </c>
      <c r="H24">
        <f t="shared" si="4"/>
        <v>2.4555603358914002</v>
      </c>
    </row>
    <row r="25" spans="2:8" x14ac:dyDescent="0.25">
      <c r="B25" t="s">
        <v>512</v>
      </c>
      <c r="C25" s="29" t="s">
        <v>514</v>
      </c>
      <c r="D25">
        <v>2.02660250409027</v>
      </c>
      <c r="F25" t="str">
        <f t="shared" si="4"/>
        <v>Electricidad, gas, agua y desechos sólidos</v>
      </c>
      <c r="G25" t="str">
        <f t="shared" si="4"/>
        <v>Gas</v>
      </c>
      <c r="H25">
        <f t="shared" si="4"/>
        <v>2.71897851788182</v>
      </c>
    </row>
    <row r="26" spans="2:8" x14ac:dyDescent="0.25">
      <c r="B26" t="s">
        <v>512</v>
      </c>
      <c r="C26" t="s">
        <v>515</v>
      </c>
      <c r="D26">
        <v>2.93684906347411</v>
      </c>
      <c r="F26" t="str">
        <f t="shared" si="4"/>
        <v>Electricidad, gas, agua y desechos sólidos</v>
      </c>
      <c r="G26" t="str">
        <f t="shared" si="4"/>
        <v>Recolección desechos sólidos</v>
      </c>
      <c r="H26">
        <f t="shared" si="4"/>
        <v>2.5671001935194901</v>
      </c>
    </row>
    <row r="27" spans="2:8" x14ac:dyDescent="0.25">
      <c r="B27" t="s">
        <v>512</v>
      </c>
      <c r="C27" t="s">
        <v>516</v>
      </c>
      <c r="D27">
        <v>2.4555603358914002</v>
      </c>
      <c r="F27" t="str">
        <f t="shared" si="4"/>
        <v>Construcción</v>
      </c>
      <c r="G27" t="str">
        <f t="shared" si="4"/>
        <v>Construcción Edificaciones</v>
      </c>
      <c r="H27">
        <f t="shared" si="4"/>
        <v>3.1529711627978001</v>
      </c>
    </row>
    <row r="28" spans="2:8" x14ac:dyDescent="0.25">
      <c r="B28" t="s">
        <v>512</v>
      </c>
      <c r="C28" t="s">
        <v>517</v>
      </c>
      <c r="D28">
        <v>2.71897851788182</v>
      </c>
      <c r="F28" t="str">
        <f t="shared" si="4"/>
        <v>Construcción</v>
      </c>
      <c r="G28" t="str">
        <f t="shared" si="4"/>
        <v>Construcción Obras Civiles</v>
      </c>
      <c r="H28">
        <f t="shared" si="4"/>
        <v>2.9846604591552501</v>
      </c>
    </row>
    <row r="29" spans="2:8" x14ac:dyDescent="0.25">
      <c r="B29" t="s">
        <v>512</v>
      </c>
      <c r="C29" t="s">
        <v>518</v>
      </c>
      <c r="D29">
        <v>2.5671001935194901</v>
      </c>
      <c r="F29" t="str">
        <f t="shared" si="4"/>
        <v>Comercio</v>
      </c>
      <c r="G29" t="str">
        <f t="shared" si="4"/>
        <v>Comercio</v>
      </c>
      <c r="H29">
        <f t="shared" si="4"/>
        <v>2.79890585895975</v>
      </c>
    </row>
    <row r="30" spans="2:8" x14ac:dyDescent="0.25">
      <c r="B30" t="s">
        <v>519</v>
      </c>
      <c r="C30" t="s">
        <v>520</v>
      </c>
      <c r="D30">
        <v>3.1529711627978001</v>
      </c>
      <c r="F30" t="str">
        <f t="shared" si="4"/>
        <v>Transporte y almacenamiento</v>
      </c>
      <c r="G30" t="str">
        <f t="shared" si="4"/>
        <v>Transporte y almacenamiento</v>
      </c>
      <c r="H30">
        <f t="shared" si="4"/>
        <v>2.79696745022098</v>
      </c>
    </row>
    <row r="31" spans="2:8" x14ac:dyDescent="0.25">
      <c r="B31" t="s">
        <v>519</v>
      </c>
      <c r="C31" t="s">
        <v>521</v>
      </c>
      <c r="D31">
        <v>2.9846604591552501</v>
      </c>
      <c r="F31" t="str">
        <f t="shared" si="4"/>
        <v>Hoteles y restaurantes</v>
      </c>
      <c r="G31" t="str">
        <f t="shared" si="4"/>
        <v>Hoteles y restaurantes</v>
      </c>
      <c r="H31">
        <f t="shared" si="4"/>
        <v>3.36301671911307</v>
      </c>
    </row>
    <row r="32" spans="2:8" x14ac:dyDescent="0.25">
      <c r="B32" t="s">
        <v>522</v>
      </c>
      <c r="C32" t="s">
        <v>522</v>
      </c>
      <c r="D32">
        <v>2.79890585895975</v>
      </c>
      <c r="F32" t="str">
        <f t="shared" si="4"/>
        <v>Comunicación</v>
      </c>
      <c r="G32" t="str">
        <f t="shared" si="4"/>
        <v>Comunicación</v>
      </c>
      <c r="H32">
        <f t="shared" si="4"/>
        <v>2.8989370783787201</v>
      </c>
    </row>
    <row r="33" spans="2:8" x14ac:dyDescent="0.25">
      <c r="B33" t="s">
        <v>523</v>
      </c>
      <c r="C33" t="s">
        <v>523</v>
      </c>
      <c r="D33">
        <v>2.79696745022098</v>
      </c>
      <c r="F33" t="str">
        <f t="shared" si="4"/>
        <v>Servicios financieros</v>
      </c>
      <c r="G33" t="str">
        <f t="shared" si="4"/>
        <v>Servicios financieros</v>
      </c>
      <c r="H33">
        <f t="shared" si="4"/>
        <v>2.2725970844617902</v>
      </c>
    </row>
    <row r="34" spans="2:8" x14ac:dyDescent="0.25">
      <c r="B34" t="s">
        <v>524</v>
      </c>
      <c r="C34" t="s">
        <v>524</v>
      </c>
      <c r="D34">
        <v>3.36301671911307</v>
      </c>
      <c r="F34" t="str">
        <f>+B38</f>
        <v>Servicios de las empresas</v>
      </c>
      <c r="G34" t="str">
        <f t="shared" ref="G34:H34" si="5">+C38</f>
        <v>Empresas</v>
      </c>
      <c r="H34">
        <f t="shared" si="5"/>
        <v>2.7373323977523998</v>
      </c>
    </row>
    <row r="35" spans="2:8" x14ac:dyDescent="0.25">
      <c r="B35" t="s">
        <v>480</v>
      </c>
      <c r="C35" t="s">
        <v>480</v>
      </c>
      <c r="D35">
        <v>2.8989370783787201</v>
      </c>
      <c r="F35" t="str">
        <f t="shared" ref="F35:H39" si="6">+B39</f>
        <v>Servicio Gobierno General</v>
      </c>
      <c r="G35" t="str">
        <f t="shared" si="6"/>
        <v>Gobierno General</v>
      </c>
      <c r="H35">
        <f t="shared" si="6"/>
        <v>3.0493242246764201</v>
      </c>
    </row>
    <row r="36" spans="2:8" x14ac:dyDescent="0.25">
      <c r="B36" t="s">
        <v>525</v>
      </c>
      <c r="C36" t="s">
        <v>525</v>
      </c>
      <c r="D36">
        <v>2.2725970844617902</v>
      </c>
      <c r="F36" t="str">
        <f t="shared" si="6"/>
        <v>Educación de mercado</v>
      </c>
      <c r="G36" t="str">
        <f t="shared" si="6"/>
        <v>Educación de mercado</v>
      </c>
      <c r="H36">
        <f t="shared" si="6"/>
        <v>3.2067657915060699</v>
      </c>
    </row>
    <row r="37" spans="2:8" x14ac:dyDescent="0.25">
      <c r="B37" t="s">
        <v>526</v>
      </c>
      <c r="C37" s="29" t="s">
        <v>527</v>
      </c>
      <c r="D37">
        <v>1.30817582940711</v>
      </c>
      <c r="F37" t="str">
        <f t="shared" si="6"/>
        <v>Educación de no mercado</v>
      </c>
      <c r="G37" t="str">
        <f t="shared" si="6"/>
        <v>Educación de no mercado</v>
      </c>
      <c r="H37">
        <f t="shared" si="6"/>
        <v>2.9289094668373399</v>
      </c>
    </row>
    <row r="38" spans="2:8" x14ac:dyDescent="0.25">
      <c r="B38" t="s">
        <v>528</v>
      </c>
      <c r="C38" t="s">
        <v>529</v>
      </c>
      <c r="D38">
        <v>2.7373323977523998</v>
      </c>
      <c r="F38" t="str">
        <f t="shared" si="6"/>
        <v>Salud de mercado</v>
      </c>
      <c r="G38" t="str">
        <f t="shared" si="6"/>
        <v>Salud de mercado</v>
      </c>
      <c r="H38">
        <f t="shared" si="6"/>
        <v>3.26346340386791</v>
      </c>
    </row>
    <row r="39" spans="2:8" x14ac:dyDescent="0.25">
      <c r="B39" t="s">
        <v>530</v>
      </c>
      <c r="C39" t="s">
        <v>531</v>
      </c>
      <c r="D39">
        <v>3.0493242246764201</v>
      </c>
      <c r="F39" t="str">
        <f t="shared" si="6"/>
        <v>Salud de no mercado</v>
      </c>
      <c r="G39" t="str">
        <f t="shared" si="6"/>
        <v>Salud de no mercado</v>
      </c>
      <c r="H39">
        <f t="shared" si="6"/>
        <v>3.0504328121513802</v>
      </c>
    </row>
    <row r="40" spans="2:8" x14ac:dyDescent="0.25">
      <c r="B40" t="s">
        <v>532</v>
      </c>
      <c r="C40" t="s">
        <v>532</v>
      </c>
      <c r="D40">
        <v>3.2067657915060699</v>
      </c>
    </row>
    <row r="41" spans="2:8" x14ac:dyDescent="0.25">
      <c r="B41" t="s">
        <v>533</v>
      </c>
      <c r="C41" t="s">
        <v>533</v>
      </c>
      <c r="D41">
        <v>2.9289094668373399</v>
      </c>
    </row>
    <row r="42" spans="2:8" x14ac:dyDescent="0.25">
      <c r="B42" t="s">
        <v>534</v>
      </c>
      <c r="C42" t="s">
        <v>534</v>
      </c>
      <c r="D42">
        <v>3.26346340386791</v>
      </c>
    </row>
    <row r="43" spans="2:8" x14ac:dyDescent="0.25">
      <c r="B43" t="s">
        <v>535</v>
      </c>
      <c r="C43" t="s">
        <v>535</v>
      </c>
      <c r="D43">
        <v>3.0504328121513802</v>
      </c>
    </row>
    <row r="44" spans="2:8" x14ac:dyDescent="0.25">
      <c r="B44" t="s">
        <v>536</v>
      </c>
      <c r="C44" s="29" t="s">
        <v>537</v>
      </c>
      <c r="D44">
        <v>3.0770226645251499</v>
      </c>
    </row>
    <row r="45" spans="2:8" x14ac:dyDescent="0.25">
      <c r="B45" t="s">
        <v>538</v>
      </c>
      <c r="C45" s="29" t="s">
        <v>538</v>
      </c>
      <c r="D45">
        <v>2.8682959451087799</v>
      </c>
    </row>
    <row r="48" spans="2:8" x14ac:dyDescent="0.25">
      <c r="C48" t="s">
        <v>539</v>
      </c>
      <c r="D48">
        <f>COUNT(D53:D90)</f>
        <v>38</v>
      </c>
    </row>
    <row r="49" spans="1:6" x14ac:dyDescent="0.25">
      <c r="C49" t="s">
        <v>540</v>
      </c>
      <c r="D49" s="30">
        <f>360/D48</f>
        <v>9.473684210526315</v>
      </c>
    </row>
    <row r="52" spans="1:6" x14ac:dyDescent="0.25">
      <c r="B52" t="s">
        <v>483</v>
      </c>
      <c r="C52" t="s">
        <v>561</v>
      </c>
      <c r="D52" t="s">
        <v>485</v>
      </c>
      <c r="E52" t="s">
        <v>541</v>
      </c>
      <c r="F52" s="40"/>
    </row>
    <row r="53" spans="1:6" x14ac:dyDescent="0.25">
      <c r="A53" t="str">
        <f>C53&amp;"; "&amp;ROUND(D53,2)</f>
        <v>Agricultural; 2.9</v>
      </c>
      <c r="B53" t="s">
        <v>475</v>
      </c>
      <c r="C53" t="s">
        <v>562</v>
      </c>
      <c r="D53" s="28">
        <v>2.9011750508329102</v>
      </c>
      <c r="E53" s="30">
        <f>+D49</f>
        <v>9.473684210526315</v>
      </c>
      <c r="F53" s="40"/>
    </row>
    <row r="54" spans="1:6" x14ac:dyDescent="0.25">
      <c r="A54" t="str">
        <f t="shared" ref="A54:A90" si="7">C54&amp;"; "&amp;ROUND(D54,2)</f>
        <v>Silviculture; 3.01</v>
      </c>
      <c r="B54" t="s">
        <v>475</v>
      </c>
      <c r="C54" t="s">
        <v>563</v>
      </c>
      <c r="D54" s="28">
        <v>3.0071872959552302</v>
      </c>
      <c r="E54" s="30">
        <f>+E53</f>
        <v>9.473684210526315</v>
      </c>
      <c r="F54" s="40"/>
    </row>
    <row r="55" spans="1:6" x14ac:dyDescent="0.25">
      <c r="A55" t="str">
        <f t="shared" si="7"/>
        <v>Livestock; 3.54</v>
      </c>
      <c r="B55" t="s">
        <v>475</v>
      </c>
      <c r="C55" t="s">
        <v>564</v>
      </c>
      <c r="D55" s="28">
        <v>3.5360159958684201</v>
      </c>
      <c r="E55" s="30">
        <f t="shared" ref="E55:E90" si="8">+E54</f>
        <v>9.473684210526315</v>
      </c>
      <c r="F55" s="40"/>
    </row>
    <row r="56" spans="1:6" x14ac:dyDescent="0.25">
      <c r="A56" t="str">
        <f t="shared" si="7"/>
        <v>Oil &amp; Natural Gas; 1.57</v>
      </c>
      <c r="B56" t="s">
        <v>542</v>
      </c>
      <c r="C56" t="s">
        <v>565</v>
      </c>
      <c r="D56" s="28">
        <v>1.56845746880846</v>
      </c>
      <c r="E56" s="30">
        <f t="shared" si="8"/>
        <v>9.473684210526315</v>
      </c>
      <c r="F56" s="40"/>
    </row>
    <row r="57" spans="1:6" x14ac:dyDescent="0.25">
      <c r="A57" t="str">
        <f t="shared" si="7"/>
        <v>Minerals; 2.41</v>
      </c>
      <c r="B57" t="s">
        <v>542</v>
      </c>
      <c r="C57" t="s">
        <v>566</v>
      </c>
      <c r="D57" s="28">
        <v>2.4074889489375102</v>
      </c>
      <c r="E57" s="30">
        <f t="shared" si="8"/>
        <v>9.473684210526315</v>
      </c>
      <c r="F57" s="40"/>
    </row>
    <row r="58" spans="1:6" x14ac:dyDescent="0.25">
      <c r="A58" t="str">
        <f t="shared" si="7"/>
        <v>Refined petroleum; 1.92</v>
      </c>
      <c r="B58" t="s">
        <v>476</v>
      </c>
      <c r="C58" t="s">
        <v>567</v>
      </c>
      <c r="D58" s="28">
        <v>1.9198143002805499</v>
      </c>
      <c r="E58" s="30">
        <f t="shared" si="8"/>
        <v>9.473684210526315</v>
      </c>
      <c r="F58" s="40"/>
    </row>
    <row r="59" spans="1:6" x14ac:dyDescent="0.25">
      <c r="A59" t="str">
        <f t="shared" si="7"/>
        <v>Chemists; 2.01</v>
      </c>
      <c r="B59" t="s">
        <v>476</v>
      </c>
      <c r="C59" t="s">
        <v>568</v>
      </c>
      <c r="D59" s="28">
        <v>2.0130767810626402</v>
      </c>
      <c r="E59" s="30">
        <f t="shared" si="8"/>
        <v>9.473684210526315</v>
      </c>
      <c r="F59" s="40"/>
    </row>
    <row r="60" spans="1:6" x14ac:dyDescent="0.25">
      <c r="A60" t="str">
        <f t="shared" si="7"/>
        <v>Machinery &amp; Equipment; 2.24</v>
      </c>
      <c r="B60" t="s">
        <v>476</v>
      </c>
      <c r="C60" t="s">
        <v>569</v>
      </c>
      <c r="D60" s="28">
        <v>2.2391368022686602</v>
      </c>
      <c r="E60" s="30">
        <f t="shared" si="8"/>
        <v>9.473684210526315</v>
      </c>
      <c r="F60" s="40"/>
    </row>
    <row r="61" spans="1:6" x14ac:dyDescent="0.25">
      <c r="A61" t="str">
        <f t="shared" si="7"/>
        <v>Beverages &amp; Tobacco; 2.35</v>
      </c>
      <c r="B61" t="s">
        <v>476</v>
      </c>
      <c r="C61" t="s">
        <v>570</v>
      </c>
      <c r="D61" s="28">
        <v>2.3482472171430402</v>
      </c>
      <c r="E61" s="30">
        <f t="shared" si="8"/>
        <v>9.473684210526315</v>
      </c>
      <c r="F61" s="40"/>
    </row>
    <row r="62" spans="1:6" x14ac:dyDescent="0.25">
      <c r="A62" t="str">
        <f t="shared" si="7"/>
        <v>Base Metals; 2.75</v>
      </c>
      <c r="B62" t="s">
        <v>476</v>
      </c>
      <c r="C62" t="s">
        <v>571</v>
      </c>
      <c r="D62" s="28">
        <v>2.75443032441208</v>
      </c>
      <c r="E62" s="30">
        <f t="shared" si="8"/>
        <v>9.473684210526315</v>
      </c>
      <c r="F62" s="40"/>
    </row>
    <row r="63" spans="1:6" x14ac:dyDescent="0.25">
      <c r="A63" t="str">
        <f t="shared" si="7"/>
        <v>Non-metallic minerals; 2.78</v>
      </c>
      <c r="B63" t="s">
        <v>476</v>
      </c>
      <c r="C63" t="s">
        <v>572</v>
      </c>
      <c r="D63" s="28">
        <v>2.7825032283668101</v>
      </c>
      <c r="E63" s="30">
        <f t="shared" si="8"/>
        <v>9.473684210526315</v>
      </c>
      <c r="F63" s="40"/>
    </row>
    <row r="64" spans="1:6" x14ac:dyDescent="0.25">
      <c r="A64" t="str">
        <f t="shared" si="7"/>
        <v>Paper; 2.83</v>
      </c>
      <c r="B64" t="s">
        <v>476</v>
      </c>
      <c r="C64" t="s">
        <v>573</v>
      </c>
      <c r="D64" s="28">
        <v>2.8321543013935502</v>
      </c>
      <c r="E64" s="30">
        <f t="shared" si="8"/>
        <v>9.473684210526315</v>
      </c>
      <c r="F64" s="40"/>
    </row>
    <row r="65" spans="1:6" x14ac:dyDescent="0.25">
      <c r="A65" t="str">
        <f t="shared" si="7"/>
        <v>Foods; 2.85</v>
      </c>
      <c r="B65" t="s">
        <v>476</v>
      </c>
      <c r="C65" t="s">
        <v>574</v>
      </c>
      <c r="D65" s="28">
        <v>2.8489985916653602</v>
      </c>
      <c r="E65" s="30">
        <f t="shared" si="8"/>
        <v>9.473684210526315</v>
      </c>
      <c r="F65" s="40"/>
    </row>
    <row r="66" spans="1:6" x14ac:dyDescent="0.25">
      <c r="A66" t="str">
        <f t="shared" si="7"/>
        <v>Sugar; 2.92</v>
      </c>
      <c r="B66" t="s">
        <v>476</v>
      </c>
      <c r="C66" t="s">
        <v>575</v>
      </c>
      <c r="D66" s="28">
        <v>2.9165557761754899</v>
      </c>
      <c r="E66" s="30">
        <f t="shared" si="8"/>
        <v>9.473684210526315</v>
      </c>
      <c r="F66" s="40"/>
    </row>
    <row r="67" spans="1:6" x14ac:dyDescent="0.25">
      <c r="A67" t="str">
        <f t="shared" si="7"/>
        <v>Miscellaneous Manufactures; 3.2</v>
      </c>
      <c r="B67" t="s">
        <v>476</v>
      </c>
      <c r="C67" t="s">
        <v>576</v>
      </c>
      <c r="D67" s="28">
        <v>3.2012106290889699</v>
      </c>
      <c r="E67" s="30">
        <f t="shared" si="8"/>
        <v>9.473684210526315</v>
      </c>
      <c r="F67" s="40"/>
    </row>
    <row r="68" spans="1:6" x14ac:dyDescent="0.25">
      <c r="A68" t="str">
        <f t="shared" si="7"/>
        <v>Textiles; 3.24</v>
      </c>
      <c r="B68" t="s">
        <v>476</v>
      </c>
      <c r="C68" t="s">
        <v>503</v>
      </c>
      <c r="D68" s="28">
        <v>3.2391322148518999</v>
      </c>
      <c r="E68" s="30">
        <f t="shared" si="8"/>
        <v>9.473684210526315</v>
      </c>
      <c r="F68" s="40"/>
    </row>
    <row r="69" spans="1:6" x14ac:dyDescent="0.25">
      <c r="A69" t="str">
        <f t="shared" si="7"/>
        <v>Oily; 3.29</v>
      </c>
      <c r="B69" t="s">
        <v>476</v>
      </c>
      <c r="C69" t="s">
        <v>577</v>
      </c>
      <c r="D69" s="28">
        <v>3.28669667456328</v>
      </c>
      <c r="E69" s="30">
        <f t="shared" si="8"/>
        <v>9.473684210526315</v>
      </c>
      <c r="F69" s="40"/>
    </row>
    <row r="70" spans="1:6" x14ac:dyDescent="0.25">
      <c r="A70" t="str">
        <f t="shared" si="7"/>
        <v>Wood; 3.29</v>
      </c>
      <c r="B70" t="s">
        <v>476</v>
      </c>
      <c r="C70" t="s">
        <v>578</v>
      </c>
      <c r="D70" s="28">
        <v>3.2939879142040098</v>
      </c>
      <c r="E70" s="30">
        <f t="shared" si="8"/>
        <v>9.473684210526315</v>
      </c>
      <c r="F70" s="40"/>
    </row>
    <row r="71" spans="1:6" x14ac:dyDescent="0.25">
      <c r="A71" t="str">
        <f t="shared" si="7"/>
        <v>Dairy; 3.39</v>
      </c>
      <c r="B71" t="s">
        <v>476</v>
      </c>
      <c r="C71" t="s">
        <v>579</v>
      </c>
      <c r="D71" s="28">
        <v>3.3940442743639498</v>
      </c>
      <c r="E71" s="30">
        <f t="shared" si="8"/>
        <v>9.473684210526315</v>
      </c>
      <c r="F71" s="40"/>
    </row>
    <row r="72" spans="1:6" x14ac:dyDescent="0.25">
      <c r="A72" t="str">
        <f t="shared" si="7"/>
        <v>Milling; 3.43</v>
      </c>
      <c r="B72" t="s">
        <v>476</v>
      </c>
      <c r="C72" t="s">
        <v>580</v>
      </c>
      <c r="D72" s="28">
        <v>3.4311040364918299</v>
      </c>
      <c r="E72" s="30">
        <f t="shared" si="8"/>
        <v>9.473684210526315</v>
      </c>
      <c r="F72" s="40"/>
    </row>
    <row r="73" spans="1:6" x14ac:dyDescent="0.25">
      <c r="A73" t="str">
        <f t="shared" si="7"/>
        <v>Meats; 3.44</v>
      </c>
      <c r="B73" t="s">
        <v>476</v>
      </c>
      <c r="C73" t="s">
        <v>581</v>
      </c>
      <c r="D73" s="28">
        <v>3.43719423578779</v>
      </c>
      <c r="E73" s="30">
        <f t="shared" si="8"/>
        <v>9.473684210526315</v>
      </c>
      <c r="F73" s="40"/>
    </row>
    <row r="74" spans="1:6" x14ac:dyDescent="0.25">
      <c r="A74" t="str">
        <f t="shared" si="7"/>
        <v>Financial services; 2.27</v>
      </c>
      <c r="B74" t="s">
        <v>543</v>
      </c>
      <c r="C74" t="s">
        <v>582</v>
      </c>
      <c r="D74" s="28">
        <v>2.2725970844617902</v>
      </c>
      <c r="E74" s="30">
        <f t="shared" si="8"/>
        <v>9.473684210526315</v>
      </c>
      <c r="F74" s="40"/>
    </row>
    <row r="75" spans="1:6" x14ac:dyDescent="0.25">
      <c r="A75" t="str">
        <f t="shared" si="7"/>
        <v>Water; 2.46</v>
      </c>
      <c r="B75" t="s">
        <v>543</v>
      </c>
      <c r="C75" t="s">
        <v>583</v>
      </c>
      <c r="D75" s="28">
        <v>2.4555603358914002</v>
      </c>
      <c r="E75" s="30">
        <f t="shared" si="8"/>
        <v>9.473684210526315</v>
      </c>
      <c r="F75" s="40"/>
    </row>
    <row r="76" spans="1:6" x14ac:dyDescent="0.25">
      <c r="A76" t="str">
        <f t="shared" si="7"/>
        <v>Solid Waste; 2.57</v>
      </c>
      <c r="B76" t="s">
        <v>543</v>
      </c>
      <c r="C76" t="s">
        <v>584</v>
      </c>
      <c r="D76" s="28">
        <v>2.5671001935194901</v>
      </c>
      <c r="E76" s="30">
        <f t="shared" si="8"/>
        <v>9.473684210526315</v>
      </c>
      <c r="F76" s="40"/>
    </row>
    <row r="77" spans="1:6" x14ac:dyDescent="0.25">
      <c r="A77" t="str">
        <f t="shared" si="7"/>
        <v>Gas; 2.72</v>
      </c>
      <c r="B77" t="s">
        <v>543</v>
      </c>
      <c r="C77" t="s">
        <v>517</v>
      </c>
      <c r="D77" s="28">
        <v>2.71897851788182</v>
      </c>
      <c r="E77" s="30">
        <f t="shared" si="8"/>
        <v>9.473684210526315</v>
      </c>
      <c r="F77" s="40"/>
    </row>
    <row r="78" spans="1:6" x14ac:dyDescent="0.25">
      <c r="A78" t="str">
        <f t="shared" si="7"/>
        <v>Enterprises; 2.74</v>
      </c>
      <c r="B78" t="s">
        <v>543</v>
      </c>
      <c r="C78" t="s">
        <v>585</v>
      </c>
      <c r="D78" s="28">
        <v>2.7373323977523998</v>
      </c>
      <c r="E78" s="30">
        <f t="shared" si="8"/>
        <v>9.473684210526315</v>
      </c>
      <c r="F78" s="40"/>
    </row>
    <row r="79" spans="1:6" x14ac:dyDescent="0.25">
      <c r="A79" t="str">
        <f t="shared" si="7"/>
        <v>Transport &amp; Storage; 2.8</v>
      </c>
      <c r="B79" t="s">
        <v>543</v>
      </c>
      <c r="C79" t="s">
        <v>586</v>
      </c>
      <c r="D79" s="28">
        <v>2.79696745022098</v>
      </c>
      <c r="E79" s="30">
        <f t="shared" si="8"/>
        <v>9.473684210526315</v>
      </c>
      <c r="F79" s="40"/>
    </row>
    <row r="80" spans="1:6" x14ac:dyDescent="0.25">
      <c r="A80" t="str">
        <f t="shared" si="7"/>
        <v>Commerce; 2.8</v>
      </c>
      <c r="B80" t="s">
        <v>543</v>
      </c>
      <c r="C80" t="s">
        <v>587</v>
      </c>
      <c r="D80" s="28">
        <v>2.79890585895975</v>
      </c>
      <c r="E80" s="30">
        <f t="shared" si="8"/>
        <v>9.473684210526315</v>
      </c>
      <c r="F80" s="40"/>
    </row>
    <row r="81" spans="1:7" x14ac:dyDescent="0.25">
      <c r="A81" t="str">
        <f t="shared" si="7"/>
        <v>Communication; 2.9</v>
      </c>
      <c r="B81" t="s">
        <v>543</v>
      </c>
      <c r="C81" t="s">
        <v>588</v>
      </c>
      <c r="D81" s="28">
        <v>2.8989370783787201</v>
      </c>
      <c r="E81" s="30">
        <f t="shared" si="8"/>
        <v>9.473684210526315</v>
      </c>
      <c r="F81" s="40"/>
    </row>
    <row r="82" spans="1:7" x14ac:dyDescent="0.25">
      <c r="A82" t="str">
        <f t="shared" si="7"/>
        <v>Public education; 2.93</v>
      </c>
      <c r="B82" t="s">
        <v>543</v>
      </c>
      <c r="C82" t="s">
        <v>589</v>
      </c>
      <c r="D82" s="28">
        <v>2.9289094668373399</v>
      </c>
      <c r="E82" s="30">
        <f t="shared" si="8"/>
        <v>9.473684210526315</v>
      </c>
      <c r="F82" s="40"/>
    </row>
    <row r="83" spans="1:7" x14ac:dyDescent="0.25">
      <c r="A83" t="str">
        <f t="shared" si="7"/>
        <v>Electricity; 2.94</v>
      </c>
      <c r="B83" t="s">
        <v>543</v>
      </c>
      <c r="C83" t="s">
        <v>590</v>
      </c>
      <c r="D83" s="28">
        <v>2.93684906347411</v>
      </c>
      <c r="E83" s="30">
        <f t="shared" si="8"/>
        <v>9.473684210526315</v>
      </c>
      <c r="F83" s="40"/>
    </row>
    <row r="84" spans="1:7" x14ac:dyDescent="0.25">
      <c r="A84" t="str">
        <f t="shared" si="7"/>
        <v>Construction, Civil Works; 2.98</v>
      </c>
      <c r="B84" t="s">
        <v>543</v>
      </c>
      <c r="C84" t="s">
        <v>591</v>
      </c>
      <c r="D84" s="28">
        <v>2.9846604591552501</v>
      </c>
      <c r="E84" s="30">
        <f t="shared" si="8"/>
        <v>9.473684210526315</v>
      </c>
      <c r="F84" s="40"/>
    </row>
    <row r="85" spans="1:7" x14ac:dyDescent="0.25">
      <c r="A85" t="str">
        <f t="shared" si="7"/>
        <v>General Government; 3.05</v>
      </c>
      <c r="B85" t="s">
        <v>543</v>
      </c>
      <c r="C85" t="s">
        <v>592</v>
      </c>
      <c r="D85" s="28">
        <v>3.0493242246764201</v>
      </c>
      <c r="E85" s="30">
        <f t="shared" si="8"/>
        <v>9.473684210526315</v>
      </c>
      <c r="F85" s="40"/>
    </row>
    <row r="86" spans="1:7" x14ac:dyDescent="0.25">
      <c r="A86" t="str">
        <f t="shared" si="7"/>
        <v>Public health; 3.05</v>
      </c>
      <c r="B86" t="s">
        <v>543</v>
      </c>
      <c r="C86" t="s">
        <v>593</v>
      </c>
      <c r="D86" s="28">
        <v>3.0504328121513802</v>
      </c>
      <c r="E86" s="30">
        <f t="shared" si="8"/>
        <v>9.473684210526315</v>
      </c>
      <c r="F86" s="40"/>
    </row>
    <row r="87" spans="1:7" x14ac:dyDescent="0.25">
      <c r="A87" t="str">
        <f t="shared" si="7"/>
        <v>Construction of Buildings; 3.15</v>
      </c>
      <c r="B87" t="s">
        <v>543</v>
      </c>
      <c r="C87" t="s">
        <v>594</v>
      </c>
      <c r="D87" s="28">
        <v>3.1529711627978001</v>
      </c>
      <c r="E87" s="30">
        <f t="shared" si="8"/>
        <v>9.473684210526315</v>
      </c>
      <c r="F87" s="40"/>
    </row>
    <row r="88" spans="1:7" x14ac:dyDescent="0.25">
      <c r="A88" t="str">
        <f t="shared" si="7"/>
        <v>Private education; 3.21</v>
      </c>
      <c r="B88" t="s">
        <v>543</v>
      </c>
      <c r="C88" t="s">
        <v>595</v>
      </c>
      <c r="D88" s="28">
        <v>3.2067657915060699</v>
      </c>
      <c r="E88" s="30">
        <f t="shared" si="8"/>
        <v>9.473684210526315</v>
      </c>
      <c r="F88" s="40"/>
    </row>
    <row r="89" spans="1:7" x14ac:dyDescent="0.25">
      <c r="A89" t="str">
        <f t="shared" si="7"/>
        <v>Private Health; 3.26</v>
      </c>
      <c r="B89" t="s">
        <v>543</v>
      </c>
      <c r="C89" t="s">
        <v>596</v>
      </c>
      <c r="D89" s="28">
        <v>3.26346340386791</v>
      </c>
      <c r="E89" s="30">
        <f t="shared" si="8"/>
        <v>9.473684210526315</v>
      </c>
      <c r="F89" s="40"/>
    </row>
    <row r="90" spans="1:7" x14ac:dyDescent="0.25">
      <c r="A90" t="str">
        <f t="shared" si="7"/>
        <v>Hotels &amp; Restaurants; 3.36</v>
      </c>
      <c r="B90" t="s">
        <v>543</v>
      </c>
      <c r="C90" t="s">
        <v>597</v>
      </c>
      <c r="D90" s="28">
        <v>3.36301671911307</v>
      </c>
      <c r="E90" s="30">
        <f t="shared" si="8"/>
        <v>9.473684210526315</v>
      </c>
    </row>
    <row r="91" spans="1:7" x14ac:dyDescent="0.25">
      <c r="D91" s="28"/>
      <c r="E91" s="30"/>
    </row>
    <row r="92" spans="1:7" x14ac:dyDescent="0.25">
      <c r="C92" t="s">
        <v>545</v>
      </c>
      <c r="D92" s="28">
        <f>AVERAGE(D53:D90)</f>
        <v>2.8563522127149521</v>
      </c>
    </row>
    <row r="93" spans="1:7" x14ac:dyDescent="0.25">
      <c r="F93" t="s">
        <v>485</v>
      </c>
      <c r="G93" t="s">
        <v>546</v>
      </c>
    </row>
    <row r="94" spans="1:7" x14ac:dyDescent="0.25">
      <c r="D94" s="30">
        <v>1</v>
      </c>
      <c r="E94">
        <v>1</v>
      </c>
      <c r="F94">
        <v>0</v>
      </c>
      <c r="G94" s="28">
        <f>D92</f>
        <v>2.8563522127149521</v>
      </c>
    </row>
    <row r="95" spans="1:7" x14ac:dyDescent="0.25">
      <c r="D95">
        <v>2</v>
      </c>
      <c r="E95">
        <v>2</v>
      </c>
      <c r="F95">
        <v>0</v>
      </c>
      <c r="G95" s="28">
        <f>+G94</f>
        <v>2.8563522127149521</v>
      </c>
    </row>
    <row r="96" spans="1:7" x14ac:dyDescent="0.25">
      <c r="D96">
        <v>3</v>
      </c>
      <c r="E96">
        <v>3</v>
      </c>
      <c r="F96" s="28">
        <f>$D$53</f>
        <v>2.9011750508329102</v>
      </c>
      <c r="G96" s="28">
        <f t="shared" ref="G96:G159" si="9">+G95</f>
        <v>2.8563522127149521</v>
      </c>
    </row>
    <row r="97" spans="4:7" x14ac:dyDescent="0.25">
      <c r="D97" s="30">
        <v>4</v>
      </c>
      <c r="E97">
        <v>4</v>
      </c>
      <c r="F97" s="28">
        <f>+F96</f>
        <v>2.9011750508329102</v>
      </c>
      <c r="G97" s="28">
        <f t="shared" si="9"/>
        <v>2.8563522127149521</v>
      </c>
    </row>
    <row r="98" spans="4:7" x14ac:dyDescent="0.25">
      <c r="D98">
        <v>5</v>
      </c>
      <c r="E98">
        <v>5</v>
      </c>
      <c r="F98" s="28">
        <f t="shared" ref="F98:F102" si="10">+F97</f>
        <v>2.9011750508329102</v>
      </c>
      <c r="G98" s="28">
        <f t="shared" si="9"/>
        <v>2.8563522127149521</v>
      </c>
    </row>
    <row r="99" spans="4:7" x14ac:dyDescent="0.25">
      <c r="D99">
        <v>6</v>
      </c>
      <c r="E99">
        <v>6</v>
      </c>
      <c r="F99" s="28">
        <f t="shared" si="10"/>
        <v>2.9011750508329102</v>
      </c>
      <c r="G99" s="28">
        <f t="shared" si="9"/>
        <v>2.8563522127149521</v>
      </c>
    </row>
    <row r="100" spans="4:7" x14ac:dyDescent="0.25">
      <c r="D100" s="30">
        <v>7</v>
      </c>
      <c r="E100">
        <v>7</v>
      </c>
      <c r="F100" s="28">
        <f t="shared" si="10"/>
        <v>2.9011750508329102</v>
      </c>
      <c r="G100" s="28">
        <f t="shared" si="9"/>
        <v>2.8563522127149521</v>
      </c>
    </row>
    <row r="101" spans="4:7" x14ac:dyDescent="0.25">
      <c r="D101">
        <v>8</v>
      </c>
      <c r="E101">
        <v>8</v>
      </c>
      <c r="F101" s="28">
        <f t="shared" si="10"/>
        <v>2.9011750508329102</v>
      </c>
      <c r="G101" s="28">
        <f t="shared" si="9"/>
        <v>2.8563522127149521</v>
      </c>
    </row>
    <row r="102" spans="4:7" x14ac:dyDescent="0.25">
      <c r="D102">
        <v>9</v>
      </c>
      <c r="E102">
        <v>9</v>
      </c>
      <c r="F102" s="28">
        <f t="shared" si="10"/>
        <v>2.9011750508329102</v>
      </c>
      <c r="G102" s="28">
        <f t="shared" si="9"/>
        <v>2.8563522127149521</v>
      </c>
    </row>
    <row r="103" spans="4:7" x14ac:dyDescent="0.25">
      <c r="D103" s="30">
        <v>10</v>
      </c>
      <c r="E103">
        <v>1</v>
      </c>
      <c r="F103">
        <v>0</v>
      </c>
      <c r="G103" s="28">
        <f t="shared" si="9"/>
        <v>2.8563522127149521</v>
      </c>
    </row>
    <row r="104" spans="4:7" x14ac:dyDescent="0.25">
      <c r="D104">
        <v>11</v>
      </c>
      <c r="E104">
        <v>2</v>
      </c>
      <c r="F104">
        <v>0</v>
      </c>
      <c r="G104" s="28">
        <f t="shared" si="9"/>
        <v>2.8563522127149521</v>
      </c>
    </row>
    <row r="105" spans="4:7" x14ac:dyDescent="0.25">
      <c r="D105">
        <v>12</v>
      </c>
      <c r="E105">
        <v>3</v>
      </c>
      <c r="F105" s="28">
        <f>$D$54</f>
        <v>3.0071872959552302</v>
      </c>
      <c r="G105" s="28">
        <f t="shared" si="9"/>
        <v>2.8563522127149521</v>
      </c>
    </row>
    <row r="106" spans="4:7" x14ac:dyDescent="0.25">
      <c r="D106" s="30">
        <v>13</v>
      </c>
      <c r="E106">
        <v>4</v>
      </c>
      <c r="F106" s="28">
        <f>+F105</f>
        <v>3.0071872959552302</v>
      </c>
      <c r="G106" s="28">
        <f t="shared" si="9"/>
        <v>2.8563522127149521</v>
      </c>
    </row>
    <row r="107" spans="4:7" x14ac:dyDescent="0.25">
      <c r="D107">
        <v>14</v>
      </c>
      <c r="E107">
        <v>5</v>
      </c>
      <c r="F107" s="28">
        <f t="shared" ref="F107:F111" si="11">+F106</f>
        <v>3.0071872959552302</v>
      </c>
      <c r="G107" s="28">
        <f t="shared" si="9"/>
        <v>2.8563522127149521</v>
      </c>
    </row>
    <row r="108" spans="4:7" x14ac:dyDescent="0.25">
      <c r="D108">
        <v>15</v>
      </c>
      <c r="E108">
        <v>6</v>
      </c>
      <c r="F108" s="28">
        <f t="shared" si="11"/>
        <v>3.0071872959552302</v>
      </c>
      <c r="G108" s="28">
        <f t="shared" si="9"/>
        <v>2.8563522127149521</v>
      </c>
    </row>
    <row r="109" spans="4:7" x14ac:dyDescent="0.25">
      <c r="D109" s="30">
        <v>16</v>
      </c>
      <c r="E109">
        <v>7</v>
      </c>
      <c r="F109" s="28">
        <f t="shared" si="11"/>
        <v>3.0071872959552302</v>
      </c>
      <c r="G109" s="28">
        <f t="shared" si="9"/>
        <v>2.8563522127149521</v>
      </c>
    </row>
    <row r="110" spans="4:7" x14ac:dyDescent="0.25">
      <c r="D110">
        <v>17</v>
      </c>
      <c r="E110">
        <v>8</v>
      </c>
      <c r="F110" s="28">
        <f t="shared" si="11"/>
        <v>3.0071872959552302</v>
      </c>
      <c r="G110" s="28">
        <f t="shared" si="9"/>
        <v>2.8563522127149521</v>
      </c>
    </row>
    <row r="111" spans="4:7" x14ac:dyDescent="0.25">
      <c r="D111">
        <v>18</v>
      </c>
      <c r="E111">
        <v>9</v>
      </c>
      <c r="F111" s="28">
        <f t="shared" si="11"/>
        <v>3.0071872959552302</v>
      </c>
      <c r="G111" s="28">
        <f t="shared" si="9"/>
        <v>2.8563522127149521</v>
      </c>
    </row>
    <row r="112" spans="4:7" x14ac:dyDescent="0.25">
      <c r="D112" s="30">
        <v>19</v>
      </c>
      <c r="E112">
        <v>1</v>
      </c>
      <c r="F112">
        <v>0</v>
      </c>
      <c r="G112" s="28">
        <f t="shared" si="9"/>
        <v>2.8563522127149521</v>
      </c>
    </row>
    <row r="113" spans="4:7" x14ac:dyDescent="0.25">
      <c r="D113">
        <v>20</v>
      </c>
      <c r="E113">
        <v>2</v>
      </c>
      <c r="F113">
        <v>0</v>
      </c>
      <c r="G113" s="28">
        <f t="shared" si="9"/>
        <v>2.8563522127149521</v>
      </c>
    </row>
    <row r="114" spans="4:7" x14ac:dyDescent="0.25">
      <c r="D114">
        <v>21</v>
      </c>
      <c r="E114">
        <v>3</v>
      </c>
      <c r="F114" s="28">
        <f>$D$55</f>
        <v>3.5360159958684201</v>
      </c>
      <c r="G114" s="28">
        <f t="shared" si="9"/>
        <v>2.8563522127149521</v>
      </c>
    </row>
    <row r="115" spans="4:7" x14ac:dyDescent="0.25">
      <c r="D115" s="30">
        <v>22</v>
      </c>
      <c r="E115">
        <v>4</v>
      </c>
      <c r="F115" s="28">
        <f>+F114</f>
        <v>3.5360159958684201</v>
      </c>
      <c r="G115" s="28">
        <f t="shared" si="9"/>
        <v>2.8563522127149521</v>
      </c>
    </row>
    <row r="116" spans="4:7" x14ac:dyDescent="0.25">
      <c r="D116">
        <v>23</v>
      </c>
      <c r="E116">
        <v>5</v>
      </c>
      <c r="F116" s="28">
        <f t="shared" ref="F116:F120" si="12">+F115</f>
        <v>3.5360159958684201</v>
      </c>
      <c r="G116" s="28">
        <f t="shared" si="9"/>
        <v>2.8563522127149521</v>
      </c>
    </row>
    <row r="117" spans="4:7" x14ac:dyDescent="0.25">
      <c r="D117">
        <v>24</v>
      </c>
      <c r="E117">
        <v>6</v>
      </c>
      <c r="F117" s="28">
        <f t="shared" si="12"/>
        <v>3.5360159958684201</v>
      </c>
      <c r="G117" s="28">
        <f t="shared" si="9"/>
        <v>2.8563522127149521</v>
      </c>
    </row>
    <row r="118" spans="4:7" x14ac:dyDescent="0.25">
      <c r="D118" s="30">
        <v>25</v>
      </c>
      <c r="E118">
        <v>7</v>
      </c>
      <c r="F118" s="28">
        <f t="shared" si="12"/>
        <v>3.5360159958684201</v>
      </c>
      <c r="G118" s="28">
        <f t="shared" si="9"/>
        <v>2.8563522127149521</v>
      </c>
    </row>
    <row r="119" spans="4:7" x14ac:dyDescent="0.25">
      <c r="D119">
        <v>26</v>
      </c>
      <c r="E119">
        <v>8</v>
      </c>
      <c r="F119" s="28">
        <f t="shared" si="12"/>
        <v>3.5360159958684201</v>
      </c>
      <c r="G119" s="28">
        <f t="shared" si="9"/>
        <v>2.8563522127149521</v>
      </c>
    </row>
    <row r="120" spans="4:7" x14ac:dyDescent="0.25">
      <c r="D120">
        <v>27</v>
      </c>
      <c r="E120">
        <v>9</v>
      </c>
      <c r="F120" s="28">
        <f t="shared" si="12"/>
        <v>3.5360159958684201</v>
      </c>
      <c r="G120" s="28">
        <f t="shared" si="9"/>
        <v>2.8563522127149521</v>
      </c>
    </row>
    <row r="121" spans="4:7" x14ac:dyDescent="0.25">
      <c r="D121" s="30">
        <v>28</v>
      </c>
      <c r="E121">
        <v>1</v>
      </c>
      <c r="F121">
        <v>0</v>
      </c>
      <c r="G121" s="28">
        <f t="shared" si="9"/>
        <v>2.8563522127149521</v>
      </c>
    </row>
    <row r="122" spans="4:7" x14ac:dyDescent="0.25">
      <c r="D122">
        <v>29</v>
      </c>
      <c r="E122">
        <v>2</v>
      </c>
      <c r="F122">
        <v>0</v>
      </c>
      <c r="G122" s="28">
        <f t="shared" si="9"/>
        <v>2.8563522127149521</v>
      </c>
    </row>
    <row r="123" spans="4:7" x14ac:dyDescent="0.25">
      <c r="D123">
        <v>30</v>
      </c>
      <c r="E123">
        <v>3</v>
      </c>
      <c r="F123" s="28">
        <f>$D$56</f>
        <v>1.56845746880846</v>
      </c>
      <c r="G123" s="28">
        <f t="shared" si="9"/>
        <v>2.8563522127149521</v>
      </c>
    </row>
    <row r="124" spans="4:7" x14ac:dyDescent="0.25">
      <c r="D124" s="30">
        <v>31</v>
      </c>
      <c r="E124">
        <v>4</v>
      </c>
      <c r="F124" s="28">
        <f>+F123</f>
        <v>1.56845746880846</v>
      </c>
      <c r="G124" s="28">
        <f t="shared" si="9"/>
        <v>2.8563522127149521</v>
      </c>
    </row>
    <row r="125" spans="4:7" x14ac:dyDescent="0.25">
      <c r="D125">
        <v>32</v>
      </c>
      <c r="E125">
        <v>5</v>
      </c>
      <c r="F125" s="28">
        <f t="shared" ref="F125:F129" si="13">+F124</f>
        <v>1.56845746880846</v>
      </c>
      <c r="G125" s="28">
        <f t="shared" si="9"/>
        <v>2.8563522127149521</v>
      </c>
    </row>
    <row r="126" spans="4:7" x14ac:dyDescent="0.25">
      <c r="D126">
        <v>33</v>
      </c>
      <c r="E126">
        <v>6</v>
      </c>
      <c r="F126" s="28">
        <f t="shared" si="13"/>
        <v>1.56845746880846</v>
      </c>
      <c r="G126" s="28">
        <f t="shared" si="9"/>
        <v>2.8563522127149521</v>
      </c>
    </row>
    <row r="127" spans="4:7" x14ac:dyDescent="0.25">
      <c r="D127" s="30">
        <v>34</v>
      </c>
      <c r="E127">
        <v>7</v>
      </c>
      <c r="F127" s="28">
        <f t="shared" si="13"/>
        <v>1.56845746880846</v>
      </c>
      <c r="G127" s="28">
        <f t="shared" si="9"/>
        <v>2.8563522127149521</v>
      </c>
    </row>
    <row r="128" spans="4:7" x14ac:dyDescent="0.25">
      <c r="D128">
        <v>35</v>
      </c>
      <c r="E128">
        <v>8</v>
      </c>
      <c r="F128" s="28">
        <f t="shared" si="13"/>
        <v>1.56845746880846</v>
      </c>
      <c r="G128" s="28">
        <f t="shared" si="9"/>
        <v>2.8563522127149521</v>
      </c>
    </row>
    <row r="129" spans="4:7" x14ac:dyDescent="0.25">
      <c r="D129">
        <v>36</v>
      </c>
      <c r="E129">
        <v>9</v>
      </c>
      <c r="F129" s="28">
        <f t="shared" si="13"/>
        <v>1.56845746880846</v>
      </c>
      <c r="G129" s="28">
        <f t="shared" si="9"/>
        <v>2.8563522127149521</v>
      </c>
    </row>
    <row r="130" spans="4:7" x14ac:dyDescent="0.25">
      <c r="D130" s="30">
        <v>37</v>
      </c>
      <c r="E130">
        <v>1</v>
      </c>
      <c r="F130">
        <v>0</v>
      </c>
      <c r="G130" s="28">
        <f t="shared" si="9"/>
        <v>2.8563522127149521</v>
      </c>
    </row>
    <row r="131" spans="4:7" x14ac:dyDescent="0.25">
      <c r="D131">
        <v>38</v>
      </c>
      <c r="E131">
        <v>2</v>
      </c>
      <c r="F131">
        <v>0</v>
      </c>
      <c r="G131" s="28">
        <f t="shared" si="9"/>
        <v>2.8563522127149521</v>
      </c>
    </row>
    <row r="132" spans="4:7" x14ac:dyDescent="0.25">
      <c r="D132">
        <v>39</v>
      </c>
      <c r="E132">
        <v>3</v>
      </c>
      <c r="F132" s="28">
        <f>$D$57</f>
        <v>2.4074889489375102</v>
      </c>
      <c r="G132" s="28">
        <f t="shared" si="9"/>
        <v>2.8563522127149521</v>
      </c>
    </row>
    <row r="133" spans="4:7" x14ac:dyDescent="0.25">
      <c r="D133" s="30">
        <v>40</v>
      </c>
      <c r="E133">
        <v>4</v>
      </c>
      <c r="F133" s="28">
        <f>+F132</f>
        <v>2.4074889489375102</v>
      </c>
      <c r="G133" s="28">
        <f t="shared" si="9"/>
        <v>2.8563522127149521</v>
      </c>
    </row>
    <row r="134" spans="4:7" x14ac:dyDescent="0.25">
      <c r="D134">
        <v>41</v>
      </c>
      <c r="E134">
        <v>5</v>
      </c>
      <c r="F134" s="28">
        <f t="shared" ref="F134:F138" si="14">+F133</f>
        <v>2.4074889489375102</v>
      </c>
      <c r="G134" s="28">
        <f t="shared" si="9"/>
        <v>2.8563522127149521</v>
      </c>
    </row>
    <row r="135" spans="4:7" x14ac:dyDescent="0.25">
      <c r="D135">
        <v>42</v>
      </c>
      <c r="E135">
        <v>6</v>
      </c>
      <c r="F135" s="28">
        <f t="shared" si="14"/>
        <v>2.4074889489375102</v>
      </c>
      <c r="G135" s="28">
        <f t="shared" si="9"/>
        <v>2.8563522127149521</v>
      </c>
    </row>
    <row r="136" spans="4:7" x14ac:dyDescent="0.25">
      <c r="D136" s="30">
        <v>43</v>
      </c>
      <c r="E136">
        <v>7</v>
      </c>
      <c r="F136" s="28">
        <f t="shared" si="14"/>
        <v>2.4074889489375102</v>
      </c>
      <c r="G136" s="28">
        <f t="shared" si="9"/>
        <v>2.8563522127149521</v>
      </c>
    </row>
    <row r="137" spans="4:7" x14ac:dyDescent="0.25">
      <c r="D137">
        <v>44</v>
      </c>
      <c r="E137">
        <v>8</v>
      </c>
      <c r="F137" s="28">
        <f t="shared" si="14"/>
        <v>2.4074889489375102</v>
      </c>
      <c r="G137" s="28">
        <f t="shared" si="9"/>
        <v>2.8563522127149521</v>
      </c>
    </row>
    <row r="138" spans="4:7" x14ac:dyDescent="0.25">
      <c r="D138">
        <v>45</v>
      </c>
      <c r="E138">
        <v>9</v>
      </c>
      <c r="F138" s="28">
        <f t="shared" si="14"/>
        <v>2.4074889489375102</v>
      </c>
      <c r="G138" s="28">
        <f t="shared" si="9"/>
        <v>2.8563522127149521</v>
      </c>
    </row>
    <row r="139" spans="4:7" x14ac:dyDescent="0.25">
      <c r="D139" s="30">
        <v>46</v>
      </c>
      <c r="E139">
        <v>1</v>
      </c>
      <c r="F139">
        <v>0</v>
      </c>
      <c r="G139" s="28">
        <f t="shared" si="9"/>
        <v>2.8563522127149521</v>
      </c>
    </row>
    <row r="140" spans="4:7" x14ac:dyDescent="0.25">
      <c r="D140">
        <v>47</v>
      </c>
      <c r="E140">
        <v>2</v>
      </c>
      <c r="F140">
        <v>0</v>
      </c>
      <c r="G140" s="28">
        <f t="shared" si="9"/>
        <v>2.8563522127149521</v>
      </c>
    </row>
    <row r="141" spans="4:7" x14ac:dyDescent="0.25">
      <c r="D141">
        <v>48</v>
      </c>
      <c r="E141">
        <v>3</v>
      </c>
      <c r="F141" s="28">
        <f>$D$58</f>
        <v>1.9198143002805499</v>
      </c>
      <c r="G141" s="28">
        <f t="shared" si="9"/>
        <v>2.8563522127149521</v>
      </c>
    </row>
    <row r="142" spans="4:7" x14ac:dyDescent="0.25">
      <c r="D142" s="30">
        <v>49</v>
      </c>
      <c r="E142">
        <v>4</v>
      </c>
      <c r="F142" s="28">
        <f>+F141</f>
        <v>1.9198143002805499</v>
      </c>
      <c r="G142" s="28">
        <f t="shared" si="9"/>
        <v>2.8563522127149521</v>
      </c>
    </row>
    <row r="143" spans="4:7" x14ac:dyDescent="0.25">
      <c r="D143">
        <v>50</v>
      </c>
      <c r="E143">
        <v>5</v>
      </c>
      <c r="F143" s="28">
        <f t="shared" ref="F143:F147" si="15">+F142</f>
        <v>1.9198143002805499</v>
      </c>
      <c r="G143" s="28">
        <f t="shared" si="9"/>
        <v>2.8563522127149521</v>
      </c>
    </row>
    <row r="144" spans="4:7" x14ac:dyDescent="0.25">
      <c r="D144">
        <v>51</v>
      </c>
      <c r="E144">
        <v>6</v>
      </c>
      <c r="F144" s="28">
        <f t="shared" si="15"/>
        <v>1.9198143002805499</v>
      </c>
      <c r="G144" s="28">
        <f t="shared" si="9"/>
        <v>2.8563522127149521</v>
      </c>
    </row>
    <row r="145" spans="4:7" x14ac:dyDescent="0.25">
      <c r="D145" s="30">
        <v>52</v>
      </c>
      <c r="E145">
        <v>7</v>
      </c>
      <c r="F145" s="28">
        <f t="shared" si="15"/>
        <v>1.9198143002805499</v>
      </c>
      <c r="G145" s="28">
        <f t="shared" si="9"/>
        <v>2.8563522127149521</v>
      </c>
    </row>
    <row r="146" spans="4:7" x14ac:dyDescent="0.25">
      <c r="D146">
        <v>53</v>
      </c>
      <c r="E146">
        <v>8</v>
      </c>
      <c r="F146" s="28">
        <f t="shared" si="15"/>
        <v>1.9198143002805499</v>
      </c>
      <c r="G146" s="28">
        <f t="shared" si="9"/>
        <v>2.8563522127149521</v>
      </c>
    </row>
    <row r="147" spans="4:7" x14ac:dyDescent="0.25">
      <c r="D147">
        <v>54</v>
      </c>
      <c r="E147">
        <v>9</v>
      </c>
      <c r="F147" s="28">
        <f t="shared" si="15"/>
        <v>1.9198143002805499</v>
      </c>
      <c r="G147" s="28">
        <f t="shared" si="9"/>
        <v>2.8563522127149521</v>
      </c>
    </row>
    <row r="148" spans="4:7" x14ac:dyDescent="0.25">
      <c r="D148" s="30">
        <v>55</v>
      </c>
      <c r="E148">
        <v>1</v>
      </c>
      <c r="F148">
        <v>0</v>
      </c>
      <c r="G148" s="28">
        <f t="shared" si="9"/>
        <v>2.8563522127149521</v>
      </c>
    </row>
    <row r="149" spans="4:7" x14ac:dyDescent="0.25">
      <c r="D149">
        <v>56</v>
      </c>
      <c r="E149">
        <v>2</v>
      </c>
      <c r="F149">
        <v>0</v>
      </c>
      <c r="G149" s="28">
        <f t="shared" si="9"/>
        <v>2.8563522127149521</v>
      </c>
    </row>
    <row r="150" spans="4:7" x14ac:dyDescent="0.25">
      <c r="D150">
        <v>57</v>
      </c>
      <c r="E150">
        <v>3</v>
      </c>
      <c r="F150" s="28">
        <f>$D$59</f>
        <v>2.0130767810626402</v>
      </c>
      <c r="G150" s="28">
        <f t="shared" si="9"/>
        <v>2.8563522127149521</v>
      </c>
    </row>
    <row r="151" spans="4:7" x14ac:dyDescent="0.25">
      <c r="D151" s="30">
        <v>58</v>
      </c>
      <c r="E151">
        <v>4</v>
      </c>
      <c r="F151" s="28">
        <f>+F150</f>
        <v>2.0130767810626402</v>
      </c>
      <c r="G151" s="28">
        <f t="shared" si="9"/>
        <v>2.8563522127149521</v>
      </c>
    </row>
    <row r="152" spans="4:7" x14ac:dyDescent="0.25">
      <c r="D152">
        <v>59</v>
      </c>
      <c r="E152">
        <v>5</v>
      </c>
      <c r="F152" s="28">
        <f t="shared" ref="F152:F156" si="16">+F151</f>
        <v>2.0130767810626402</v>
      </c>
      <c r="G152" s="28">
        <f t="shared" si="9"/>
        <v>2.8563522127149521</v>
      </c>
    </row>
    <row r="153" spans="4:7" x14ac:dyDescent="0.25">
      <c r="D153">
        <v>60</v>
      </c>
      <c r="E153">
        <v>6</v>
      </c>
      <c r="F153" s="28">
        <f t="shared" si="16"/>
        <v>2.0130767810626402</v>
      </c>
      <c r="G153" s="28">
        <f t="shared" si="9"/>
        <v>2.8563522127149521</v>
      </c>
    </row>
    <row r="154" spans="4:7" x14ac:dyDescent="0.25">
      <c r="D154" s="30">
        <v>61</v>
      </c>
      <c r="E154">
        <v>7</v>
      </c>
      <c r="F154" s="28">
        <f t="shared" si="16"/>
        <v>2.0130767810626402</v>
      </c>
      <c r="G154" s="28">
        <f t="shared" si="9"/>
        <v>2.8563522127149521</v>
      </c>
    </row>
    <row r="155" spans="4:7" x14ac:dyDescent="0.25">
      <c r="D155">
        <v>62</v>
      </c>
      <c r="E155">
        <v>8</v>
      </c>
      <c r="F155" s="28">
        <f t="shared" si="16"/>
        <v>2.0130767810626402</v>
      </c>
      <c r="G155" s="28">
        <f t="shared" si="9"/>
        <v>2.8563522127149521</v>
      </c>
    </row>
    <row r="156" spans="4:7" x14ac:dyDescent="0.25">
      <c r="D156">
        <v>63</v>
      </c>
      <c r="E156">
        <v>9</v>
      </c>
      <c r="F156" s="28">
        <f t="shared" si="16"/>
        <v>2.0130767810626402</v>
      </c>
      <c r="G156" s="28">
        <f t="shared" si="9"/>
        <v>2.8563522127149521</v>
      </c>
    </row>
    <row r="157" spans="4:7" x14ac:dyDescent="0.25">
      <c r="D157" s="30">
        <v>64</v>
      </c>
      <c r="E157">
        <v>1</v>
      </c>
      <c r="F157">
        <v>0</v>
      </c>
      <c r="G157" s="28">
        <f t="shared" si="9"/>
        <v>2.8563522127149521</v>
      </c>
    </row>
    <row r="158" spans="4:7" x14ac:dyDescent="0.25">
      <c r="D158">
        <v>65</v>
      </c>
      <c r="E158">
        <v>2</v>
      </c>
      <c r="F158">
        <v>0</v>
      </c>
      <c r="G158" s="28">
        <f t="shared" si="9"/>
        <v>2.8563522127149521</v>
      </c>
    </row>
    <row r="159" spans="4:7" x14ac:dyDescent="0.25">
      <c r="D159">
        <v>66</v>
      </c>
      <c r="E159">
        <v>3</v>
      </c>
      <c r="F159" s="28">
        <f>$D$60</f>
        <v>2.2391368022686602</v>
      </c>
      <c r="G159" s="28">
        <f t="shared" si="9"/>
        <v>2.8563522127149521</v>
      </c>
    </row>
    <row r="160" spans="4:7" x14ac:dyDescent="0.25">
      <c r="D160" s="30">
        <v>67</v>
      </c>
      <c r="E160">
        <v>4</v>
      </c>
      <c r="F160" s="28">
        <f>+F159</f>
        <v>2.2391368022686602</v>
      </c>
      <c r="G160" s="28">
        <f t="shared" ref="G160:G223" si="17">+G159</f>
        <v>2.8563522127149521</v>
      </c>
    </row>
    <row r="161" spans="4:7" x14ac:dyDescent="0.25">
      <c r="D161">
        <v>68</v>
      </c>
      <c r="E161">
        <v>5</v>
      </c>
      <c r="F161" s="28">
        <f t="shared" ref="F161:F165" si="18">+F160</f>
        <v>2.2391368022686602</v>
      </c>
      <c r="G161" s="28">
        <f t="shared" si="17"/>
        <v>2.8563522127149521</v>
      </c>
    </row>
    <row r="162" spans="4:7" x14ac:dyDescent="0.25">
      <c r="D162">
        <v>69</v>
      </c>
      <c r="E162">
        <v>6</v>
      </c>
      <c r="F162" s="28">
        <f t="shared" si="18"/>
        <v>2.2391368022686602</v>
      </c>
      <c r="G162" s="28">
        <f t="shared" si="17"/>
        <v>2.8563522127149521</v>
      </c>
    </row>
    <row r="163" spans="4:7" x14ac:dyDescent="0.25">
      <c r="D163" s="30">
        <v>70</v>
      </c>
      <c r="E163">
        <v>7</v>
      </c>
      <c r="F163" s="28">
        <f t="shared" si="18"/>
        <v>2.2391368022686602</v>
      </c>
      <c r="G163" s="28">
        <f t="shared" si="17"/>
        <v>2.8563522127149521</v>
      </c>
    </row>
    <row r="164" spans="4:7" x14ac:dyDescent="0.25">
      <c r="D164">
        <v>71</v>
      </c>
      <c r="E164">
        <v>8</v>
      </c>
      <c r="F164" s="28">
        <f t="shared" si="18"/>
        <v>2.2391368022686602</v>
      </c>
      <c r="G164" s="28">
        <f t="shared" si="17"/>
        <v>2.8563522127149521</v>
      </c>
    </row>
    <row r="165" spans="4:7" x14ac:dyDescent="0.25">
      <c r="D165">
        <v>72</v>
      </c>
      <c r="E165">
        <v>9</v>
      </c>
      <c r="F165" s="28">
        <f t="shared" si="18"/>
        <v>2.2391368022686602</v>
      </c>
      <c r="G165" s="28">
        <f t="shared" si="17"/>
        <v>2.8563522127149521</v>
      </c>
    </row>
    <row r="166" spans="4:7" x14ac:dyDescent="0.25">
      <c r="D166" s="30">
        <v>73</v>
      </c>
      <c r="E166">
        <v>1</v>
      </c>
      <c r="F166">
        <v>0</v>
      </c>
      <c r="G166" s="28">
        <f t="shared" si="17"/>
        <v>2.8563522127149521</v>
      </c>
    </row>
    <row r="167" spans="4:7" x14ac:dyDescent="0.25">
      <c r="D167">
        <v>74</v>
      </c>
      <c r="E167">
        <v>2</v>
      </c>
      <c r="F167">
        <v>0</v>
      </c>
      <c r="G167" s="28">
        <f t="shared" si="17"/>
        <v>2.8563522127149521</v>
      </c>
    </row>
    <row r="168" spans="4:7" x14ac:dyDescent="0.25">
      <c r="D168">
        <v>75</v>
      </c>
      <c r="E168">
        <v>3</v>
      </c>
      <c r="F168" s="28">
        <f>$D$61</f>
        <v>2.3482472171430402</v>
      </c>
      <c r="G168" s="28">
        <f t="shared" si="17"/>
        <v>2.8563522127149521</v>
      </c>
    </row>
    <row r="169" spans="4:7" x14ac:dyDescent="0.25">
      <c r="D169" s="30">
        <v>76</v>
      </c>
      <c r="E169">
        <v>4</v>
      </c>
      <c r="F169" s="28">
        <f>+F168</f>
        <v>2.3482472171430402</v>
      </c>
      <c r="G169" s="28">
        <f t="shared" si="17"/>
        <v>2.8563522127149521</v>
      </c>
    </row>
    <row r="170" spans="4:7" x14ac:dyDescent="0.25">
      <c r="D170">
        <v>77</v>
      </c>
      <c r="E170">
        <v>5</v>
      </c>
      <c r="F170" s="28">
        <f t="shared" ref="F170:F174" si="19">+F169</f>
        <v>2.3482472171430402</v>
      </c>
      <c r="G170" s="28">
        <f t="shared" si="17"/>
        <v>2.8563522127149521</v>
      </c>
    </row>
    <row r="171" spans="4:7" x14ac:dyDescent="0.25">
      <c r="D171">
        <v>78</v>
      </c>
      <c r="E171">
        <v>6</v>
      </c>
      <c r="F171" s="28">
        <f t="shared" si="19"/>
        <v>2.3482472171430402</v>
      </c>
      <c r="G171" s="28">
        <f t="shared" si="17"/>
        <v>2.8563522127149521</v>
      </c>
    </row>
    <row r="172" spans="4:7" x14ac:dyDescent="0.25">
      <c r="D172" s="30">
        <v>79</v>
      </c>
      <c r="E172">
        <v>7</v>
      </c>
      <c r="F172" s="28">
        <f t="shared" si="19"/>
        <v>2.3482472171430402</v>
      </c>
      <c r="G172" s="28">
        <f t="shared" si="17"/>
        <v>2.8563522127149521</v>
      </c>
    </row>
    <row r="173" spans="4:7" x14ac:dyDescent="0.25">
      <c r="D173">
        <v>80</v>
      </c>
      <c r="E173">
        <v>8</v>
      </c>
      <c r="F173" s="28">
        <f t="shared" si="19"/>
        <v>2.3482472171430402</v>
      </c>
      <c r="G173" s="28">
        <f t="shared" si="17"/>
        <v>2.8563522127149521</v>
      </c>
    </row>
    <row r="174" spans="4:7" x14ac:dyDescent="0.25">
      <c r="D174">
        <v>81</v>
      </c>
      <c r="E174">
        <v>9</v>
      </c>
      <c r="F174" s="28">
        <f t="shared" si="19"/>
        <v>2.3482472171430402</v>
      </c>
      <c r="G174" s="28">
        <f t="shared" si="17"/>
        <v>2.8563522127149521</v>
      </c>
    </row>
    <row r="175" spans="4:7" x14ac:dyDescent="0.25">
      <c r="D175" s="30">
        <v>82</v>
      </c>
      <c r="E175">
        <v>1</v>
      </c>
      <c r="F175">
        <v>0</v>
      </c>
      <c r="G175" s="28">
        <f t="shared" si="17"/>
        <v>2.8563522127149521</v>
      </c>
    </row>
    <row r="176" spans="4:7" x14ac:dyDescent="0.25">
      <c r="D176">
        <v>83</v>
      </c>
      <c r="E176">
        <v>2</v>
      </c>
      <c r="F176">
        <v>0</v>
      </c>
      <c r="G176" s="28">
        <f t="shared" si="17"/>
        <v>2.8563522127149521</v>
      </c>
    </row>
    <row r="177" spans="4:7" x14ac:dyDescent="0.25">
      <c r="D177">
        <v>84</v>
      </c>
      <c r="E177">
        <v>3</v>
      </c>
      <c r="F177" s="28">
        <f>$D$62</f>
        <v>2.75443032441208</v>
      </c>
      <c r="G177" s="28">
        <f t="shared" si="17"/>
        <v>2.8563522127149521</v>
      </c>
    </row>
    <row r="178" spans="4:7" x14ac:dyDescent="0.25">
      <c r="D178" s="30">
        <v>85</v>
      </c>
      <c r="E178">
        <v>4</v>
      </c>
      <c r="F178" s="28">
        <f>+F177</f>
        <v>2.75443032441208</v>
      </c>
      <c r="G178" s="28">
        <f t="shared" si="17"/>
        <v>2.8563522127149521</v>
      </c>
    </row>
    <row r="179" spans="4:7" x14ac:dyDescent="0.25">
      <c r="D179">
        <v>86</v>
      </c>
      <c r="E179">
        <v>5</v>
      </c>
      <c r="F179" s="28">
        <f t="shared" ref="F179:F183" si="20">+F178</f>
        <v>2.75443032441208</v>
      </c>
      <c r="G179" s="28">
        <f t="shared" si="17"/>
        <v>2.8563522127149521</v>
      </c>
    </row>
    <row r="180" spans="4:7" x14ac:dyDescent="0.25">
      <c r="D180">
        <v>87</v>
      </c>
      <c r="E180">
        <v>6</v>
      </c>
      <c r="F180" s="28">
        <f t="shared" si="20"/>
        <v>2.75443032441208</v>
      </c>
      <c r="G180" s="28">
        <f t="shared" si="17"/>
        <v>2.8563522127149521</v>
      </c>
    </row>
    <row r="181" spans="4:7" x14ac:dyDescent="0.25">
      <c r="D181" s="30">
        <v>88</v>
      </c>
      <c r="E181">
        <v>7</v>
      </c>
      <c r="F181" s="28">
        <f t="shared" si="20"/>
        <v>2.75443032441208</v>
      </c>
      <c r="G181" s="28">
        <f t="shared" si="17"/>
        <v>2.8563522127149521</v>
      </c>
    </row>
    <row r="182" spans="4:7" x14ac:dyDescent="0.25">
      <c r="D182">
        <v>89</v>
      </c>
      <c r="E182">
        <v>8</v>
      </c>
      <c r="F182" s="28">
        <f t="shared" si="20"/>
        <v>2.75443032441208</v>
      </c>
      <c r="G182" s="28">
        <f t="shared" si="17"/>
        <v>2.8563522127149521</v>
      </c>
    </row>
    <row r="183" spans="4:7" x14ac:dyDescent="0.25">
      <c r="D183">
        <v>90</v>
      </c>
      <c r="E183">
        <v>9</v>
      </c>
      <c r="F183" s="28">
        <f t="shared" si="20"/>
        <v>2.75443032441208</v>
      </c>
      <c r="G183" s="28">
        <f t="shared" si="17"/>
        <v>2.8563522127149521</v>
      </c>
    </row>
    <row r="184" spans="4:7" x14ac:dyDescent="0.25">
      <c r="D184" s="30">
        <v>91</v>
      </c>
      <c r="E184">
        <v>1</v>
      </c>
      <c r="F184">
        <v>0</v>
      </c>
      <c r="G184" s="28">
        <f t="shared" si="17"/>
        <v>2.8563522127149521</v>
      </c>
    </row>
    <row r="185" spans="4:7" x14ac:dyDescent="0.25">
      <c r="D185">
        <v>92</v>
      </c>
      <c r="E185">
        <v>2</v>
      </c>
      <c r="F185">
        <v>0</v>
      </c>
      <c r="G185" s="28">
        <f t="shared" si="17"/>
        <v>2.8563522127149521</v>
      </c>
    </row>
    <row r="186" spans="4:7" x14ac:dyDescent="0.25">
      <c r="D186">
        <v>93</v>
      </c>
      <c r="E186">
        <v>3</v>
      </c>
      <c r="F186" s="28">
        <f>$D$63</f>
        <v>2.7825032283668101</v>
      </c>
      <c r="G186" s="28">
        <f t="shared" si="17"/>
        <v>2.8563522127149521</v>
      </c>
    </row>
    <row r="187" spans="4:7" x14ac:dyDescent="0.25">
      <c r="D187" s="30">
        <v>94</v>
      </c>
      <c r="E187">
        <v>4</v>
      </c>
      <c r="F187" s="28">
        <f>+F186</f>
        <v>2.7825032283668101</v>
      </c>
      <c r="G187" s="28">
        <f t="shared" si="17"/>
        <v>2.8563522127149521</v>
      </c>
    </row>
    <row r="188" spans="4:7" x14ac:dyDescent="0.25">
      <c r="D188">
        <v>95</v>
      </c>
      <c r="E188">
        <v>5</v>
      </c>
      <c r="F188" s="28">
        <f t="shared" ref="F188:F192" si="21">+F187</f>
        <v>2.7825032283668101</v>
      </c>
      <c r="G188" s="28">
        <f t="shared" si="17"/>
        <v>2.8563522127149521</v>
      </c>
    </row>
    <row r="189" spans="4:7" x14ac:dyDescent="0.25">
      <c r="D189">
        <v>96</v>
      </c>
      <c r="E189">
        <v>6</v>
      </c>
      <c r="F189" s="28">
        <f t="shared" si="21"/>
        <v>2.7825032283668101</v>
      </c>
      <c r="G189" s="28">
        <f t="shared" si="17"/>
        <v>2.8563522127149521</v>
      </c>
    </row>
    <row r="190" spans="4:7" x14ac:dyDescent="0.25">
      <c r="D190" s="30">
        <v>97</v>
      </c>
      <c r="E190">
        <v>7</v>
      </c>
      <c r="F190" s="28">
        <f t="shared" si="21"/>
        <v>2.7825032283668101</v>
      </c>
      <c r="G190" s="28">
        <f t="shared" si="17"/>
        <v>2.8563522127149521</v>
      </c>
    </row>
    <row r="191" spans="4:7" x14ac:dyDescent="0.25">
      <c r="D191">
        <v>98</v>
      </c>
      <c r="E191">
        <v>8</v>
      </c>
      <c r="F191" s="28">
        <f t="shared" si="21"/>
        <v>2.7825032283668101</v>
      </c>
      <c r="G191" s="28">
        <f t="shared" si="17"/>
        <v>2.8563522127149521</v>
      </c>
    </row>
    <row r="192" spans="4:7" x14ac:dyDescent="0.25">
      <c r="D192">
        <v>99</v>
      </c>
      <c r="E192">
        <v>9</v>
      </c>
      <c r="F192" s="28">
        <f t="shared" si="21"/>
        <v>2.7825032283668101</v>
      </c>
      <c r="G192" s="28">
        <f t="shared" si="17"/>
        <v>2.8563522127149521</v>
      </c>
    </row>
    <row r="193" spans="4:7" x14ac:dyDescent="0.25">
      <c r="D193" s="30">
        <v>100</v>
      </c>
      <c r="E193">
        <v>1</v>
      </c>
      <c r="F193">
        <v>0</v>
      </c>
      <c r="G193" s="28">
        <f t="shared" si="17"/>
        <v>2.8563522127149521</v>
      </c>
    </row>
    <row r="194" spans="4:7" x14ac:dyDescent="0.25">
      <c r="D194">
        <v>101</v>
      </c>
      <c r="E194">
        <v>2</v>
      </c>
      <c r="F194">
        <v>0</v>
      </c>
      <c r="G194" s="28">
        <f t="shared" si="17"/>
        <v>2.8563522127149521</v>
      </c>
    </row>
    <row r="195" spans="4:7" x14ac:dyDescent="0.25">
      <c r="D195">
        <v>102</v>
      </c>
      <c r="E195">
        <v>3</v>
      </c>
      <c r="F195" s="28">
        <f>$D$64</f>
        <v>2.8321543013935502</v>
      </c>
      <c r="G195" s="28">
        <f t="shared" si="17"/>
        <v>2.8563522127149521</v>
      </c>
    </row>
    <row r="196" spans="4:7" x14ac:dyDescent="0.25">
      <c r="D196" s="30">
        <v>103</v>
      </c>
      <c r="E196">
        <v>4</v>
      </c>
      <c r="F196" s="28">
        <f>+F195</f>
        <v>2.8321543013935502</v>
      </c>
      <c r="G196" s="28">
        <f t="shared" si="17"/>
        <v>2.8563522127149521</v>
      </c>
    </row>
    <row r="197" spans="4:7" x14ac:dyDescent="0.25">
      <c r="D197">
        <v>104</v>
      </c>
      <c r="E197">
        <v>5</v>
      </c>
      <c r="F197" s="28">
        <f t="shared" ref="F197:F201" si="22">+F196</f>
        <v>2.8321543013935502</v>
      </c>
      <c r="G197" s="28">
        <f t="shared" si="17"/>
        <v>2.8563522127149521</v>
      </c>
    </row>
    <row r="198" spans="4:7" x14ac:dyDescent="0.25">
      <c r="D198">
        <v>105</v>
      </c>
      <c r="E198">
        <v>6</v>
      </c>
      <c r="F198" s="28">
        <f t="shared" si="22"/>
        <v>2.8321543013935502</v>
      </c>
      <c r="G198" s="28">
        <f t="shared" si="17"/>
        <v>2.8563522127149521</v>
      </c>
    </row>
    <row r="199" spans="4:7" x14ac:dyDescent="0.25">
      <c r="D199" s="30">
        <v>106</v>
      </c>
      <c r="E199">
        <v>7</v>
      </c>
      <c r="F199" s="28">
        <f t="shared" si="22"/>
        <v>2.8321543013935502</v>
      </c>
      <c r="G199" s="28">
        <f t="shared" si="17"/>
        <v>2.8563522127149521</v>
      </c>
    </row>
    <row r="200" spans="4:7" x14ac:dyDescent="0.25">
      <c r="D200">
        <v>107</v>
      </c>
      <c r="E200">
        <v>8</v>
      </c>
      <c r="F200" s="28">
        <f t="shared" si="22"/>
        <v>2.8321543013935502</v>
      </c>
      <c r="G200" s="28">
        <f t="shared" si="17"/>
        <v>2.8563522127149521</v>
      </c>
    </row>
    <row r="201" spans="4:7" x14ac:dyDescent="0.25">
      <c r="D201">
        <v>108</v>
      </c>
      <c r="E201">
        <v>9</v>
      </c>
      <c r="F201" s="28">
        <f t="shared" si="22"/>
        <v>2.8321543013935502</v>
      </c>
      <c r="G201" s="28">
        <f t="shared" si="17"/>
        <v>2.8563522127149521</v>
      </c>
    </row>
    <row r="202" spans="4:7" x14ac:dyDescent="0.25">
      <c r="D202" s="30">
        <v>109</v>
      </c>
      <c r="E202">
        <v>1</v>
      </c>
      <c r="F202">
        <v>0</v>
      </c>
      <c r="G202" s="28">
        <f t="shared" si="17"/>
        <v>2.8563522127149521</v>
      </c>
    </row>
    <row r="203" spans="4:7" x14ac:dyDescent="0.25">
      <c r="D203">
        <v>110</v>
      </c>
      <c r="E203">
        <v>2</v>
      </c>
      <c r="F203">
        <v>0</v>
      </c>
      <c r="G203" s="28">
        <f t="shared" si="17"/>
        <v>2.8563522127149521</v>
      </c>
    </row>
    <row r="204" spans="4:7" x14ac:dyDescent="0.25">
      <c r="D204">
        <v>111</v>
      </c>
      <c r="E204">
        <v>3</v>
      </c>
      <c r="F204" s="28">
        <f>$D$65</f>
        <v>2.8489985916653602</v>
      </c>
      <c r="G204" s="28">
        <f t="shared" si="17"/>
        <v>2.8563522127149521</v>
      </c>
    </row>
    <row r="205" spans="4:7" x14ac:dyDescent="0.25">
      <c r="D205" s="30">
        <v>112</v>
      </c>
      <c r="E205">
        <v>4</v>
      </c>
      <c r="F205" s="28">
        <f>+F204</f>
        <v>2.8489985916653602</v>
      </c>
      <c r="G205" s="28">
        <f t="shared" si="17"/>
        <v>2.8563522127149521</v>
      </c>
    </row>
    <row r="206" spans="4:7" x14ac:dyDescent="0.25">
      <c r="D206">
        <v>113</v>
      </c>
      <c r="E206">
        <v>5</v>
      </c>
      <c r="F206" s="28">
        <f t="shared" ref="F206:F210" si="23">+F205</f>
        <v>2.8489985916653602</v>
      </c>
      <c r="G206" s="28">
        <f t="shared" si="17"/>
        <v>2.8563522127149521</v>
      </c>
    </row>
    <row r="207" spans="4:7" x14ac:dyDescent="0.25">
      <c r="D207">
        <v>114</v>
      </c>
      <c r="E207">
        <v>6</v>
      </c>
      <c r="F207" s="28">
        <f t="shared" si="23"/>
        <v>2.8489985916653602</v>
      </c>
      <c r="G207" s="28">
        <f t="shared" si="17"/>
        <v>2.8563522127149521</v>
      </c>
    </row>
    <row r="208" spans="4:7" x14ac:dyDescent="0.25">
      <c r="D208" s="30">
        <v>115</v>
      </c>
      <c r="E208">
        <v>7</v>
      </c>
      <c r="F208" s="28">
        <f t="shared" si="23"/>
        <v>2.8489985916653602</v>
      </c>
      <c r="G208" s="28">
        <f t="shared" si="17"/>
        <v>2.8563522127149521</v>
      </c>
    </row>
    <row r="209" spans="4:7" x14ac:dyDescent="0.25">
      <c r="D209">
        <v>116</v>
      </c>
      <c r="E209">
        <v>8</v>
      </c>
      <c r="F209" s="28">
        <f t="shared" si="23"/>
        <v>2.8489985916653602</v>
      </c>
      <c r="G209" s="28">
        <f t="shared" si="17"/>
        <v>2.8563522127149521</v>
      </c>
    </row>
    <row r="210" spans="4:7" x14ac:dyDescent="0.25">
      <c r="D210">
        <v>117</v>
      </c>
      <c r="E210">
        <v>9</v>
      </c>
      <c r="F210" s="28">
        <f t="shared" si="23"/>
        <v>2.8489985916653602</v>
      </c>
      <c r="G210" s="28">
        <f t="shared" si="17"/>
        <v>2.8563522127149521</v>
      </c>
    </row>
    <row r="211" spans="4:7" x14ac:dyDescent="0.25">
      <c r="D211" s="30">
        <v>118</v>
      </c>
      <c r="E211">
        <v>1</v>
      </c>
      <c r="F211">
        <v>0</v>
      </c>
      <c r="G211" s="28">
        <f t="shared" si="17"/>
        <v>2.8563522127149521</v>
      </c>
    </row>
    <row r="212" spans="4:7" x14ac:dyDescent="0.25">
      <c r="D212">
        <v>119</v>
      </c>
      <c r="E212">
        <v>2</v>
      </c>
      <c r="F212">
        <v>0</v>
      </c>
      <c r="G212" s="28">
        <f t="shared" si="17"/>
        <v>2.8563522127149521</v>
      </c>
    </row>
    <row r="213" spans="4:7" x14ac:dyDescent="0.25">
      <c r="D213">
        <v>120</v>
      </c>
      <c r="E213">
        <v>3</v>
      </c>
      <c r="F213" s="28">
        <f>$D$66</f>
        <v>2.9165557761754899</v>
      </c>
      <c r="G213" s="28">
        <f t="shared" si="17"/>
        <v>2.8563522127149521</v>
      </c>
    </row>
    <row r="214" spans="4:7" x14ac:dyDescent="0.25">
      <c r="D214" s="30">
        <v>121</v>
      </c>
      <c r="E214">
        <v>4</v>
      </c>
      <c r="F214" s="28">
        <f>+F213</f>
        <v>2.9165557761754899</v>
      </c>
      <c r="G214" s="28">
        <f t="shared" si="17"/>
        <v>2.8563522127149521</v>
      </c>
    </row>
    <row r="215" spans="4:7" x14ac:dyDescent="0.25">
      <c r="D215">
        <v>122</v>
      </c>
      <c r="E215">
        <v>5</v>
      </c>
      <c r="F215" s="28">
        <f t="shared" ref="F215:F219" si="24">+F214</f>
        <v>2.9165557761754899</v>
      </c>
      <c r="G215" s="28">
        <f t="shared" si="17"/>
        <v>2.8563522127149521</v>
      </c>
    </row>
    <row r="216" spans="4:7" x14ac:dyDescent="0.25">
      <c r="D216">
        <v>123</v>
      </c>
      <c r="E216">
        <v>6</v>
      </c>
      <c r="F216" s="28">
        <f t="shared" si="24"/>
        <v>2.9165557761754899</v>
      </c>
      <c r="G216" s="28">
        <f t="shared" si="17"/>
        <v>2.8563522127149521</v>
      </c>
    </row>
    <row r="217" spans="4:7" x14ac:dyDescent="0.25">
      <c r="D217" s="30">
        <v>124</v>
      </c>
      <c r="E217">
        <v>7</v>
      </c>
      <c r="F217" s="28">
        <f t="shared" si="24"/>
        <v>2.9165557761754899</v>
      </c>
      <c r="G217" s="28">
        <f t="shared" si="17"/>
        <v>2.8563522127149521</v>
      </c>
    </row>
    <row r="218" spans="4:7" x14ac:dyDescent="0.25">
      <c r="D218">
        <v>125</v>
      </c>
      <c r="E218">
        <v>8</v>
      </c>
      <c r="F218" s="28">
        <f t="shared" si="24"/>
        <v>2.9165557761754899</v>
      </c>
      <c r="G218" s="28">
        <f t="shared" si="17"/>
        <v>2.8563522127149521</v>
      </c>
    </row>
    <row r="219" spans="4:7" x14ac:dyDescent="0.25">
      <c r="D219">
        <v>126</v>
      </c>
      <c r="E219">
        <v>9</v>
      </c>
      <c r="F219" s="28">
        <f t="shared" si="24"/>
        <v>2.9165557761754899</v>
      </c>
      <c r="G219" s="28">
        <f t="shared" si="17"/>
        <v>2.8563522127149521</v>
      </c>
    </row>
    <row r="220" spans="4:7" x14ac:dyDescent="0.25">
      <c r="D220" s="30">
        <v>127</v>
      </c>
      <c r="E220">
        <v>1</v>
      </c>
      <c r="F220">
        <v>0</v>
      </c>
      <c r="G220" s="28">
        <f t="shared" si="17"/>
        <v>2.8563522127149521</v>
      </c>
    </row>
    <row r="221" spans="4:7" x14ac:dyDescent="0.25">
      <c r="D221">
        <v>128</v>
      </c>
      <c r="E221">
        <v>2</v>
      </c>
      <c r="F221">
        <v>0</v>
      </c>
      <c r="G221" s="28">
        <f t="shared" si="17"/>
        <v>2.8563522127149521</v>
      </c>
    </row>
    <row r="222" spans="4:7" x14ac:dyDescent="0.25">
      <c r="D222">
        <v>129</v>
      </c>
      <c r="E222">
        <v>3</v>
      </c>
      <c r="F222" s="28">
        <f>$D$67</f>
        <v>3.2012106290889699</v>
      </c>
      <c r="G222" s="28">
        <f t="shared" si="17"/>
        <v>2.8563522127149521</v>
      </c>
    </row>
    <row r="223" spans="4:7" x14ac:dyDescent="0.25">
      <c r="D223" s="30">
        <v>130</v>
      </c>
      <c r="E223">
        <v>4</v>
      </c>
      <c r="F223" s="28">
        <f>+F222</f>
        <v>3.2012106290889699</v>
      </c>
      <c r="G223" s="28">
        <f t="shared" si="17"/>
        <v>2.8563522127149521</v>
      </c>
    </row>
    <row r="224" spans="4:7" x14ac:dyDescent="0.25">
      <c r="D224">
        <v>131</v>
      </c>
      <c r="E224">
        <v>5</v>
      </c>
      <c r="F224" s="28">
        <f t="shared" ref="F224:G239" si="25">+F223</f>
        <v>3.2012106290889699</v>
      </c>
      <c r="G224" s="28">
        <f t="shared" si="25"/>
        <v>2.8563522127149521</v>
      </c>
    </row>
    <row r="225" spans="4:7" x14ac:dyDescent="0.25">
      <c r="D225">
        <v>132</v>
      </c>
      <c r="E225">
        <v>6</v>
      </c>
      <c r="F225" s="28">
        <f t="shared" si="25"/>
        <v>3.2012106290889699</v>
      </c>
      <c r="G225" s="28">
        <f t="shared" si="25"/>
        <v>2.8563522127149521</v>
      </c>
    </row>
    <row r="226" spans="4:7" x14ac:dyDescent="0.25">
      <c r="D226" s="30">
        <v>133</v>
      </c>
      <c r="E226">
        <v>7</v>
      </c>
      <c r="F226" s="28">
        <f t="shared" si="25"/>
        <v>3.2012106290889699</v>
      </c>
      <c r="G226" s="28">
        <f t="shared" si="25"/>
        <v>2.8563522127149521</v>
      </c>
    </row>
    <row r="227" spans="4:7" x14ac:dyDescent="0.25">
      <c r="D227">
        <v>134</v>
      </c>
      <c r="E227">
        <v>8</v>
      </c>
      <c r="F227" s="28">
        <f t="shared" si="25"/>
        <v>3.2012106290889699</v>
      </c>
      <c r="G227" s="28">
        <f t="shared" si="25"/>
        <v>2.8563522127149521</v>
      </c>
    </row>
    <row r="228" spans="4:7" x14ac:dyDescent="0.25">
      <c r="D228">
        <v>135</v>
      </c>
      <c r="E228">
        <v>9</v>
      </c>
      <c r="F228" s="28">
        <f t="shared" si="25"/>
        <v>3.2012106290889699</v>
      </c>
      <c r="G228" s="28">
        <f t="shared" si="25"/>
        <v>2.8563522127149521</v>
      </c>
    </row>
    <row r="229" spans="4:7" x14ac:dyDescent="0.25">
      <c r="D229" s="30">
        <v>136</v>
      </c>
      <c r="E229">
        <v>1</v>
      </c>
      <c r="F229">
        <v>0</v>
      </c>
      <c r="G229" s="28">
        <f t="shared" si="25"/>
        <v>2.8563522127149521</v>
      </c>
    </row>
    <row r="230" spans="4:7" x14ac:dyDescent="0.25">
      <c r="D230">
        <v>137</v>
      </c>
      <c r="E230">
        <v>2</v>
      </c>
      <c r="F230">
        <v>0</v>
      </c>
      <c r="G230" s="28">
        <f t="shared" si="25"/>
        <v>2.8563522127149521</v>
      </c>
    </row>
    <row r="231" spans="4:7" x14ac:dyDescent="0.25">
      <c r="D231">
        <v>138</v>
      </c>
      <c r="E231">
        <v>3</v>
      </c>
      <c r="F231" s="28">
        <f>$D$68</f>
        <v>3.2391322148518999</v>
      </c>
      <c r="G231" s="28">
        <f t="shared" si="25"/>
        <v>2.8563522127149521</v>
      </c>
    </row>
    <row r="232" spans="4:7" x14ac:dyDescent="0.25">
      <c r="D232" s="30">
        <v>139</v>
      </c>
      <c r="E232">
        <v>4</v>
      </c>
      <c r="F232" s="28">
        <f>+F231</f>
        <v>3.2391322148518999</v>
      </c>
      <c r="G232" s="28">
        <f t="shared" si="25"/>
        <v>2.8563522127149521</v>
      </c>
    </row>
    <row r="233" spans="4:7" x14ac:dyDescent="0.25">
      <c r="D233">
        <v>140</v>
      </c>
      <c r="E233">
        <v>5</v>
      </c>
      <c r="F233" s="28">
        <f t="shared" ref="F233:F237" si="26">+F232</f>
        <v>3.2391322148518999</v>
      </c>
      <c r="G233" s="28">
        <f t="shared" si="25"/>
        <v>2.8563522127149521</v>
      </c>
    </row>
    <row r="234" spans="4:7" x14ac:dyDescent="0.25">
      <c r="D234">
        <v>141</v>
      </c>
      <c r="E234">
        <v>6</v>
      </c>
      <c r="F234" s="28">
        <f t="shared" si="26"/>
        <v>3.2391322148518999</v>
      </c>
      <c r="G234" s="28">
        <f t="shared" si="25"/>
        <v>2.8563522127149521</v>
      </c>
    </row>
    <row r="235" spans="4:7" x14ac:dyDescent="0.25">
      <c r="D235" s="30">
        <v>142</v>
      </c>
      <c r="E235">
        <v>7</v>
      </c>
      <c r="F235" s="28">
        <f t="shared" si="26"/>
        <v>3.2391322148518999</v>
      </c>
      <c r="G235" s="28">
        <f t="shared" si="25"/>
        <v>2.8563522127149521</v>
      </c>
    </row>
    <row r="236" spans="4:7" x14ac:dyDescent="0.25">
      <c r="D236">
        <v>143</v>
      </c>
      <c r="E236">
        <v>8</v>
      </c>
      <c r="F236" s="28">
        <f t="shared" si="26"/>
        <v>3.2391322148518999</v>
      </c>
      <c r="G236" s="28">
        <f t="shared" si="25"/>
        <v>2.8563522127149521</v>
      </c>
    </row>
    <row r="237" spans="4:7" x14ac:dyDescent="0.25">
      <c r="D237">
        <v>144</v>
      </c>
      <c r="E237">
        <v>9</v>
      </c>
      <c r="F237" s="28">
        <f t="shared" si="26"/>
        <v>3.2391322148518999</v>
      </c>
      <c r="G237" s="28">
        <f t="shared" si="25"/>
        <v>2.8563522127149521</v>
      </c>
    </row>
    <row r="238" spans="4:7" x14ac:dyDescent="0.25">
      <c r="D238" s="30">
        <v>145</v>
      </c>
      <c r="E238">
        <v>1</v>
      </c>
      <c r="F238">
        <v>0</v>
      </c>
      <c r="G238" s="28">
        <f t="shared" si="25"/>
        <v>2.8563522127149521</v>
      </c>
    </row>
    <row r="239" spans="4:7" x14ac:dyDescent="0.25">
      <c r="D239">
        <v>146</v>
      </c>
      <c r="E239">
        <v>2</v>
      </c>
      <c r="F239">
        <v>0</v>
      </c>
      <c r="G239" s="28">
        <f t="shared" si="25"/>
        <v>2.8563522127149521</v>
      </c>
    </row>
    <row r="240" spans="4:7" x14ac:dyDescent="0.25">
      <c r="D240">
        <v>147</v>
      </c>
      <c r="E240">
        <v>3</v>
      </c>
      <c r="F240" s="28">
        <f>$D$69</f>
        <v>3.28669667456328</v>
      </c>
      <c r="G240" s="28">
        <f t="shared" ref="G240:G303" si="27">+G239</f>
        <v>2.8563522127149521</v>
      </c>
    </row>
    <row r="241" spans="4:7" x14ac:dyDescent="0.25">
      <c r="D241" s="30">
        <v>148</v>
      </c>
      <c r="E241">
        <v>4</v>
      </c>
      <c r="F241" s="28">
        <f>+F240</f>
        <v>3.28669667456328</v>
      </c>
      <c r="G241" s="28">
        <f t="shared" si="27"/>
        <v>2.8563522127149521</v>
      </c>
    </row>
    <row r="242" spans="4:7" x14ac:dyDescent="0.25">
      <c r="D242">
        <v>149</v>
      </c>
      <c r="E242">
        <v>5</v>
      </c>
      <c r="F242" s="28">
        <f t="shared" ref="F242:F246" si="28">+F241</f>
        <v>3.28669667456328</v>
      </c>
      <c r="G242" s="28">
        <f t="shared" si="27"/>
        <v>2.8563522127149521</v>
      </c>
    </row>
    <row r="243" spans="4:7" x14ac:dyDescent="0.25">
      <c r="D243">
        <v>150</v>
      </c>
      <c r="E243">
        <v>6</v>
      </c>
      <c r="F243" s="28">
        <f t="shared" si="28"/>
        <v>3.28669667456328</v>
      </c>
      <c r="G243" s="28">
        <f t="shared" si="27"/>
        <v>2.8563522127149521</v>
      </c>
    </row>
    <row r="244" spans="4:7" x14ac:dyDescent="0.25">
      <c r="D244" s="30">
        <v>151</v>
      </c>
      <c r="E244">
        <v>7</v>
      </c>
      <c r="F244" s="28">
        <f t="shared" si="28"/>
        <v>3.28669667456328</v>
      </c>
      <c r="G244" s="28">
        <f t="shared" si="27"/>
        <v>2.8563522127149521</v>
      </c>
    </row>
    <row r="245" spans="4:7" x14ac:dyDescent="0.25">
      <c r="D245">
        <v>152</v>
      </c>
      <c r="E245">
        <v>8</v>
      </c>
      <c r="F245" s="28">
        <f t="shared" si="28"/>
        <v>3.28669667456328</v>
      </c>
      <c r="G245" s="28">
        <f t="shared" si="27"/>
        <v>2.8563522127149521</v>
      </c>
    </row>
    <row r="246" spans="4:7" x14ac:dyDescent="0.25">
      <c r="D246">
        <v>153</v>
      </c>
      <c r="E246">
        <v>9</v>
      </c>
      <c r="F246" s="28">
        <f t="shared" si="28"/>
        <v>3.28669667456328</v>
      </c>
      <c r="G246" s="28">
        <f t="shared" si="27"/>
        <v>2.8563522127149521</v>
      </c>
    </row>
    <row r="247" spans="4:7" x14ac:dyDescent="0.25">
      <c r="D247" s="30">
        <v>154</v>
      </c>
      <c r="E247">
        <v>1</v>
      </c>
      <c r="F247">
        <v>0</v>
      </c>
      <c r="G247" s="28">
        <f t="shared" si="27"/>
        <v>2.8563522127149521</v>
      </c>
    </row>
    <row r="248" spans="4:7" x14ac:dyDescent="0.25">
      <c r="D248">
        <v>155</v>
      </c>
      <c r="E248">
        <v>2</v>
      </c>
      <c r="F248">
        <v>0</v>
      </c>
      <c r="G248" s="28">
        <f t="shared" si="27"/>
        <v>2.8563522127149521</v>
      </c>
    </row>
    <row r="249" spans="4:7" x14ac:dyDescent="0.25">
      <c r="D249">
        <v>156</v>
      </c>
      <c r="E249">
        <v>3</v>
      </c>
      <c r="F249" s="28">
        <f>$D$70</f>
        <v>3.2939879142040098</v>
      </c>
      <c r="G249" s="28">
        <f t="shared" si="27"/>
        <v>2.8563522127149521</v>
      </c>
    </row>
    <row r="250" spans="4:7" x14ac:dyDescent="0.25">
      <c r="D250" s="30">
        <v>157</v>
      </c>
      <c r="E250">
        <v>4</v>
      </c>
      <c r="F250" s="28">
        <f>+F249</f>
        <v>3.2939879142040098</v>
      </c>
      <c r="G250" s="28">
        <f t="shared" si="27"/>
        <v>2.8563522127149521</v>
      </c>
    </row>
    <row r="251" spans="4:7" x14ac:dyDescent="0.25">
      <c r="D251">
        <v>158</v>
      </c>
      <c r="E251">
        <v>5</v>
      </c>
      <c r="F251" s="28">
        <f t="shared" ref="F251:F255" si="29">+F250</f>
        <v>3.2939879142040098</v>
      </c>
      <c r="G251" s="28">
        <f t="shared" si="27"/>
        <v>2.8563522127149521</v>
      </c>
    </row>
    <row r="252" spans="4:7" x14ac:dyDescent="0.25">
      <c r="D252">
        <v>159</v>
      </c>
      <c r="E252">
        <v>6</v>
      </c>
      <c r="F252" s="28">
        <f t="shared" si="29"/>
        <v>3.2939879142040098</v>
      </c>
      <c r="G252" s="28">
        <f t="shared" si="27"/>
        <v>2.8563522127149521</v>
      </c>
    </row>
    <row r="253" spans="4:7" x14ac:dyDescent="0.25">
      <c r="D253" s="30">
        <v>160</v>
      </c>
      <c r="E253">
        <v>7</v>
      </c>
      <c r="F253" s="28">
        <f t="shared" si="29"/>
        <v>3.2939879142040098</v>
      </c>
      <c r="G253" s="28">
        <f t="shared" si="27"/>
        <v>2.8563522127149521</v>
      </c>
    </row>
    <row r="254" spans="4:7" x14ac:dyDescent="0.25">
      <c r="D254">
        <v>161</v>
      </c>
      <c r="E254">
        <v>8</v>
      </c>
      <c r="F254" s="28">
        <f t="shared" si="29"/>
        <v>3.2939879142040098</v>
      </c>
      <c r="G254" s="28">
        <f t="shared" si="27"/>
        <v>2.8563522127149521</v>
      </c>
    </row>
    <row r="255" spans="4:7" x14ac:dyDescent="0.25">
      <c r="D255">
        <v>162</v>
      </c>
      <c r="E255">
        <v>9</v>
      </c>
      <c r="F255" s="28">
        <f t="shared" si="29"/>
        <v>3.2939879142040098</v>
      </c>
      <c r="G255" s="28">
        <f t="shared" si="27"/>
        <v>2.8563522127149521</v>
      </c>
    </row>
    <row r="256" spans="4:7" x14ac:dyDescent="0.25">
      <c r="D256" s="30">
        <v>163</v>
      </c>
      <c r="E256">
        <v>1</v>
      </c>
      <c r="F256">
        <v>0</v>
      </c>
      <c r="G256" s="28">
        <f t="shared" si="27"/>
        <v>2.8563522127149521</v>
      </c>
    </row>
    <row r="257" spans="4:7" x14ac:dyDescent="0.25">
      <c r="D257">
        <v>164</v>
      </c>
      <c r="E257">
        <v>2</v>
      </c>
      <c r="F257">
        <v>0</v>
      </c>
      <c r="G257" s="28">
        <f t="shared" si="27"/>
        <v>2.8563522127149521</v>
      </c>
    </row>
    <row r="258" spans="4:7" x14ac:dyDescent="0.25">
      <c r="D258">
        <v>165</v>
      </c>
      <c r="E258">
        <v>3</v>
      </c>
      <c r="F258" s="28">
        <f>$D$71</f>
        <v>3.3940442743639498</v>
      </c>
      <c r="G258" s="28">
        <f t="shared" si="27"/>
        <v>2.8563522127149521</v>
      </c>
    </row>
    <row r="259" spans="4:7" x14ac:dyDescent="0.25">
      <c r="D259" s="30">
        <v>166</v>
      </c>
      <c r="E259">
        <v>4</v>
      </c>
      <c r="F259" s="28">
        <f>+F258</f>
        <v>3.3940442743639498</v>
      </c>
      <c r="G259" s="28">
        <f t="shared" si="27"/>
        <v>2.8563522127149521</v>
      </c>
    </row>
    <row r="260" spans="4:7" x14ac:dyDescent="0.25">
      <c r="D260">
        <v>167</v>
      </c>
      <c r="E260">
        <v>5</v>
      </c>
      <c r="F260" s="28">
        <f t="shared" ref="F260:F264" si="30">+F259</f>
        <v>3.3940442743639498</v>
      </c>
      <c r="G260" s="28">
        <f t="shared" si="27"/>
        <v>2.8563522127149521</v>
      </c>
    </row>
    <row r="261" spans="4:7" x14ac:dyDescent="0.25">
      <c r="D261">
        <v>168</v>
      </c>
      <c r="E261">
        <v>6</v>
      </c>
      <c r="F261" s="28">
        <f t="shared" si="30"/>
        <v>3.3940442743639498</v>
      </c>
      <c r="G261" s="28">
        <f t="shared" si="27"/>
        <v>2.8563522127149521</v>
      </c>
    </row>
    <row r="262" spans="4:7" x14ac:dyDescent="0.25">
      <c r="D262" s="30">
        <v>169</v>
      </c>
      <c r="E262">
        <v>7</v>
      </c>
      <c r="F262" s="28">
        <f t="shared" si="30"/>
        <v>3.3940442743639498</v>
      </c>
      <c r="G262" s="28">
        <f t="shared" si="27"/>
        <v>2.8563522127149521</v>
      </c>
    </row>
    <row r="263" spans="4:7" x14ac:dyDescent="0.25">
      <c r="D263">
        <v>170</v>
      </c>
      <c r="E263">
        <v>8</v>
      </c>
      <c r="F263" s="28">
        <f t="shared" si="30"/>
        <v>3.3940442743639498</v>
      </c>
      <c r="G263" s="28">
        <f t="shared" si="27"/>
        <v>2.8563522127149521</v>
      </c>
    </row>
    <row r="264" spans="4:7" x14ac:dyDescent="0.25">
      <c r="D264">
        <v>171</v>
      </c>
      <c r="E264">
        <v>9</v>
      </c>
      <c r="F264" s="28">
        <f t="shared" si="30"/>
        <v>3.3940442743639498</v>
      </c>
      <c r="G264" s="28">
        <f t="shared" si="27"/>
        <v>2.8563522127149521</v>
      </c>
    </row>
    <row r="265" spans="4:7" x14ac:dyDescent="0.25">
      <c r="D265" s="30">
        <v>172</v>
      </c>
      <c r="E265">
        <v>1</v>
      </c>
      <c r="F265">
        <v>0</v>
      </c>
      <c r="G265" s="28">
        <f t="shared" si="27"/>
        <v>2.8563522127149521</v>
      </c>
    </row>
    <row r="266" spans="4:7" x14ac:dyDescent="0.25">
      <c r="D266">
        <v>173</v>
      </c>
      <c r="E266">
        <v>2</v>
      </c>
      <c r="F266">
        <v>0</v>
      </c>
      <c r="G266" s="28">
        <f t="shared" si="27"/>
        <v>2.8563522127149521</v>
      </c>
    </row>
    <row r="267" spans="4:7" x14ac:dyDescent="0.25">
      <c r="D267">
        <v>174</v>
      </c>
      <c r="E267">
        <v>3</v>
      </c>
      <c r="F267" s="28">
        <f>$D$72</f>
        <v>3.4311040364918299</v>
      </c>
      <c r="G267" s="28">
        <f t="shared" si="27"/>
        <v>2.8563522127149521</v>
      </c>
    </row>
    <row r="268" spans="4:7" x14ac:dyDescent="0.25">
      <c r="D268" s="30">
        <v>175</v>
      </c>
      <c r="E268">
        <v>4</v>
      </c>
      <c r="F268" s="28">
        <f>+F267</f>
        <v>3.4311040364918299</v>
      </c>
      <c r="G268" s="28">
        <f t="shared" si="27"/>
        <v>2.8563522127149521</v>
      </c>
    </row>
    <row r="269" spans="4:7" x14ac:dyDescent="0.25">
      <c r="D269">
        <v>176</v>
      </c>
      <c r="E269">
        <v>5</v>
      </c>
      <c r="F269" s="28">
        <f t="shared" ref="F269:F273" si="31">+F268</f>
        <v>3.4311040364918299</v>
      </c>
      <c r="G269" s="28">
        <f t="shared" si="27"/>
        <v>2.8563522127149521</v>
      </c>
    </row>
    <row r="270" spans="4:7" x14ac:dyDescent="0.25">
      <c r="D270">
        <v>177</v>
      </c>
      <c r="E270">
        <v>6</v>
      </c>
      <c r="F270" s="28">
        <f t="shared" si="31"/>
        <v>3.4311040364918299</v>
      </c>
      <c r="G270" s="28">
        <f t="shared" si="27"/>
        <v>2.8563522127149521</v>
      </c>
    </row>
    <row r="271" spans="4:7" x14ac:dyDescent="0.25">
      <c r="D271" s="30">
        <v>178</v>
      </c>
      <c r="E271">
        <v>7</v>
      </c>
      <c r="F271" s="28">
        <f t="shared" si="31"/>
        <v>3.4311040364918299</v>
      </c>
      <c r="G271" s="28">
        <f t="shared" si="27"/>
        <v>2.8563522127149521</v>
      </c>
    </row>
    <row r="272" spans="4:7" x14ac:dyDescent="0.25">
      <c r="D272">
        <v>179</v>
      </c>
      <c r="E272">
        <v>8</v>
      </c>
      <c r="F272" s="28">
        <f t="shared" si="31"/>
        <v>3.4311040364918299</v>
      </c>
      <c r="G272" s="28">
        <f t="shared" si="27"/>
        <v>2.8563522127149521</v>
      </c>
    </row>
    <row r="273" spans="4:7" x14ac:dyDescent="0.25">
      <c r="D273">
        <v>180</v>
      </c>
      <c r="E273">
        <v>9</v>
      </c>
      <c r="F273" s="28">
        <f t="shared" si="31"/>
        <v>3.4311040364918299</v>
      </c>
      <c r="G273" s="28">
        <f t="shared" si="27"/>
        <v>2.8563522127149521</v>
      </c>
    </row>
    <row r="274" spans="4:7" x14ac:dyDescent="0.25">
      <c r="D274" s="30">
        <v>181</v>
      </c>
      <c r="E274">
        <v>1</v>
      </c>
      <c r="F274">
        <v>0</v>
      </c>
      <c r="G274" s="28">
        <f t="shared" si="27"/>
        <v>2.8563522127149521</v>
      </c>
    </row>
    <row r="275" spans="4:7" x14ac:dyDescent="0.25">
      <c r="D275">
        <v>182</v>
      </c>
      <c r="E275">
        <v>2</v>
      </c>
      <c r="F275">
        <v>0</v>
      </c>
      <c r="G275" s="28">
        <f t="shared" si="27"/>
        <v>2.8563522127149521</v>
      </c>
    </row>
    <row r="276" spans="4:7" x14ac:dyDescent="0.25">
      <c r="D276">
        <v>183</v>
      </c>
      <c r="E276">
        <v>3</v>
      </c>
      <c r="F276" s="28">
        <f>$D$73</f>
        <v>3.43719423578779</v>
      </c>
      <c r="G276" s="28">
        <f t="shared" si="27"/>
        <v>2.8563522127149521</v>
      </c>
    </row>
    <row r="277" spans="4:7" x14ac:dyDescent="0.25">
      <c r="D277" s="30">
        <v>184</v>
      </c>
      <c r="E277">
        <v>4</v>
      </c>
      <c r="F277" s="28">
        <f>+F276</f>
        <v>3.43719423578779</v>
      </c>
      <c r="G277" s="28">
        <f t="shared" si="27"/>
        <v>2.8563522127149521</v>
      </c>
    </row>
    <row r="278" spans="4:7" x14ac:dyDescent="0.25">
      <c r="D278">
        <v>185</v>
      </c>
      <c r="E278">
        <v>5</v>
      </c>
      <c r="F278" s="28">
        <f t="shared" ref="F278:F282" si="32">+F277</f>
        <v>3.43719423578779</v>
      </c>
      <c r="G278" s="28">
        <f t="shared" si="27"/>
        <v>2.8563522127149521</v>
      </c>
    </row>
    <row r="279" spans="4:7" x14ac:dyDescent="0.25">
      <c r="D279">
        <v>186</v>
      </c>
      <c r="E279">
        <v>6</v>
      </c>
      <c r="F279" s="28">
        <f t="shared" si="32"/>
        <v>3.43719423578779</v>
      </c>
      <c r="G279" s="28">
        <f t="shared" si="27"/>
        <v>2.8563522127149521</v>
      </c>
    </row>
    <row r="280" spans="4:7" x14ac:dyDescent="0.25">
      <c r="D280" s="30">
        <v>187</v>
      </c>
      <c r="E280">
        <v>7</v>
      </c>
      <c r="F280" s="28">
        <f t="shared" si="32"/>
        <v>3.43719423578779</v>
      </c>
      <c r="G280" s="28">
        <f t="shared" si="27"/>
        <v>2.8563522127149521</v>
      </c>
    </row>
    <row r="281" spans="4:7" x14ac:dyDescent="0.25">
      <c r="D281">
        <v>188</v>
      </c>
      <c r="E281">
        <v>8</v>
      </c>
      <c r="F281" s="28">
        <f t="shared" si="32"/>
        <v>3.43719423578779</v>
      </c>
      <c r="G281" s="28">
        <f t="shared" si="27"/>
        <v>2.8563522127149521</v>
      </c>
    </row>
    <row r="282" spans="4:7" x14ac:dyDescent="0.25">
      <c r="D282">
        <v>189</v>
      </c>
      <c r="E282">
        <v>9</v>
      </c>
      <c r="F282" s="28">
        <f t="shared" si="32"/>
        <v>3.43719423578779</v>
      </c>
      <c r="G282" s="28">
        <f t="shared" si="27"/>
        <v>2.8563522127149521</v>
      </c>
    </row>
    <row r="283" spans="4:7" x14ac:dyDescent="0.25">
      <c r="D283" s="30">
        <v>190</v>
      </c>
      <c r="E283">
        <v>1</v>
      </c>
      <c r="F283">
        <v>0</v>
      </c>
      <c r="G283" s="28">
        <f t="shared" si="27"/>
        <v>2.8563522127149521</v>
      </c>
    </row>
    <row r="284" spans="4:7" x14ac:dyDescent="0.25">
      <c r="D284">
        <v>191</v>
      </c>
      <c r="E284">
        <v>2</v>
      </c>
      <c r="F284">
        <v>0</v>
      </c>
      <c r="G284" s="28">
        <f t="shared" si="27"/>
        <v>2.8563522127149521</v>
      </c>
    </row>
    <row r="285" spans="4:7" x14ac:dyDescent="0.25">
      <c r="D285">
        <v>192</v>
      </c>
      <c r="E285">
        <v>3</v>
      </c>
      <c r="F285" s="28">
        <f>$D$74</f>
        <v>2.2725970844617902</v>
      </c>
      <c r="G285" s="28">
        <f t="shared" si="27"/>
        <v>2.8563522127149521</v>
      </c>
    </row>
    <row r="286" spans="4:7" x14ac:dyDescent="0.25">
      <c r="D286" s="30">
        <v>193</v>
      </c>
      <c r="E286">
        <v>4</v>
      </c>
      <c r="F286" s="28">
        <f>+F285</f>
        <v>2.2725970844617902</v>
      </c>
      <c r="G286" s="28">
        <f t="shared" si="27"/>
        <v>2.8563522127149521</v>
      </c>
    </row>
    <row r="287" spans="4:7" x14ac:dyDescent="0.25">
      <c r="D287">
        <v>194</v>
      </c>
      <c r="E287">
        <v>5</v>
      </c>
      <c r="F287" s="28">
        <f t="shared" ref="F287:F291" si="33">+F286</f>
        <v>2.2725970844617902</v>
      </c>
      <c r="G287" s="28">
        <f t="shared" si="27"/>
        <v>2.8563522127149521</v>
      </c>
    </row>
    <row r="288" spans="4:7" x14ac:dyDescent="0.25">
      <c r="D288">
        <v>195</v>
      </c>
      <c r="E288">
        <v>6</v>
      </c>
      <c r="F288" s="28">
        <f t="shared" si="33"/>
        <v>2.2725970844617902</v>
      </c>
      <c r="G288" s="28">
        <f t="shared" si="27"/>
        <v>2.8563522127149521</v>
      </c>
    </row>
    <row r="289" spans="4:7" x14ac:dyDescent="0.25">
      <c r="D289" s="30">
        <v>196</v>
      </c>
      <c r="E289">
        <v>7</v>
      </c>
      <c r="F289" s="28">
        <f t="shared" si="33"/>
        <v>2.2725970844617902</v>
      </c>
      <c r="G289" s="28">
        <f t="shared" si="27"/>
        <v>2.8563522127149521</v>
      </c>
    </row>
    <row r="290" spans="4:7" x14ac:dyDescent="0.25">
      <c r="D290">
        <v>197</v>
      </c>
      <c r="E290">
        <v>8</v>
      </c>
      <c r="F290" s="28">
        <f t="shared" si="33"/>
        <v>2.2725970844617902</v>
      </c>
      <c r="G290" s="28">
        <f t="shared" si="27"/>
        <v>2.8563522127149521</v>
      </c>
    </row>
    <row r="291" spans="4:7" x14ac:dyDescent="0.25">
      <c r="D291">
        <v>198</v>
      </c>
      <c r="E291">
        <v>9</v>
      </c>
      <c r="F291" s="28">
        <f t="shared" si="33"/>
        <v>2.2725970844617902</v>
      </c>
      <c r="G291" s="28">
        <f t="shared" si="27"/>
        <v>2.8563522127149521</v>
      </c>
    </row>
    <row r="292" spans="4:7" x14ac:dyDescent="0.25">
      <c r="D292" s="30">
        <v>199</v>
      </c>
      <c r="E292">
        <v>1</v>
      </c>
      <c r="F292">
        <v>0</v>
      </c>
      <c r="G292" s="28">
        <f t="shared" si="27"/>
        <v>2.8563522127149521</v>
      </c>
    </row>
    <row r="293" spans="4:7" x14ac:dyDescent="0.25">
      <c r="D293">
        <v>200</v>
      </c>
      <c r="E293">
        <v>2</v>
      </c>
      <c r="F293">
        <v>0</v>
      </c>
      <c r="G293" s="28">
        <f t="shared" si="27"/>
        <v>2.8563522127149521</v>
      </c>
    </row>
    <row r="294" spans="4:7" x14ac:dyDescent="0.25">
      <c r="D294">
        <v>201</v>
      </c>
      <c r="E294">
        <v>3</v>
      </c>
      <c r="F294" s="28">
        <f>$D$75</f>
        <v>2.4555603358914002</v>
      </c>
      <c r="G294" s="28">
        <f t="shared" si="27"/>
        <v>2.8563522127149521</v>
      </c>
    </row>
    <row r="295" spans="4:7" x14ac:dyDescent="0.25">
      <c r="D295" s="30">
        <v>202</v>
      </c>
      <c r="E295">
        <v>4</v>
      </c>
      <c r="F295" s="28">
        <f>+F294</f>
        <v>2.4555603358914002</v>
      </c>
      <c r="G295" s="28">
        <f t="shared" si="27"/>
        <v>2.8563522127149521</v>
      </c>
    </row>
    <row r="296" spans="4:7" x14ac:dyDescent="0.25">
      <c r="D296">
        <v>203</v>
      </c>
      <c r="E296">
        <v>5</v>
      </c>
      <c r="F296" s="28">
        <f t="shared" ref="F296:F300" si="34">+F295</f>
        <v>2.4555603358914002</v>
      </c>
      <c r="G296" s="28">
        <f t="shared" si="27"/>
        <v>2.8563522127149521</v>
      </c>
    </row>
    <row r="297" spans="4:7" x14ac:dyDescent="0.25">
      <c r="D297">
        <v>204</v>
      </c>
      <c r="E297">
        <v>6</v>
      </c>
      <c r="F297" s="28">
        <f t="shared" si="34"/>
        <v>2.4555603358914002</v>
      </c>
      <c r="G297" s="28">
        <f t="shared" si="27"/>
        <v>2.8563522127149521</v>
      </c>
    </row>
    <row r="298" spans="4:7" x14ac:dyDescent="0.25">
      <c r="D298" s="30">
        <v>205</v>
      </c>
      <c r="E298">
        <v>7</v>
      </c>
      <c r="F298" s="28">
        <f t="shared" si="34"/>
        <v>2.4555603358914002</v>
      </c>
      <c r="G298" s="28">
        <f t="shared" si="27"/>
        <v>2.8563522127149521</v>
      </c>
    </row>
    <row r="299" spans="4:7" x14ac:dyDescent="0.25">
      <c r="D299">
        <v>206</v>
      </c>
      <c r="E299">
        <v>8</v>
      </c>
      <c r="F299" s="28">
        <f t="shared" si="34"/>
        <v>2.4555603358914002</v>
      </c>
      <c r="G299" s="28">
        <f t="shared" si="27"/>
        <v>2.8563522127149521</v>
      </c>
    </row>
    <row r="300" spans="4:7" x14ac:dyDescent="0.25">
      <c r="D300">
        <v>207</v>
      </c>
      <c r="E300">
        <v>9</v>
      </c>
      <c r="F300" s="28">
        <f t="shared" si="34"/>
        <v>2.4555603358914002</v>
      </c>
      <c r="G300" s="28">
        <f t="shared" si="27"/>
        <v>2.8563522127149521</v>
      </c>
    </row>
    <row r="301" spans="4:7" x14ac:dyDescent="0.25">
      <c r="D301" s="30">
        <v>208</v>
      </c>
      <c r="E301">
        <v>1</v>
      </c>
      <c r="F301">
        <v>0</v>
      </c>
      <c r="G301" s="28">
        <f t="shared" si="27"/>
        <v>2.8563522127149521</v>
      </c>
    </row>
    <row r="302" spans="4:7" x14ac:dyDescent="0.25">
      <c r="D302">
        <v>209</v>
      </c>
      <c r="E302">
        <v>2</v>
      </c>
      <c r="F302">
        <v>0</v>
      </c>
      <c r="G302" s="28">
        <f t="shared" si="27"/>
        <v>2.8563522127149521</v>
      </c>
    </row>
    <row r="303" spans="4:7" x14ac:dyDescent="0.25">
      <c r="D303">
        <v>210</v>
      </c>
      <c r="E303">
        <v>3</v>
      </c>
      <c r="F303" s="28">
        <f>$D$76</f>
        <v>2.5671001935194901</v>
      </c>
      <c r="G303" s="28">
        <f t="shared" si="27"/>
        <v>2.8563522127149521</v>
      </c>
    </row>
    <row r="304" spans="4:7" x14ac:dyDescent="0.25">
      <c r="D304" s="30">
        <v>211</v>
      </c>
      <c r="E304">
        <v>4</v>
      </c>
      <c r="F304" s="28">
        <f>+F303</f>
        <v>2.5671001935194901</v>
      </c>
      <c r="G304" s="28">
        <f t="shared" ref="G304:G367" si="35">+G303</f>
        <v>2.8563522127149521</v>
      </c>
    </row>
    <row r="305" spans="4:7" x14ac:dyDescent="0.25">
      <c r="D305">
        <v>212</v>
      </c>
      <c r="E305">
        <v>5</v>
      </c>
      <c r="F305" s="28">
        <f t="shared" ref="F305:F309" si="36">+F304</f>
        <v>2.5671001935194901</v>
      </c>
      <c r="G305" s="28">
        <f t="shared" si="35"/>
        <v>2.8563522127149521</v>
      </c>
    </row>
    <row r="306" spans="4:7" x14ac:dyDescent="0.25">
      <c r="D306">
        <v>213</v>
      </c>
      <c r="E306">
        <v>6</v>
      </c>
      <c r="F306" s="28">
        <f t="shared" si="36"/>
        <v>2.5671001935194901</v>
      </c>
      <c r="G306" s="28">
        <f t="shared" si="35"/>
        <v>2.8563522127149521</v>
      </c>
    </row>
    <row r="307" spans="4:7" x14ac:dyDescent="0.25">
      <c r="D307" s="30">
        <v>214</v>
      </c>
      <c r="E307">
        <v>7</v>
      </c>
      <c r="F307" s="28">
        <f t="shared" si="36"/>
        <v>2.5671001935194901</v>
      </c>
      <c r="G307" s="28">
        <f t="shared" si="35"/>
        <v>2.8563522127149521</v>
      </c>
    </row>
    <row r="308" spans="4:7" x14ac:dyDescent="0.25">
      <c r="D308">
        <v>215</v>
      </c>
      <c r="E308">
        <v>8</v>
      </c>
      <c r="F308" s="28">
        <f t="shared" si="36"/>
        <v>2.5671001935194901</v>
      </c>
      <c r="G308" s="28">
        <f t="shared" si="35"/>
        <v>2.8563522127149521</v>
      </c>
    </row>
    <row r="309" spans="4:7" x14ac:dyDescent="0.25">
      <c r="D309">
        <v>216</v>
      </c>
      <c r="E309">
        <v>9</v>
      </c>
      <c r="F309" s="28">
        <f t="shared" si="36"/>
        <v>2.5671001935194901</v>
      </c>
      <c r="G309" s="28">
        <f t="shared" si="35"/>
        <v>2.8563522127149521</v>
      </c>
    </row>
    <row r="310" spans="4:7" x14ac:dyDescent="0.25">
      <c r="D310" s="30">
        <v>217</v>
      </c>
      <c r="E310">
        <v>1</v>
      </c>
      <c r="F310">
        <v>0</v>
      </c>
      <c r="G310" s="28">
        <f t="shared" si="35"/>
        <v>2.8563522127149521</v>
      </c>
    </row>
    <row r="311" spans="4:7" x14ac:dyDescent="0.25">
      <c r="D311">
        <v>218</v>
      </c>
      <c r="E311">
        <v>2</v>
      </c>
      <c r="F311">
        <v>0</v>
      </c>
      <c r="G311" s="28">
        <f t="shared" si="35"/>
        <v>2.8563522127149521</v>
      </c>
    </row>
    <row r="312" spans="4:7" x14ac:dyDescent="0.25">
      <c r="D312">
        <v>219</v>
      </c>
      <c r="E312">
        <v>3</v>
      </c>
      <c r="F312" s="28">
        <f>$D$77</f>
        <v>2.71897851788182</v>
      </c>
      <c r="G312" s="28">
        <f t="shared" si="35"/>
        <v>2.8563522127149521</v>
      </c>
    </row>
    <row r="313" spans="4:7" x14ac:dyDescent="0.25">
      <c r="D313" s="30">
        <v>220</v>
      </c>
      <c r="E313">
        <v>4</v>
      </c>
      <c r="F313" s="28">
        <f>+F312</f>
        <v>2.71897851788182</v>
      </c>
      <c r="G313" s="28">
        <f t="shared" si="35"/>
        <v>2.8563522127149521</v>
      </c>
    </row>
    <row r="314" spans="4:7" x14ac:dyDescent="0.25">
      <c r="D314">
        <v>221</v>
      </c>
      <c r="E314">
        <v>5</v>
      </c>
      <c r="F314" s="28">
        <f t="shared" ref="F314:F318" si="37">+F313</f>
        <v>2.71897851788182</v>
      </c>
      <c r="G314" s="28">
        <f t="shared" si="35"/>
        <v>2.8563522127149521</v>
      </c>
    </row>
    <row r="315" spans="4:7" x14ac:dyDescent="0.25">
      <c r="D315">
        <v>222</v>
      </c>
      <c r="E315">
        <v>6</v>
      </c>
      <c r="F315" s="28">
        <f t="shared" si="37"/>
        <v>2.71897851788182</v>
      </c>
      <c r="G315" s="28">
        <f t="shared" si="35"/>
        <v>2.8563522127149521</v>
      </c>
    </row>
    <row r="316" spans="4:7" x14ac:dyDescent="0.25">
      <c r="D316" s="30">
        <v>223</v>
      </c>
      <c r="E316">
        <v>7</v>
      </c>
      <c r="F316" s="28">
        <f t="shared" si="37"/>
        <v>2.71897851788182</v>
      </c>
      <c r="G316" s="28">
        <f t="shared" si="35"/>
        <v>2.8563522127149521</v>
      </c>
    </row>
    <row r="317" spans="4:7" x14ac:dyDescent="0.25">
      <c r="D317">
        <v>224</v>
      </c>
      <c r="E317">
        <v>8</v>
      </c>
      <c r="F317" s="28">
        <f t="shared" si="37"/>
        <v>2.71897851788182</v>
      </c>
      <c r="G317" s="28">
        <f t="shared" si="35"/>
        <v>2.8563522127149521</v>
      </c>
    </row>
    <row r="318" spans="4:7" x14ac:dyDescent="0.25">
      <c r="D318">
        <v>225</v>
      </c>
      <c r="E318">
        <v>9</v>
      </c>
      <c r="F318" s="28">
        <f t="shared" si="37"/>
        <v>2.71897851788182</v>
      </c>
      <c r="G318" s="28">
        <f t="shared" si="35"/>
        <v>2.8563522127149521</v>
      </c>
    </row>
    <row r="319" spans="4:7" x14ac:dyDescent="0.25">
      <c r="D319" s="30">
        <v>226</v>
      </c>
      <c r="E319">
        <v>1</v>
      </c>
      <c r="F319">
        <v>0</v>
      </c>
      <c r="G319" s="28">
        <f t="shared" si="35"/>
        <v>2.8563522127149521</v>
      </c>
    </row>
    <row r="320" spans="4:7" x14ac:dyDescent="0.25">
      <c r="D320">
        <v>227</v>
      </c>
      <c r="E320">
        <v>2</v>
      </c>
      <c r="F320">
        <v>0</v>
      </c>
      <c r="G320" s="28">
        <f t="shared" si="35"/>
        <v>2.8563522127149521</v>
      </c>
    </row>
    <row r="321" spans="4:7" x14ac:dyDescent="0.25">
      <c r="D321">
        <v>228</v>
      </c>
      <c r="E321">
        <v>3</v>
      </c>
      <c r="F321" s="28">
        <f>$D$78</f>
        <v>2.7373323977523998</v>
      </c>
      <c r="G321" s="28">
        <f t="shared" si="35"/>
        <v>2.8563522127149521</v>
      </c>
    </row>
    <row r="322" spans="4:7" x14ac:dyDescent="0.25">
      <c r="D322" s="30">
        <v>229</v>
      </c>
      <c r="E322">
        <v>4</v>
      </c>
      <c r="F322" s="28">
        <f>+F321</f>
        <v>2.7373323977523998</v>
      </c>
      <c r="G322" s="28">
        <f t="shared" si="35"/>
        <v>2.8563522127149521</v>
      </c>
    </row>
    <row r="323" spans="4:7" x14ac:dyDescent="0.25">
      <c r="D323">
        <v>230</v>
      </c>
      <c r="E323">
        <v>5</v>
      </c>
      <c r="F323" s="28">
        <f t="shared" ref="F323:F327" si="38">+F322</f>
        <v>2.7373323977523998</v>
      </c>
      <c r="G323" s="28">
        <f t="shared" si="35"/>
        <v>2.8563522127149521</v>
      </c>
    </row>
    <row r="324" spans="4:7" x14ac:dyDescent="0.25">
      <c r="D324">
        <v>231</v>
      </c>
      <c r="E324">
        <v>6</v>
      </c>
      <c r="F324" s="28">
        <f t="shared" si="38"/>
        <v>2.7373323977523998</v>
      </c>
      <c r="G324" s="28">
        <f t="shared" si="35"/>
        <v>2.8563522127149521</v>
      </c>
    </row>
    <row r="325" spans="4:7" x14ac:dyDescent="0.25">
      <c r="D325" s="30">
        <v>232</v>
      </c>
      <c r="E325">
        <v>7</v>
      </c>
      <c r="F325" s="28">
        <f t="shared" si="38"/>
        <v>2.7373323977523998</v>
      </c>
      <c r="G325" s="28">
        <f t="shared" si="35"/>
        <v>2.8563522127149521</v>
      </c>
    </row>
    <row r="326" spans="4:7" x14ac:dyDescent="0.25">
      <c r="D326">
        <v>233</v>
      </c>
      <c r="E326">
        <v>8</v>
      </c>
      <c r="F326" s="28">
        <f t="shared" si="38"/>
        <v>2.7373323977523998</v>
      </c>
      <c r="G326" s="28">
        <f t="shared" si="35"/>
        <v>2.8563522127149521</v>
      </c>
    </row>
    <row r="327" spans="4:7" x14ac:dyDescent="0.25">
      <c r="D327">
        <v>234</v>
      </c>
      <c r="E327">
        <v>9</v>
      </c>
      <c r="F327" s="28">
        <f t="shared" si="38"/>
        <v>2.7373323977523998</v>
      </c>
      <c r="G327" s="28">
        <f t="shared" si="35"/>
        <v>2.8563522127149521</v>
      </c>
    </row>
    <row r="328" spans="4:7" x14ac:dyDescent="0.25">
      <c r="D328" s="30">
        <v>235</v>
      </c>
      <c r="E328">
        <v>1</v>
      </c>
      <c r="F328">
        <v>0</v>
      </c>
      <c r="G328" s="28">
        <f t="shared" si="35"/>
        <v>2.8563522127149521</v>
      </c>
    </row>
    <row r="329" spans="4:7" x14ac:dyDescent="0.25">
      <c r="D329">
        <v>236</v>
      </c>
      <c r="E329">
        <v>2</v>
      </c>
      <c r="F329">
        <v>0</v>
      </c>
      <c r="G329" s="28">
        <f t="shared" si="35"/>
        <v>2.8563522127149521</v>
      </c>
    </row>
    <row r="330" spans="4:7" x14ac:dyDescent="0.25">
      <c r="D330">
        <v>237</v>
      </c>
      <c r="E330">
        <v>3</v>
      </c>
      <c r="F330" s="28">
        <f>$D$79</f>
        <v>2.79696745022098</v>
      </c>
      <c r="G330" s="28">
        <f t="shared" si="35"/>
        <v>2.8563522127149521</v>
      </c>
    </row>
    <row r="331" spans="4:7" x14ac:dyDescent="0.25">
      <c r="D331" s="30">
        <v>238</v>
      </c>
      <c r="E331">
        <v>4</v>
      </c>
      <c r="F331" s="28">
        <f>+F330</f>
        <v>2.79696745022098</v>
      </c>
      <c r="G331" s="28">
        <f t="shared" si="35"/>
        <v>2.8563522127149521</v>
      </c>
    </row>
    <row r="332" spans="4:7" x14ac:dyDescent="0.25">
      <c r="D332">
        <v>239</v>
      </c>
      <c r="E332">
        <v>5</v>
      </c>
      <c r="F332" s="28">
        <f t="shared" ref="F332:F336" si="39">+F331</f>
        <v>2.79696745022098</v>
      </c>
      <c r="G332" s="28">
        <f t="shared" si="35"/>
        <v>2.8563522127149521</v>
      </c>
    </row>
    <row r="333" spans="4:7" x14ac:dyDescent="0.25">
      <c r="D333">
        <v>240</v>
      </c>
      <c r="E333">
        <v>6</v>
      </c>
      <c r="F333" s="28">
        <f t="shared" si="39"/>
        <v>2.79696745022098</v>
      </c>
      <c r="G333" s="28">
        <f t="shared" si="35"/>
        <v>2.8563522127149521</v>
      </c>
    </row>
    <row r="334" spans="4:7" x14ac:dyDescent="0.25">
      <c r="D334" s="30">
        <v>241</v>
      </c>
      <c r="E334">
        <v>7</v>
      </c>
      <c r="F334" s="28">
        <f t="shared" si="39"/>
        <v>2.79696745022098</v>
      </c>
      <c r="G334" s="28">
        <f t="shared" si="35"/>
        <v>2.8563522127149521</v>
      </c>
    </row>
    <row r="335" spans="4:7" x14ac:dyDescent="0.25">
      <c r="D335">
        <v>242</v>
      </c>
      <c r="E335">
        <v>8</v>
      </c>
      <c r="F335" s="28">
        <f t="shared" si="39"/>
        <v>2.79696745022098</v>
      </c>
      <c r="G335" s="28">
        <f t="shared" si="35"/>
        <v>2.8563522127149521</v>
      </c>
    </row>
    <row r="336" spans="4:7" x14ac:dyDescent="0.25">
      <c r="D336">
        <v>243</v>
      </c>
      <c r="E336">
        <v>9</v>
      </c>
      <c r="F336" s="28">
        <f t="shared" si="39"/>
        <v>2.79696745022098</v>
      </c>
      <c r="G336" s="28">
        <f t="shared" si="35"/>
        <v>2.8563522127149521</v>
      </c>
    </row>
    <row r="337" spans="4:7" x14ac:dyDescent="0.25">
      <c r="D337" s="30">
        <v>244</v>
      </c>
      <c r="E337">
        <v>1</v>
      </c>
      <c r="F337">
        <v>0</v>
      </c>
      <c r="G337" s="28">
        <f t="shared" si="35"/>
        <v>2.8563522127149521</v>
      </c>
    </row>
    <row r="338" spans="4:7" x14ac:dyDescent="0.25">
      <c r="D338">
        <v>245</v>
      </c>
      <c r="E338">
        <v>2</v>
      </c>
      <c r="F338">
        <v>0</v>
      </c>
      <c r="G338" s="28">
        <f t="shared" si="35"/>
        <v>2.8563522127149521</v>
      </c>
    </row>
    <row r="339" spans="4:7" x14ac:dyDescent="0.25">
      <c r="D339">
        <v>246</v>
      </c>
      <c r="E339">
        <v>3</v>
      </c>
      <c r="F339" s="28">
        <f>$D$80</f>
        <v>2.79890585895975</v>
      </c>
      <c r="G339" s="28">
        <f t="shared" si="35"/>
        <v>2.8563522127149521</v>
      </c>
    </row>
    <row r="340" spans="4:7" x14ac:dyDescent="0.25">
      <c r="D340" s="30">
        <v>247</v>
      </c>
      <c r="E340">
        <v>4</v>
      </c>
      <c r="F340" s="28">
        <f>+F339</f>
        <v>2.79890585895975</v>
      </c>
      <c r="G340" s="28">
        <f t="shared" si="35"/>
        <v>2.8563522127149521</v>
      </c>
    </row>
    <row r="341" spans="4:7" x14ac:dyDescent="0.25">
      <c r="D341">
        <v>248</v>
      </c>
      <c r="E341">
        <v>5</v>
      </c>
      <c r="F341" s="28">
        <f t="shared" ref="F341:F345" si="40">+F340</f>
        <v>2.79890585895975</v>
      </c>
      <c r="G341" s="28">
        <f t="shared" si="35"/>
        <v>2.8563522127149521</v>
      </c>
    </row>
    <row r="342" spans="4:7" x14ac:dyDescent="0.25">
      <c r="D342">
        <v>249</v>
      </c>
      <c r="E342">
        <v>6</v>
      </c>
      <c r="F342" s="28">
        <f t="shared" si="40"/>
        <v>2.79890585895975</v>
      </c>
      <c r="G342" s="28">
        <f t="shared" si="35"/>
        <v>2.8563522127149521</v>
      </c>
    </row>
    <row r="343" spans="4:7" x14ac:dyDescent="0.25">
      <c r="D343" s="30">
        <v>250</v>
      </c>
      <c r="E343">
        <v>7</v>
      </c>
      <c r="F343" s="28">
        <f t="shared" si="40"/>
        <v>2.79890585895975</v>
      </c>
      <c r="G343" s="28">
        <f t="shared" si="35"/>
        <v>2.8563522127149521</v>
      </c>
    </row>
    <row r="344" spans="4:7" x14ac:dyDescent="0.25">
      <c r="D344">
        <v>251</v>
      </c>
      <c r="E344">
        <v>8</v>
      </c>
      <c r="F344" s="28">
        <f t="shared" si="40"/>
        <v>2.79890585895975</v>
      </c>
      <c r="G344" s="28">
        <f t="shared" si="35"/>
        <v>2.8563522127149521</v>
      </c>
    </row>
    <row r="345" spans="4:7" x14ac:dyDescent="0.25">
      <c r="D345">
        <v>252</v>
      </c>
      <c r="E345">
        <v>9</v>
      </c>
      <c r="F345" s="28">
        <f t="shared" si="40"/>
        <v>2.79890585895975</v>
      </c>
      <c r="G345" s="28">
        <f t="shared" si="35"/>
        <v>2.8563522127149521</v>
      </c>
    </row>
    <row r="346" spans="4:7" x14ac:dyDescent="0.25">
      <c r="D346" s="30">
        <v>253</v>
      </c>
      <c r="E346">
        <v>1</v>
      </c>
      <c r="F346">
        <v>0</v>
      </c>
      <c r="G346" s="28">
        <f t="shared" si="35"/>
        <v>2.8563522127149521</v>
      </c>
    </row>
    <row r="347" spans="4:7" x14ac:dyDescent="0.25">
      <c r="D347">
        <v>254</v>
      </c>
      <c r="E347">
        <v>2</v>
      </c>
      <c r="F347">
        <v>0</v>
      </c>
      <c r="G347" s="28">
        <f t="shared" si="35"/>
        <v>2.8563522127149521</v>
      </c>
    </row>
    <row r="348" spans="4:7" x14ac:dyDescent="0.25">
      <c r="D348">
        <v>255</v>
      </c>
      <c r="E348">
        <v>3</v>
      </c>
      <c r="F348" s="28">
        <f>$D$81</f>
        <v>2.8989370783787201</v>
      </c>
      <c r="G348" s="28">
        <f t="shared" si="35"/>
        <v>2.8563522127149521</v>
      </c>
    </row>
    <row r="349" spans="4:7" x14ac:dyDescent="0.25">
      <c r="D349" s="30">
        <v>256</v>
      </c>
      <c r="E349">
        <v>4</v>
      </c>
      <c r="F349" s="28">
        <f>+F348</f>
        <v>2.8989370783787201</v>
      </c>
      <c r="G349" s="28">
        <f t="shared" si="35"/>
        <v>2.8563522127149521</v>
      </c>
    </row>
    <row r="350" spans="4:7" x14ac:dyDescent="0.25">
      <c r="D350">
        <v>257</v>
      </c>
      <c r="E350">
        <v>5</v>
      </c>
      <c r="F350" s="28">
        <f t="shared" ref="F350:F354" si="41">+F349</f>
        <v>2.8989370783787201</v>
      </c>
      <c r="G350" s="28">
        <f t="shared" si="35"/>
        <v>2.8563522127149521</v>
      </c>
    </row>
    <row r="351" spans="4:7" x14ac:dyDescent="0.25">
      <c r="D351">
        <v>258</v>
      </c>
      <c r="E351">
        <v>6</v>
      </c>
      <c r="F351" s="28">
        <f t="shared" si="41"/>
        <v>2.8989370783787201</v>
      </c>
      <c r="G351" s="28">
        <f t="shared" si="35"/>
        <v>2.8563522127149521</v>
      </c>
    </row>
    <row r="352" spans="4:7" x14ac:dyDescent="0.25">
      <c r="D352" s="30">
        <v>259</v>
      </c>
      <c r="E352">
        <v>7</v>
      </c>
      <c r="F352" s="28">
        <f t="shared" si="41"/>
        <v>2.8989370783787201</v>
      </c>
      <c r="G352" s="28">
        <f t="shared" si="35"/>
        <v>2.8563522127149521</v>
      </c>
    </row>
    <row r="353" spans="4:7" x14ac:dyDescent="0.25">
      <c r="D353">
        <v>260</v>
      </c>
      <c r="E353">
        <v>8</v>
      </c>
      <c r="F353" s="28">
        <f t="shared" si="41"/>
        <v>2.8989370783787201</v>
      </c>
      <c r="G353" s="28">
        <f t="shared" si="35"/>
        <v>2.8563522127149521</v>
      </c>
    </row>
    <row r="354" spans="4:7" x14ac:dyDescent="0.25">
      <c r="D354">
        <v>261</v>
      </c>
      <c r="E354">
        <v>9</v>
      </c>
      <c r="F354" s="28">
        <f t="shared" si="41"/>
        <v>2.8989370783787201</v>
      </c>
      <c r="G354" s="28">
        <f t="shared" si="35"/>
        <v>2.8563522127149521</v>
      </c>
    </row>
    <row r="355" spans="4:7" x14ac:dyDescent="0.25">
      <c r="D355" s="30">
        <v>262</v>
      </c>
      <c r="E355">
        <v>1</v>
      </c>
      <c r="F355">
        <v>0</v>
      </c>
      <c r="G355" s="28">
        <f t="shared" si="35"/>
        <v>2.8563522127149521</v>
      </c>
    </row>
    <row r="356" spans="4:7" x14ac:dyDescent="0.25">
      <c r="D356">
        <v>263</v>
      </c>
      <c r="E356">
        <v>2</v>
      </c>
      <c r="F356">
        <v>0</v>
      </c>
      <c r="G356" s="28">
        <f t="shared" si="35"/>
        <v>2.8563522127149521</v>
      </c>
    </row>
    <row r="357" spans="4:7" x14ac:dyDescent="0.25">
      <c r="D357">
        <v>264</v>
      </c>
      <c r="E357">
        <v>3</v>
      </c>
      <c r="F357" s="28">
        <f>$D$82</f>
        <v>2.9289094668373399</v>
      </c>
      <c r="G357" s="28">
        <f t="shared" si="35"/>
        <v>2.8563522127149521</v>
      </c>
    </row>
    <row r="358" spans="4:7" x14ac:dyDescent="0.25">
      <c r="D358" s="30">
        <v>265</v>
      </c>
      <c r="E358">
        <v>4</v>
      </c>
      <c r="F358" s="28">
        <f>+F357</f>
        <v>2.9289094668373399</v>
      </c>
      <c r="G358" s="28">
        <f t="shared" si="35"/>
        <v>2.8563522127149521</v>
      </c>
    </row>
    <row r="359" spans="4:7" x14ac:dyDescent="0.25">
      <c r="D359">
        <v>266</v>
      </c>
      <c r="E359">
        <v>5</v>
      </c>
      <c r="F359" s="28">
        <f t="shared" ref="F359:F363" si="42">+F358</f>
        <v>2.9289094668373399</v>
      </c>
      <c r="G359" s="28">
        <f t="shared" si="35"/>
        <v>2.8563522127149521</v>
      </c>
    </row>
    <row r="360" spans="4:7" x14ac:dyDescent="0.25">
      <c r="D360">
        <v>267</v>
      </c>
      <c r="E360">
        <v>6</v>
      </c>
      <c r="F360" s="28">
        <f t="shared" si="42"/>
        <v>2.9289094668373399</v>
      </c>
      <c r="G360" s="28">
        <f t="shared" si="35"/>
        <v>2.8563522127149521</v>
      </c>
    </row>
    <row r="361" spans="4:7" x14ac:dyDescent="0.25">
      <c r="D361" s="30">
        <v>268</v>
      </c>
      <c r="E361">
        <v>7</v>
      </c>
      <c r="F361" s="28">
        <f t="shared" si="42"/>
        <v>2.9289094668373399</v>
      </c>
      <c r="G361" s="28">
        <f t="shared" si="35"/>
        <v>2.8563522127149521</v>
      </c>
    </row>
    <row r="362" spans="4:7" x14ac:dyDescent="0.25">
      <c r="D362">
        <v>269</v>
      </c>
      <c r="E362">
        <v>8</v>
      </c>
      <c r="F362" s="28">
        <f t="shared" si="42"/>
        <v>2.9289094668373399</v>
      </c>
      <c r="G362" s="28">
        <f t="shared" si="35"/>
        <v>2.8563522127149521</v>
      </c>
    </row>
    <row r="363" spans="4:7" x14ac:dyDescent="0.25">
      <c r="D363">
        <v>270</v>
      </c>
      <c r="E363">
        <v>9</v>
      </c>
      <c r="F363" s="28">
        <f t="shared" si="42"/>
        <v>2.9289094668373399</v>
      </c>
      <c r="G363" s="28">
        <f t="shared" si="35"/>
        <v>2.8563522127149521</v>
      </c>
    </row>
    <row r="364" spans="4:7" x14ac:dyDescent="0.25">
      <c r="D364" s="30">
        <v>271</v>
      </c>
      <c r="E364">
        <v>1</v>
      </c>
      <c r="F364">
        <v>0</v>
      </c>
      <c r="G364" s="28">
        <f t="shared" si="35"/>
        <v>2.8563522127149521</v>
      </c>
    </row>
    <row r="365" spans="4:7" x14ac:dyDescent="0.25">
      <c r="D365">
        <v>272</v>
      </c>
      <c r="E365">
        <v>2</v>
      </c>
      <c r="F365">
        <v>0</v>
      </c>
      <c r="G365" s="28">
        <f t="shared" si="35"/>
        <v>2.8563522127149521</v>
      </c>
    </row>
    <row r="366" spans="4:7" x14ac:dyDescent="0.25">
      <c r="D366">
        <v>273</v>
      </c>
      <c r="E366">
        <v>3</v>
      </c>
      <c r="F366" s="28">
        <f>$D$83</f>
        <v>2.93684906347411</v>
      </c>
      <c r="G366" s="28">
        <f t="shared" si="35"/>
        <v>2.8563522127149521</v>
      </c>
    </row>
    <row r="367" spans="4:7" x14ac:dyDescent="0.25">
      <c r="D367" s="30">
        <v>274</v>
      </c>
      <c r="E367">
        <v>4</v>
      </c>
      <c r="F367" s="28">
        <f>+F366</f>
        <v>2.93684906347411</v>
      </c>
      <c r="G367" s="28">
        <f t="shared" si="35"/>
        <v>2.8563522127149521</v>
      </c>
    </row>
    <row r="368" spans="4:7" x14ac:dyDescent="0.25">
      <c r="D368">
        <v>275</v>
      </c>
      <c r="E368">
        <v>5</v>
      </c>
      <c r="F368" s="28">
        <f t="shared" ref="F368:G383" si="43">+F367</f>
        <v>2.93684906347411</v>
      </c>
      <c r="G368" s="28">
        <f t="shared" si="43"/>
        <v>2.8563522127149521</v>
      </c>
    </row>
    <row r="369" spans="4:7" x14ac:dyDescent="0.25">
      <c r="D369">
        <v>276</v>
      </c>
      <c r="E369">
        <v>6</v>
      </c>
      <c r="F369" s="28">
        <f t="shared" si="43"/>
        <v>2.93684906347411</v>
      </c>
      <c r="G369" s="28">
        <f t="shared" si="43"/>
        <v>2.8563522127149521</v>
      </c>
    </row>
    <row r="370" spans="4:7" x14ac:dyDescent="0.25">
      <c r="D370" s="30">
        <v>277</v>
      </c>
      <c r="E370">
        <v>7</v>
      </c>
      <c r="F370" s="28">
        <f t="shared" si="43"/>
        <v>2.93684906347411</v>
      </c>
      <c r="G370" s="28">
        <f t="shared" si="43"/>
        <v>2.8563522127149521</v>
      </c>
    </row>
    <row r="371" spans="4:7" x14ac:dyDescent="0.25">
      <c r="D371">
        <v>278</v>
      </c>
      <c r="E371">
        <v>8</v>
      </c>
      <c r="F371" s="28">
        <f t="shared" si="43"/>
        <v>2.93684906347411</v>
      </c>
      <c r="G371" s="28">
        <f t="shared" si="43"/>
        <v>2.8563522127149521</v>
      </c>
    </row>
    <row r="372" spans="4:7" x14ac:dyDescent="0.25">
      <c r="D372">
        <v>279</v>
      </c>
      <c r="E372">
        <v>9</v>
      </c>
      <c r="F372" s="28">
        <f t="shared" si="43"/>
        <v>2.93684906347411</v>
      </c>
      <c r="G372" s="28">
        <f t="shared" si="43"/>
        <v>2.8563522127149521</v>
      </c>
    </row>
    <row r="373" spans="4:7" x14ac:dyDescent="0.25">
      <c r="D373" s="30">
        <v>280</v>
      </c>
      <c r="E373">
        <v>1</v>
      </c>
      <c r="F373">
        <v>0</v>
      </c>
      <c r="G373" s="28">
        <f t="shared" si="43"/>
        <v>2.8563522127149521</v>
      </c>
    </row>
    <row r="374" spans="4:7" x14ac:dyDescent="0.25">
      <c r="D374">
        <v>281</v>
      </c>
      <c r="E374">
        <v>2</v>
      </c>
      <c r="F374">
        <v>0</v>
      </c>
      <c r="G374" s="28">
        <f t="shared" si="43"/>
        <v>2.8563522127149521</v>
      </c>
    </row>
    <row r="375" spans="4:7" x14ac:dyDescent="0.25">
      <c r="D375">
        <v>282</v>
      </c>
      <c r="E375">
        <v>3</v>
      </c>
      <c r="F375" s="28">
        <f>$D$84</f>
        <v>2.9846604591552501</v>
      </c>
      <c r="G375" s="28">
        <f t="shared" si="43"/>
        <v>2.8563522127149521</v>
      </c>
    </row>
    <row r="376" spans="4:7" x14ac:dyDescent="0.25">
      <c r="D376" s="30">
        <v>283</v>
      </c>
      <c r="E376">
        <v>4</v>
      </c>
      <c r="F376" s="28">
        <f>+F375</f>
        <v>2.9846604591552501</v>
      </c>
      <c r="G376" s="28">
        <f t="shared" si="43"/>
        <v>2.8563522127149521</v>
      </c>
    </row>
    <row r="377" spans="4:7" x14ac:dyDescent="0.25">
      <c r="D377">
        <v>284</v>
      </c>
      <c r="E377">
        <v>5</v>
      </c>
      <c r="F377" s="28">
        <f t="shared" ref="F377:F381" si="44">+F376</f>
        <v>2.9846604591552501</v>
      </c>
      <c r="G377" s="28">
        <f t="shared" si="43"/>
        <v>2.8563522127149521</v>
      </c>
    </row>
    <row r="378" spans="4:7" x14ac:dyDescent="0.25">
      <c r="D378">
        <v>285</v>
      </c>
      <c r="E378">
        <v>6</v>
      </c>
      <c r="F378" s="28">
        <f t="shared" si="44"/>
        <v>2.9846604591552501</v>
      </c>
      <c r="G378" s="28">
        <f t="shared" si="43"/>
        <v>2.8563522127149521</v>
      </c>
    </row>
    <row r="379" spans="4:7" x14ac:dyDescent="0.25">
      <c r="D379" s="30">
        <v>286</v>
      </c>
      <c r="E379">
        <v>7</v>
      </c>
      <c r="F379" s="28">
        <f t="shared" si="44"/>
        <v>2.9846604591552501</v>
      </c>
      <c r="G379" s="28">
        <f t="shared" si="43"/>
        <v>2.8563522127149521</v>
      </c>
    </row>
    <row r="380" spans="4:7" x14ac:dyDescent="0.25">
      <c r="D380">
        <v>287</v>
      </c>
      <c r="E380">
        <v>8</v>
      </c>
      <c r="F380" s="28">
        <f t="shared" si="44"/>
        <v>2.9846604591552501</v>
      </c>
      <c r="G380" s="28">
        <f t="shared" si="43"/>
        <v>2.8563522127149521</v>
      </c>
    </row>
    <row r="381" spans="4:7" x14ac:dyDescent="0.25">
      <c r="D381">
        <v>288</v>
      </c>
      <c r="E381">
        <v>9</v>
      </c>
      <c r="F381" s="28">
        <f t="shared" si="44"/>
        <v>2.9846604591552501</v>
      </c>
      <c r="G381" s="28">
        <f t="shared" si="43"/>
        <v>2.8563522127149521</v>
      </c>
    </row>
    <row r="382" spans="4:7" x14ac:dyDescent="0.25">
      <c r="D382" s="30">
        <v>289</v>
      </c>
      <c r="E382">
        <v>1</v>
      </c>
      <c r="F382">
        <v>0</v>
      </c>
      <c r="G382" s="28">
        <f t="shared" si="43"/>
        <v>2.8563522127149521</v>
      </c>
    </row>
    <row r="383" spans="4:7" x14ac:dyDescent="0.25">
      <c r="D383">
        <v>290</v>
      </c>
      <c r="E383">
        <v>2</v>
      </c>
      <c r="F383">
        <v>0</v>
      </c>
      <c r="G383" s="28">
        <f t="shared" si="43"/>
        <v>2.8563522127149521</v>
      </c>
    </row>
    <row r="384" spans="4:7" x14ac:dyDescent="0.25">
      <c r="D384">
        <v>291</v>
      </c>
      <c r="E384">
        <v>3</v>
      </c>
      <c r="F384" s="28">
        <f>$D$85</f>
        <v>3.0493242246764201</v>
      </c>
      <c r="G384" s="28">
        <f t="shared" ref="G384:G447" si="45">+G383</f>
        <v>2.8563522127149521</v>
      </c>
    </row>
    <row r="385" spans="4:7" x14ac:dyDescent="0.25">
      <c r="D385" s="30">
        <v>292</v>
      </c>
      <c r="E385">
        <v>4</v>
      </c>
      <c r="F385" s="28">
        <f>+F384</f>
        <v>3.0493242246764201</v>
      </c>
      <c r="G385" s="28">
        <f t="shared" si="45"/>
        <v>2.8563522127149521</v>
      </c>
    </row>
    <row r="386" spans="4:7" x14ac:dyDescent="0.25">
      <c r="D386">
        <v>293</v>
      </c>
      <c r="E386">
        <v>5</v>
      </c>
      <c r="F386" s="28">
        <f t="shared" ref="F386:F390" si="46">+F385</f>
        <v>3.0493242246764201</v>
      </c>
      <c r="G386" s="28">
        <f t="shared" si="45"/>
        <v>2.8563522127149521</v>
      </c>
    </row>
    <row r="387" spans="4:7" x14ac:dyDescent="0.25">
      <c r="D387">
        <v>294</v>
      </c>
      <c r="E387">
        <v>6</v>
      </c>
      <c r="F387" s="28">
        <f t="shared" si="46"/>
        <v>3.0493242246764201</v>
      </c>
      <c r="G387" s="28">
        <f t="shared" si="45"/>
        <v>2.8563522127149521</v>
      </c>
    </row>
    <row r="388" spans="4:7" x14ac:dyDescent="0.25">
      <c r="D388" s="30">
        <v>295</v>
      </c>
      <c r="E388">
        <v>7</v>
      </c>
      <c r="F388" s="28">
        <f t="shared" si="46"/>
        <v>3.0493242246764201</v>
      </c>
      <c r="G388" s="28">
        <f t="shared" si="45"/>
        <v>2.8563522127149521</v>
      </c>
    </row>
    <row r="389" spans="4:7" x14ac:dyDescent="0.25">
      <c r="D389">
        <v>296</v>
      </c>
      <c r="E389">
        <v>8</v>
      </c>
      <c r="F389" s="28">
        <f t="shared" si="46"/>
        <v>3.0493242246764201</v>
      </c>
      <c r="G389" s="28">
        <f t="shared" si="45"/>
        <v>2.8563522127149521</v>
      </c>
    </row>
    <row r="390" spans="4:7" x14ac:dyDescent="0.25">
      <c r="D390">
        <v>297</v>
      </c>
      <c r="E390">
        <v>9</v>
      </c>
      <c r="F390" s="28">
        <f t="shared" si="46"/>
        <v>3.0493242246764201</v>
      </c>
      <c r="G390" s="28">
        <f t="shared" si="45"/>
        <v>2.8563522127149521</v>
      </c>
    </row>
    <row r="391" spans="4:7" x14ac:dyDescent="0.25">
      <c r="D391" s="30">
        <v>298</v>
      </c>
      <c r="E391">
        <v>1</v>
      </c>
      <c r="F391">
        <v>0</v>
      </c>
      <c r="G391" s="28">
        <f t="shared" si="45"/>
        <v>2.8563522127149521</v>
      </c>
    </row>
    <row r="392" spans="4:7" x14ac:dyDescent="0.25">
      <c r="D392">
        <v>299</v>
      </c>
      <c r="E392">
        <v>2</v>
      </c>
      <c r="F392">
        <v>0</v>
      </c>
      <c r="G392" s="28">
        <f t="shared" si="45"/>
        <v>2.8563522127149521</v>
      </c>
    </row>
    <row r="393" spans="4:7" x14ac:dyDescent="0.25">
      <c r="D393">
        <v>300</v>
      </c>
      <c r="E393">
        <v>3</v>
      </c>
      <c r="F393" s="28">
        <f>$D$86</f>
        <v>3.0504328121513802</v>
      </c>
      <c r="G393" s="28">
        <f t="shared" si="45"/>
        <v>2.8563522127149521</v>
      </c>
    </row>
    <row r="394" spans="4:7" x14ac:dyDescent="0.25">
      <c r="D394" s="30">
        <v>301</v>
      </c>
      <c r="E394">
        <v>4</v>
      </c>
      <c r="F394" s="28">
        <f>+F393</f>
        <v>3.0504328121513802</v>
      </c>
      <c r="G394" s="28">
        <f t="shared" si="45"/>
        <v>2.8563522127149521</v>
      </c>
    </row>
    <row r="395" spans="4:7" x14ac:dyDescent="0.25">
      <c r="D395">
        <v>302</v>
      </c>
      <c r="E395">
        <v>5</v>
      </c>
      <c r="F395" s="28">
        <f t="shared" ref="F395:F399" si="47">+F394</f>
        <v>3.0504328121513802</v>
      </c>
      <c r="G395" s="28">
        <f t="shared" si="45"/>
        <v>2.8563522127149521</v>
      </c>
    </row>
    <row r="396" spans="4:7" x14ac:dyDescent="0.25">
      <c r="D396">
        <v>303</v>
      </c>
      <c r="E396">
        <v>6</v>
      </c>
      <c r="F396" s="28">
        <f t="shared" si="47"/>
        <v>3.0504328121513802</v>
      </c>
      <c r="G396" s="28">
        <f t="shared" si="45"/>
        <v>2.8563522127149521</v>
      </c>
    </row>
    <row r="397" spans="4:7" x14ac:dyDescent="0.25">
      <c r="D397" s="30">
        <v>304</v>
      </c>
      <c r="E397">
        <v>7</v>
      </c>
      <c r="F397" s="28">
        <f t="shared" si="47"/>
        <v>3.0504328121513802</v>
      </c>
      <c r="G397" s="28">
        <f t="shared" si="45"/>
        <v>2.8563522127149521</v>
      </c>
    </row>
    <row r="398" spans="4:7" x14ac:dyDescent="0.25">
      <c r="D398">
        <v>305</v>
      </c>
      <c r="E398">
        <v>8</v>
      </c>
      <c r="F398" s="28">
        <f t="shared" si="47"/>
        <v>3.0504328121513802</v>
      </c>
      <c r="G398" s="28">
        <f t="shared" si="45"/>
        <v>2.8563522127149521</v>
      </c>
    </row>
    <row r="399" spans="4:7" x14ac:dyDescent="0.25">
      <c r="D399">
        <v>306</v>
      </c>
      <c r="E399">
        <v>9</v>
      </c>
      <c r="F399" s="28">
        <f t="shared" si="47"/>
        <v>3.0504328121513802</v>
      </c>
      <c r="G399" s="28">
        <f t="shared" si="45"/>
        <v>2.8563522127149521</v>
      </c>
    </row>
    <row r="400" spans="4:7" x14ac:dyDescent="0.25">
      <c r="D400" s="30">
        <v>307</v>
      </c>
      <c r="E400">
        <v>1</v>
      </c>
      <c r="F400">
        <v>0</v>
      </c>
      <c r="G400" s="28">
        <f t="shared" si="45"/>
        <v>2.8563522127149521</v>
      </c>
    </row>
    <row r="401" spans="4:7" x14ac:dyDescent="0.25">
      <c r="D401">
        <v>308</v>
      </c>
      <c r="E401">
        <v>2</v>
      </c>
      <c r="F401">
        <v>0</v>
      </c>
      <c r="G401" s="28">
        <f t="shared" si="45"/>
        <v>2.8563522127149521</v>
      </c>
    </row>
    <row r="402" spans="4:7" x14ac:dyDescent="0.25">
      <c r="D402">
        <v>309</v>
      </c>
      <c r="E402">
        <v>3</v>
      </c>
      <c r="F402" s="28">
        <f>$D$87</f>
        <v>3.1529711627978001</v>
      </c>
      <c r="G402" s="28">
        <f t="shared" si="45"/>
        <v>2.8563522127149521</v>
      </c>
    </row>
    <row r="403" spans="4:7" x14ac:dyDescent="0.25">
      <c r="D403" s="30">
        <v>310</v>
      </c>
      <c r="E403">
        <v>4</v>
      </c>
      <c r="F403" s="28">
        <f>+F402</f>
        <v>3.1529711627978001</v>
      </c>
      <c r="G403" s="28">
        <f t="shared" si="45"/>
        <v>2.8563522127149521</v>
      </c>
    </row>
    <row r="404" spans="4:7" x14ac:dyDescent="0.25">
      <c r="D404">
        <v>311</v>
      </c>
      <c r="E404">
        <v>5</v>
      </c>
      <c r="F404" s="28">
        <f t="shared" ref="F404:F408" si="48">+F403</f>
        <v>3.1529711627978001</v>
      </c>
      <c r="G404" s="28">
        <f t="shared" si="45"/>
        <v>2.8563522127149521</v>
      </c>
    </row>
    <row r="405" spans="4:7" x14ac:dyDescent="0.25">
      <c r="D405">
        <v>312</v>
      </c>
      <c r="E405">
        <v>6</v>
      </c>
      <c r="F405" s="28">
        <f t="shared" si="48"/>
        <v>3.1529711627978001</v>
      </c>
      <c r="G405" s="28">
        <f t="shared" si="45"/>
        <v>2.8563522127149521</v>
      </c>
    </row>
    <row r="406" spans="4:7" x14ac:dyDescent="0.25">
      <c r="D406" s="30">
        <v>313</v>
      </c>
      <c r="E406">
        <v>7</v>
      </c>
      <c r="F406" s="28">
        <f t="shared" si="48"/>
        <v>3.1529711627978001</v>
      </c>
      <c r="G406" s="28">
        <f t="shared" si="45"/>
        <v>2.8563522127149521</v>
      </c>
    </row>
    <row r="407" spans="4:7" x14ac:dyDescent="0.25">
      <c r="D407">
        <v>314</v>
      </c>
      <c r="E407">
        <v>8</v>
      </c>
      <c r="F407" s="28">
        <f t="shared" si="48"/>
        <v>3.1529711627978001</v>
      </c>
      <c r="G407" s="28">
        <f t="shared" si="45"/>
        <v>2.8563522127149521</v>
      </c>
    </row>
    <row r="408" spans="4:7" x14ac:dyDescent="0.25">
      <c r="D408">
        <v>315</v>
      </c>
      <c r="E408">
        <v>9</v>
      </c>
      <c r="F408" s="28">
        <f t="shared" si="48"/>
        <v>3.1529711627978001</v>
      </c>
      <c r="G408" s="28">
        <f t="shared" si="45"/>
        <v>2.8563522127149521</v>
      </c>
    </row>
    <row r="409" spans="4:7" x14ac:dyDescent="0.25">
      <c r="D409" s="30">
        <v>316</v>
      </c>
      <c r="E409">
        <v>1</v>
      </c>
      <c r="F409">
        <v>0</v>
      </c>
      <c r="G409" s="28">
        <f t="shared" si="45"/>
        <v>2.8563522127149521</v>
      </c>
    </row>
    <row r="410" spans="4:7" x14ac:dyDescent="0.25">
      <c r="D410">
        <v>317</v>
      </c>
      <c r="E410">
        <v>2</v>
      </c>
      <c r="F410">
        <v>0</v>
      </c>
      <c r="G410" s="28">
        <f t="shared" si="45"/>
        <v>2.8563522127149521</v>
      </c>
    </row>
    <row r="411" spans="4:7" x14ac:dyDescent="0.25">
      <c r="D411">
        <v>318</v>
      </c>
      <c r="E411">
        <v>3</v>
      </c>
      <c r="F411" s="28">
        <f>$D$88</f>
        <v>3.2067657915060699</v>
      </c>
      <c r="G411" s="28">
        <f t="shared" si="45"/>
        <v>2.8563522127149521</v>
      </c>
    </row>
    <row r="412" spans="4:7" x14ac:dyDescent="0.25">
      <c r="D412" s="30">
        <v>319</v>
      </c>
      <c r="E412">
        <v>4</v>
      </c>
      <c r="F412" s="28">
        <f>+F411</f>
        <v>3.2067657915060699</v>
      </c>
      <c r="G412" s="28">
        <f t="shared" si="45"/>
        <v>2.8563522127149521</v>
      </c>
    </row>
    <row r="413" spans="4:7" x14ac:dyDescent="0.25">
      <c r="D413">
        <v>320</v>
      </c>
      <c r="E413">
        <v>5</v>
      </c>
      <c r="F413" s="28">
        <f t="shared" ref="F413:F417" si="49">+F412</f>
        <v>3.2067657915060699</v>
      </c>
      <c r="G413" s="28">
        <f t="shared" si="45"/>
        <v>2.8563522127149521</v>
      </c>
    </row>
    <row r="414" spans="4:7" x14ac:dyDescent="0.25">
      <c r="D414">
        <v>321</v>
      </c>
      <c r="E414">
        <v>6</v>
      </c>
      <c r="F414" s="28">
        <f t="shared" si="49"/>
        <v>3.2067657915060699</v>
      </c>
      <c r="G414" s="28">
        <f t="shared" si="45"/>
        <v>2.8563522127149521</v>
      </c>
    </row>
    <row r="415" spans="4:7" x14ac:dyDescent="0.25">
      <c r="D415" s="30">
        <v>322</v>
      </c>
      <c r="E415">
        <v>7</v>
      </c>
      <c r="F415" s="28">
        <f t="shared" si="49"/>
        <v>3.2067657915060699</v>
      </c>
      <c r="G415" s="28">
        <f t="shared" si="45"/>
        <v>2.8563522127149521</v>
      </c>
    </row>
    <row r="416" spans="4:7" x14ac:dyDescent="0.25">
      <c r="D416">
        <v>323</v>
      </c>
      <c r="E416">
        <v>8</v>
      </c>
      <c r="F416" s="28">
        <f t="shared" si="49"/>
        <v>3.2067657915060699</v>
      </c>
      <c r="G416" s="28">
        <f t="shared" si="45"/>
        <v>2.8563522127149521</v>
      </c>
    </row>
    <row r="417" spans="4:7" x14ac:dyDescent="0.25">
      <c r="D417">
        <v>324</v>
      </c>
      <c r="E417">
        <v>9</v>
      </c>
      <c r="F417" s="28">
        <f t="shared" si="49"/>
        <v>3.2067657915060699</v>
      </c>
      <c r="G417" s="28">
        <f t="shared" si="45"/>
        <v>2.8563522127149521</v>
      </c>
    </row>
    <row r="418" spans="4:7" x14ac:dyDescent="0.25">
      <c r="D418" s="30">
        <v>325</v>
      </c>
      <c r="E418">
        <v>1</v>
      </c>
      <c r="F418">
        <v>0</v>
      </c>
      <c r="G418" s="28">
        <f t="shared" si="45"/>
        <v>2.8563522127149521</v>
      </c>
    </row>
    <row r="419" spans="4:7" x14ac:dyDescent="0.25">
      <c r="D419">
        <v>326</v>
      </c>
      <c r="E419">
        <v>2</v>
      </c>
      <c r="F419">
        <v>0</v>
      </c>
      <c r="G419" s="28">
        <f t="shared" si="45"/>
        <v>2.8563522127149521</v>
      </c>
    </row>
    <row r="420" spans="4:7" x14ac:dyDescent="0.25">
      <c r="D420">
        <v>327</v>
      </c>
      <c r="E420">
        <v>3</v>
      </c>
      <c r="F420" s="28">
        <f>$D$89</f>
        <v>3.26346340386791</v>
      </c>
      <c r="G420" s="28">
        <f t="shared" si="45"/>
        <v>2.8563522127149521</v>
      </c>
    </row>
    <row r="421" spans="4:7" x14ac:dyDescent="0.25">
      <c r="D421" s="30">
        <v>328</v>
      </c>
      <c r="E421">
        <v>4</v>
      </c>
      <c r="F421" s="28">
        <f>+F420</f>
        <v>3.26346340386791</v>
      </c>
      <c r="G421" s="28">
        <f t="shared" si="45"/>
        <v>2.8563522127149521</v>
      </c>
    </row>
    <row r="422" spans="4:7" x14ac:dyDescent="0.25">
      <c r="D422">
        <v>329</v>
      </c>
      <c r="E422">
        <v>5</v>
      </c>
      <c r="F422" s="28">
        <f t="shared" ref="F422:F426" si="50">+F421</f>
        <v>3.26346340386791</v>
      </c>
      <c r="G422" s="28">
        <f t="shared" si="45"/>
        <v>2.8563522127149521</v>
      </c>
    </row>
    <row r="423" spans="4:7" x14ac:dyDescent="0.25">
      <c r="D423">
        <v>330</v>
      </c>
      <c r="E423">
        <v>6</v>
      </c>
      <c r="F423" s="28">
        <f t="shared" si="50"/>
        <v>3.26346340386791</v>
      </c>
      <c r="G423" s="28">
        <f t="shared" si="45"/>
        <v>2.8563522127149521</v>
      </c>
    </row>
    <row r="424" spans="4:7" x14ac:dyDescent="0.25">
      <c r="D424" s="30">
        <v>331</v>
      </c>
      <c r="E424">
        <v>7</v>
      </c>
      <c r="F424" s="28">
        <f t="shared" si="50"/>
        <v>3.26346340386791</v>
      </c>
      <c r="G424" s="28">
        <f t="shared" si="45"/>
        <v>2.8563522127149521</v>
      </c>
    </row>
    <row r="425" spans="4:7" x14ac:dyDescent="0.25">
      <c r="D425">
        <v>332</v>
      </c>
      <c r="E425">
        <v>8</v>
      </c>
      <c r="F425" s="28">
        <f t="shared" si="50"/>
        <v>3.26346340386791</v>
      </c>
      <c r="G425" s="28">
        <f t="shared" si="45"/>
        <v>2.8563522127149521</v>
      </c>
    </row>
    <row r="426" spans="4:7" x14ac:dyDescent="0.25">
      <c r="D426">
        <v>333</v>
      </c>
      <c r="E426">
        <v>9</v>
      </c>
      <c r="F426" s="28">
        <f t="shared" si="50"/>
        <v>3.26346340386791</v>
      </c>
      <c r="G426" s="28">
        <f t="shared" si="45"/>
        <v>2.8563522127149521</v>
      </c>
    </row>
    <row r="427" spans="4:7" x14ac:dyDescent="0.25">
      <c r="D427" s="30">
        <v>334</v>
      </c>
      <c r="E427">
        <v>1</v>
      </c>
      <c r="F427">
        <v>0</v>
      </c>
      <c r="G427" s="28">
        <f t="shared" si="45"/>
        <v>2.8563522127149521</v>
      </c>
    </row>
    <row r="428" spans="4:7" x14ac:dyDescent="0.25">
      <c r="D428">
        <v>335</v>
      </c>
      <c r="E428">
        <v>2</v>
      </c>
      <c r="F428">
        <v>0</v>
      </c>
      <c r="G428" s="28">
        <f t="shared" si="45"/>
        <v>2.8563522127149521</v>
      </c>
    </row>
    <row r="429" spans="4:7" x14ac:dyDescent="0.25">
      <c r="D429">
        <v>336</v>
      </c>
      <c r="E429">
        <v>3</v>
      </c>
      <c r="F429" s="28">
        <f>$D$90</f>
        <v>3.36301671911307</v>
      </c>
      <c r="G429" s="28">
        <f t="shared" si="45"/>
        <v>2.8563522127149521</v>
      </c>
    </row>
    <row r="430" spans="4:7" x14ac:dyDescent="0.25">
      <c r="D430" s="30">
        <v>337</v>
      </c>
      <c r="E430">
        <v>4</v>
      </c>
      <c r="F430" s="28">
        <f>+F429</f>
        <v>3.36301671911307</v>
      </c>
      <c r="G430" s="28">
        <f t="shared" si="45"/>
        <v>2.8563522127149521</v>
      </c>
    </row>
    <row r="431" spans="4:7" x14ac:dyDescent="0.25">
      <c r="D431">
        <v>338</v>
      </c>
      <c r="E431">
        <v>5</v>
      </c>
      <c r="F431" s="28">
        <f t="shared" ref="F431:F435" si="51">+F430</f>
        <v>3.36301671911307</v>
      </c>
      <c r="G431" s="28">
        <f t="shared" si="45"/>
        <v>2.8563522127149521</v>
      </c>
    </row>
    <row r="432" spans="4:7" x14ac:dyDescent="0.25">
      <c r="D432">
        <v>339</v>
      </c>
      <c r="E432">
        <v>6</v>
      </c>
      <c r="F432" s="28">
        <f t="shared" si="51"/>
        <v>3.36301671911307</v>
      </c>
      <c r="G432" s="28">
        <f t="shared" si="45"/>
        <v>2.8563522127149521</v>
      </c>
    </row>
    <row r="433" spans="4:7" x14ac:dyDescent="0.25">
      <c r="D433" s="30">
        <v>340</v>
      </c>
      <c r="E433">
        <v>7</v>
      </c>
      <c r="F433" s="28">
        <f t="shared" si="51"/>
        <v>3.36301671911307</v>
      </c>
      <c r="G433" s="28">
        <f t="shared" si="45"/>
        <v>2.8563522127149521</v>
      </c>
    </row>
    <row r="434" spans="4:7" x14ac:dyDescent="0.25">
      <c r="D434">
        <v>341</v>
      </c>
      <c r="E434">
        <v>8</v>
      </c>
      <c r="F434" s="28">
        <f t="shared" si="51"/>
        <v>3.36301671911307</v>
      </c>
      <c r="G434" s="28">
        <f t="shared" si="45"/>
        <v>2.8563522127149521</v>
      </c>
    </row>
    <row r="435" spans="4:7" x14ac:dyDescent="0.25">
      <c r="D435">
        <v>342</v>
      </c>
      <c r="E435">
        <v>9</v>
      </c>
      <c r="F435" s="28">
        <f t="shared" si="51"/>
        <v>3.36301671911307</v>
      </c>
      <c r="G435" s="28">
        <f t="shared" si="45"/>
        <v>2.8563522127149521</v>
      </c>
    </row>
    <row r="436" spans="4:7" x14ac:dyDescent="0.25">
      <c r="D436" s="30">
        <v>343</v>
      </c>
      <c r="E436">
        <v>1</v>
      </c>
      <c r="F436" s="29">
        <v>0</v>
      </c>
      <c r="G436" s="28">
        <f t="shared" si="45"/>
        <v>2.8563522127149521</v>
      </c>
    </row>
    <row r="437" spans="4:7" x14ac:dyDescent="0.25">
      <c r="D437">
        <v>344</v>
      </c>
      <c r="E437">
        <v>2</v>
      </c>
      <c r="F437" s="29">
        <v>0</v>
      </c>
      <c r="G437" s="28">
        <f t="shared" si="45"/>
        <v>2.8563522127149521</v>
      </c>
    </row>
    <row r="438" spans="4:7" x14ac:dyDescent="0.25">
      <c r="D438">
        <v>345</v>
      </c>
      <c r="E438">
        <v>3</v>
      </c>
      <c r="F438" s="29">
        <v>0</v>
      </c>
      <c r="G438" s="28">
        <f t="shared" si="45"/>
        <v>2.8563522127149521</v>
      </c>
    </row>
    <row r="439" spans="4:7" x14ac:dyDescent="0.25">
      <c r="D439" s="30">
        <v>346</v>
      </c>
      <c r="E439">
        <v>4</v>
      </c>
      <c r="F439" s="29">
        <v>0</v>
      </c>
      <c r="G439" s="28">
        <f t="shared" si="45"/>
        <v>2.8563522127149521</v>
      </c>
    </row>
    <row r="440" spans="4:7" x14ac:dyDescent="0.25">
      <c r="D440">
        <v>347</v>
      </c>
      <c r="E440">
        <v>5</v>
      </c>
      <c r="F440" s="29">
        <v>0</v>
      </c>
      <c r="G440" s="28">
        <f t="shared" si="45"/>
        <v>2.8563522127149521</v>
      </c>
    </row>
    <row r="441" spans="4:7" x14ac:dyDescent="0.25">
      <c r="D441">
        <v>348</v>
      </c>
      <c r="E441">
        <v>6</v>
      </c>
      <c r="F441" s="29">
        <v>0</v>
      </c>
      <c r="G441" s="28">
        <f t="shared" si="45"/>
        <v>2.8563522127149521</v>
      </c>
    </row>
    <row r="442" spans="4:7" x14ac:dyDescent="0.25">
      <c r="D442" s="30">
        <v>349</v>
      </c>
      <c r="E442">
        <v>7</v>
      </c>
      <c r="F442" s="29">
        <v>0</v>
      </c>
      <c r="G442" s="28">
        <f t="shared" si="45"/>
        <v>2.8563522127149521</v>
      </c>
    </row>
    <row r="443" spans="4:7" x14ac:dyDescent="0.25">
      <c r="D443">
        <v>350</v>
      </c>
      <c r="E443">
        <v>8</v>
      </c>
      <c r="F443" s="29">
        <v>0</v>
      </c>
      <c r="G443" s="28">
        <f t="shared" si="45"/>
        <v>2.8563522127149521</v>
      </c>
    </row>
    <row r="444" spans="4:7" x14ac:dyDescent="0.25">
      <c r="D444">
        <v>351</v>
      </c>
      <c r="E444">
        <v>9</v>
      </c>
      <c r="F444" s="29">
        <v>0</v>
      </c>
      <c r="G444" s="28">
        <f t="shared" si="45"/>
        <v>2.8563522127149521</v>
      </c>
    </row>
    <row r="445" spans="4:7" x14ac:dyDescent="0.25">
      <c r="D445" s="30">
        <v>352</v>
      </c>
      <c r="E445">
        <v>1</v>
      </c>
      <c r="F445" s="29">
        <v>0</v>
      </c>
      <c r="G445" s="28">
        <f t="shared" si="45"/>
        <v>2.8563522127149521</v>
      </c>
    </row>
    <row r="446" spans="4:7" x14ac:dyDescent="0.25">
      <c r="D446">
        <v>353</v>
      </c>
      <c r="E446">
        <v>2</v>
      </c>
      <c r="F446" s="29">
        <v>0</v>
      </c>
      <c r="G446" s="28">
        <f t="shared" si="45"/>
        <v>2.8563522127149521</v>
      </c>
    </row>
    <row r="447" spans="4:7" x14ac:dyDescent="0.25">
      <c r="D447">
        <v>354</v>
      </c>
      <c r="E447">
        <v>3</v>
      </c>
      <c r="F447" s="29">
        <v>0</v>
      </c>
      <c r="G447" s="28">
        <f t="shared" si="45"/>
        <v>2.8563522127149521</v>
      </c>
    </row>
    <row r="448" spans="4:7" x14ac:dyDescent="0.25">
      <c r="D448" s="30">
        <v>355</v>
      </c>
      <c r="E448">
        <v>4</v>
      </c>
      <c r="F448" s="29">
        <v>0</v>
      </c>
      <c r="G448" s="28">
        <f t="shared" ref="G448:G453" si="52">+G447</f>
        <v>2.8563522127149521</v>
      </c>
    </row>
    <row r="449" spans="4:7" x14ac:dyDescent="0.25">
      <c r="D449">
        <v>356</v>
      </c>
      <c r="E449">
        <v>5</v>
      </c>
      <c r="F449" s="29">
        <v>0</v>
      </c>
      <c r="G449" s="28">
        <f t="shared" si="52"/>
        <v>2.8563522127149521</v>
      </c>
    </row>
    <row r="450" spans="4:7" x14ac:dyDescent="0.25">
      <c r="D450">
        <v>357</v>
      </c>
      <c r="E450">
        <v>6</v>
      </c>
      <c r="F450" s="29">
        <v>0</v>
      </c>
      <c r="G450" s="28">
        <f t="shared" si="52"/>
        <v>2.8563522127149521</v>
      </c>
    </row>
    <row r="451" spans="4:7" x14ac:dyDescent="0.25">
      <c r="D451" s="30">
        <v>358</v>
      </c>
      <c r="E451">
        <v>7</v>
      </c>
      <c r="F451" s="29">
        <v>0</v>
      </c>
      <c r="G451" s="28">
        <f t="shared" si="52"/>
        <v>2.8563522127149521</v>
      </c>
    </row>
    <row r="452" spans="4:7" x14ac:dyDescent="0.25">
      <c r="D452">
        <v>359</v>
      </c>
      <c r="E452">
        <v>8</v>
      </c>
      <c r="F452" s="29">
        <v>0</v>
      </c>
      <c r="G452" s="28">
        <f t="shared" si="52"/>
        <v>2.8563522127149521</v>
      </c>
    </row>
    <row r="453" spans="4:7" x14ac:dyDescent="0.25">
      <c r="D453">
        <v>360</v>
      </c>
      <c r="E453">
        <v>9</v>
      </c>
      <c r="F453" s="29">
        <v>0</v>
      </c>
      <c r="G453" s="28">
        <f t="shared" si="52"/>
        <v>2.8563522127149521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6194-6D93-40E1-B71B-8573A3E5679D}">
  <dimension ref="A1:H453"/>
  <sheetViews>
    <sheetView topLeftCell="D50" zoomScale="110" zoomScaleNormal="110" workbookViewId="0">
      <selection activeCell="E67" sqref="E67"/>
    </sheetView>
  </sheetViews>
  <sheetFormatPr baseColWidth="10" defaultRowHeight="15" x14ac:dyDescent="0.25"/>
  <cols>
    <col min="1" max="1" width="22" bestFit="1" customWidth="1"/>
    <col min="2" max="2" width="44.42578125" bestFit="1" customWidth="1"/>
    <col min="3" max="3" width="27.7109375" bestFit="1" customWidth="1"/>
    <col min="4" max="4" width="12.85546875" bestFit="1" customWidth="1"/>
    <col min="7" max="7" width="22.7109375" bestFit="1" customWidth="1"/>
  </cols>
  <sheetData>
    <row r="1" spans="2:8" x14ac:dyDescent="0.25">
      <c r="B1" t="s">
        <v>483</v>
      </c>
      <c r="C1" t="s">
        <v>484</v>
      </c>
      <c r="D1" t="s">
        <v>485</v>
      </c>
      <c r="F1" t="str">
        <f>+B1</f>
        <v>Grandes actividades</v>
      </c>
      <c r="G1" t="str">
        <f t="shared" ref="G1:H2" si="0">+C1</f>
        <v>Actividad</v>
      </c>
      <c r="H1" t="str">
        <f t="shared" si="0"/>
        <v>Multiplicador</v>
      </c>
    </row>
    <row r="2" spans="2:8" x14ac:dyDescent="0.25">
      <c r="B2" t="s">
        <v>486</v>
      </c>
      <c r="C2" t="s">
        <v>487</v>
      </c>
      <c r="D2">
        <v>1.55896796158088</v>
      </c>
      <c r="F2" t="str">
        <f>+B2</f>
        <v>Agricultura, pecuaria, silvicultura, caza y pesca</v>
      </c>
      <c r="G2" t="str">
        <f t="shared" si="0"/>
        <v>Productos Agrícolas</v>
      </c>
      <c r="H2">
        <f t="shared" si="0"/>
        <v>1.55896796158088</v>
      </c>
    </row>
    <row r="3" spans="2:8" x14ac:dyDescent="0.25">
      <c r="B3" t="s">
        <v>486</v>
      </c>
      <c r="C3" s="29" t="s">
        <v>488</v>
      </c>
      <c r="D3">
        <v>1.69685688377076</v>
      </c>
      <c r="F3" t="str">
        <f>+B4</f>
        <v>Agricultura, pecuaria, silvicultura, caza y pesca</v>
      </c>
      <c r="G3" t="str">
        <f t="shared" ref="G3:H18" si="1">+C4</f>
        <v>Productos Pecuarios</v>
      </c>
      <c r="H3">
        <f t="shared" si="1"/>
        <v>1.5062128894324101</v>
      </c>
    </row>
    <row r="4" spans="2:8" x14ac:dyDescent="0.25">
      <c r="B4" t="s">
        <v>486</v>
      </c>
      <c r="C4" t="s">
        <v>489</v>
      </c>
      <c r="D4">
        <v>1.5062128894324101</v>
      </c>
      <c r="F4" t="str">
        <f t="shared" ref="F4:H22" si="2">+B5</f>
        <v>Agricultura, pecuaria, silvicultura, caza y pesca</v>
      </c>
      <c r="G4" t="str">
        <f t="shared" si="1"/>
        <v>Silvicultura, pesca y caza</v>
      </c>
      <c r="H4">
        <f t="shared" si="1"/>
        <v>1.79531480713259</v>
      </c>
    </row>
    <row r="5" spans="2:8" x14ac:dyDescent="0.25">
      <c r="B5" t="s">
        <v>486</v>
      </c>
      <c r="C5" t="s">
        <v>490</v>
      </c>
      <c r="D5">
        <v>1.79531480713259</v>
      </c>
      <c r="F5" t="str">
        <f t="shared" si="2"/>
        <v>Minerales e hidrocarburos</v>
      </c>
      <c r="G5" t="str">
        <f t="shared" si="1"/>
        <v>Minerales</v>
      </c>
      <c r="H5">
        <f t="shared" si="1"/>
        <v>1.3287326025117101</v>
      </c>
    </row>
    <row r="6" spans="2:8" x14ac:dyDescent="0.25">
      <c r="B6" t="s">
        <v>491</v>
      </c>
      <c r="C6" t="s">
        <v>492</v>
      </c>
      <c r="D6">
        <v>1.3287326025117101</v>
      </c>
      <c r="F6" t="str">
        <f t="shared" si="2"/>
        <v>Minerales e hidrocarburos</v>
      </c>
      <c r="G6" t="str">
        <f t="shared" si="1"/>
        <v>Petróleo y Gas Natural</v>
      </c>
      <c r="H6">
        <f t="shared" si="1"/>
        <v>1.1162468584328</v>
      </c>
    </row>
    <row r="7" spans="2:8" x14ac:dyDescent="0.25">
      <c r="B7" t="s">
        <v>491</v>
      </c>
      <c r="C7" t="s">
        <v>493</v>
      </c>
      <c r="D7">
        <v>1.1162468584328</v>
      </c>
      <c r="F7" t="str">
        <f t="shared" si="2"/>
        <v>Industria - Alimentos, bebidas y tabaco</v>
      </c>
      <c r="G7" t="str">
        <f t="shared" si="1"/>
        <v>Carnes</v>
      </c>
      <c r="H7">
        <f t="shared" si="1"/>
        <v>1.417431608409</v>
      </c>
    </row>
    <row r="8" spans="2:8" x14ac:dyDescent="0.25">
      <c r="B8" t="s">
        <v>494</v>
      </c>
      <c r="C8" t="s">
        <v>495</v>
      </c>
      <c r="D8">
        <v>1.417431608409</v>
      </c>
      <c r="F8" t="str">
        <f t="shared" si="2"/>
        <v>Industria - Alimentos, bebidas y tabaco</v>
      </c>
      <c r="G8" t="str">
        <f t="shared" si="1"/>
        <v>Lacteos</v>
      </c>
      <c r="H8">
        <f t="shared" si="1"/>
        <v>1.4151310975446001</v>
      </c>
    </row>
    <row r="9" spans="2:8" x14ac:dyDescent="0.25">
      <c r="B9" t="s">
        <v>494</v>
      </c>
      <c r="C9" t="s">
        <v>496</v>
      </c>
      <c r="D9">
        <v>1.4151310975446001</v>
      </c>
      <c r="F9" t="str">
        <f t="shared" si="2"/>
        <v>Industria - Alimentos, bebidas y tabaco</v>
      </c>
      <c r="G9" t="str">
        <f t="shared" si="1"/>
        <v>Molinería</v>
      </c>
      <c r="H9">
        <f t="shared" si="1"/>
        <v>1.58612040982133</v>
      </c>
    </row>
    <row r="10" spans="2:8" x14ac:dyDescent="0.25">
      <c r="B10" t="s">
        <v>494</v>
      </c>
      <c r="C10" t="s">
        <v>497</v>
      </c>
      <c r="D10">
        <v>1.58612040982133</v>
      </c>
      <c r="F10" t="str">
        <f t="shared" si="2"/>
        <v>Industria - Alimentos, bebidas y tabaco</v>
      </c>
      <c r="G10" t="str">
        <f t="shared" si="1"/>
        <v>Azucar</v>
      </c>
      <c r="H10">
        <f t="shared" si="1"/>
        <v>1.46309424850197</v>
      </c>
    </row>
    <row r="11" spans="2:8" x14ac:dyDescent="0.25">
      <c r="B11" t="s">
        <v>494</v>
      </c>
      <c r="C11" t="s">
        <v>498</v>
      </c>
      <c r="D11">
        <v>1.46309424850197</v>
      </c>
      <c r="F11" t="str">
        <f t="shared" si="2"/>
        <v>Industria - Alimentos, bebidas y tabaco</v>
      </c>
      <c r="G11" t="str">
        <f t="shared" si="1"/>
        <v>Oleaginosos</v>
      </c>
      <c r="H11">
        <f t="shared" si="1"/>
        <v>1.5288810704972799</v>
      </c>
    </row>
    <row r="12" spans="2:8" x14ac:dyDescent="0.25">
      <c r="B12" t="s">
        <v>494</v>
      </c>
      <c r="C12" t="s">
        <v>499</v>
      </c>
      <c r="D12">
        <v>1.5288810704972799</v>
      </c>
      <c r="F12" t="str">
        <f t="shared" si="2"/>
        <v>Industria - Alimentos, bebidas y tabaco</v>
      </c>
      <c r="G12" t="str">
        <f t="shared" si="1"/>
        <v>Alimentos</v>
      </c>
      <c r="H12">
        <f t="shared" si="1"/>
        <v>1.3349683011286599</v>
      </c>
    </row>
    <row r="13" spans="2:8" x14ac:dyDescent="0.25">
      <c r="B13" t="s">
        <v>494</v>
      </c>
      <c r="C13" t="s">
        <v>500</v>
      </c>
      <c r="D13">
        <v>1.3349683011286599</v>
      </c>
      <c r="F13" t="str">
        <f t="shared" si="2"/>
        <v>Industria - Alimentos, bebidas y tabaco</v>
      </c>
      <c r="G13" t="str">
        <f t="shared" si="1"/>
        <v>Bebidas y tabaco</v>
      </c>
      <c r="H13">
        <f t="shared" si="1"/>
        <v>1.22636784920316</v>
      </c>
    </row>
    <row r="14" spans="2:8" x14ac:dyDescent="0.25">
      <c r="B14" t="s">
        <v>494</v>
      </c>
      <c r="C14" t="s">
        <v>501</v>
      </c>
      <c r="D14">
        <v>1.22636784920316</v>
      </c>
      <c r="F14" t="str">
        <f t="shared" si="2"/>
        <v>Industria - Otras</v>
      </c>
      <c r="G14" t="str">
        <f t="shared" si="1"/>
        <v>Textiles</v>
      </c>
      <c r="H14">
        <f t="shared" si="1"/>
        <v>1.43718515849433</v>
      </c>
    </row>
    <row r="15" spans="2:8" x14ac:dyDescent="0.25">
      <c r="B15" t="s">
        <v>502</v>
      </c>
      <c r="C15" t="s">
        <v>503</v>
      </c>
      <c r="D15">
        <v>1.43718515849433</v>
      </c>
      <c r="F15" t="str">
        <f t="shared" si="2"/>
        <v>Industria - Otras</v>
      </c>
      <c r="G15" t="str">
        <f t="shared" si="1"/>
        <v>Madera</v>
      </c>
      <c r="H15">
        <f t="shared" si="1"/>
        <v>1.6616860349654401</v>
      </c>
    </row>
    <row r="16" spans="2:8" x14ac:dyDescent="0.25">
      <c r="B16" t="s">
        <v>502</v>
      </c>
      <c r="C16" t="s">
        <v>504</v>
      </c>
      <c r="D16">
        <v>1.6616860349654401</v>
      </c>
      <c r="F16" t="str">
        <f t="shared" si="2"/>
        <v>Industria - Otras</v>
      </c>
      <c r="G16" t="str">
        <f t="shared" si="1"/>
        <v>Papel</v>
      </c>
      <c r="H16">
        <f t="shared" si="1"/>
        <v>1.31759175001509</v>
      </c>
    </row>
    <row r="17" spans="2:8" x14ac:dyDescent="0.25">
      <c r="B17" t="s">
        <v>502</v>
      </c>
      <c r="C17" t="s">
        <v>505</v>
      </c>
      <c r="D17">
        <v>1.31759175001509</v>
      </c>
      <c r="F17" t="str">
        <f t="shared" si="2"/>
        <v>Industria - Otras</v>
      </c>
      <c r="G17" t="str">
        <f t="shared" si="1"/>
        <v>Refinados de petróleo</v>
      </c>
      <c r="H17">
        <f t="shared" si="1"/>
        <v>1.0238083048628599</v>
      </c>
    </row>
    <row r="18" spans="2:8" x14ac:dyDescent="0.25">
      <c r="B18" t="s">
        <v>502</v>
      </c>
      <c r="C18" t="s">
        <v>506</v>
      </c>
      <c r="D18">
        <v>1.0238083048628599</v>
      </c>
      <c r="F18" t="str">
        <f t="shared" si="2"/>
        <v>Industria - Otras</v>
      </c>
      <c r="G18" t="str">
        <f t="shared" si="1"/>
        <v>Químicos</v>
      </c>
      <c r="H18">
        <f t="shared" si="1"/>
        <v>0.97058738517099397</v>
      </c>
    </row>
    <row r="19" spans="2:8" x14ac:dyDescent="0.25">
      <c r="B19" t="s">
        <v>502</v>
      </c>
      <c r="C19" t="s">
        <v>507</v>
      </c>
      <c r="D19">
        <v>0.97058738517099397</v>
      </c>
      <c r="F19" t="str">
        <f t="shared" si="2"/>
        <v>Industria - Otras</v>
      </c>
      <c r="G19" t="str">
        <f t="shared" si="2"/>
        <v>Minerales no metálicos</v>
      </c>
      <c r="H19">
        <f t="shared" si="2"/>
        <v>1.4139690757752701</v>
      </c>
    </row>
    <row r="20" spans="2:8" x14ac:dyDescent="0.25">
      <c r="B20" t="s">
        <v>502</v>
      </c>
      <c r="C20" t="s">
        <v>508</v>
      </c>
      <c r="D20">
        <v>1.4139690757752701</v>
      </c>
      <c r="F20" t="str">
        <f t="shared" si="2"/>
        <v>Industria - Otras</v>
      </c>
      <c r="G20" t="str">
        <f t="shared" si="2"/>
        <v>Metales comunes</v>
      </c>
      <c r="H20">
        <f t="shared" si="2"/>
        <v>1.30957791238864</v>
      </c>
    </row>
    <row r="21" spans="2:8" x14ac:dyDescent="0.25">
      <c r="B21" t="s">
        <v>502</v>
      </c>
      <c r="C21" t="s">
        <v>509</v>
      </c>
      <c r="D21">
        <v>1.30957791238864</v>
      </c>
      <c r="F21" t="str">
        <f t="shared" si="2"/>
        <v>Industria - Otras</v>
      </c>
      <c r="G21" t="str">
        <f t="shared" si="2"/>
        <v>Maquinaria y equipo</v>
      </c>
      <c r="H21">
        <f t="shared" si="2"/>
        <v>1.1439151434091099</v>
      </c>
    </row>
    <row r="22" spans="2:8" x14ac:dyDescent="0.25">
      <c r="B22" t="s">
        <v>502</v>
      </c>
      <c r="C22" t="s">
        <v>510</v>
      </c>
      <c r="D22">
        <v>1.1439151434091099</v>
      </c>
      <c r="F22" t="str">
        <f t="shared" si="2"/>
        <v>Industria - Otras</v>
      </c>
      <c r="G22" t="str">
        <f t="shared" si="2"/>
        <v>Manufacturas diversas</v>
      </c>
      <c r="H22">
        <f t="shared" si="2"/>
        <v>1.37057483422185</v>
      </c>
    </row>
    <row r="23" spans="2:8" x14ac:dyDescent="0.25">
      <c r="B23" t="s">
        <v>502</v>
      </c>
      <c r="C23" t="s">
        <v>511</v>
      </c>
      <c r="D23">
        <v>1.37057483422185</v>
      </c>
      <c r="F23" t="str">
        <f>+B26</f>
        <v>Electricidad, gas, agua y desechos sólidos</v>
      </c>
      <c r="G23" t="str">
        <f t="shared" ref="G23:H23" si="3">+C26</f>
        <v>Distribución eléctrica</v>
      </c>
      <c r="H23">
        <f t="shared" si="3"/>
        <v>1.3646488581107099</v>
      </c>
    </row>
    <row r="24" spans="2:8" x14ac:dyDescent="0.25">
      <c r="B24" t="s">
        <v>512</v>
      </c>
      <c r="C24" s="29" t="s">
        <v>513</v>
      </c>
      <c r="D24">
        <v>1.34047204100408</v>
      </c>
      <c r="F24" t="str">
        <f t="shared" ref="F24:H33" si="4">+B27</f>
        <v>Electricidad, gas, agua y desechos sólidos</v>
      </c>
      <c r="G24" t="str">
        <f t="shared" si="4"/>
        <v>Agua</v>
      </c>
      <c r="H24">
        <f t="shared" si="4"/>
        <v>1.34990265677067</v>
      </c>
    </row>
    <row r="25" spans="2:8" x14ac:dyDescent="0.25">
      <c r="B25" t="s">
        <v>512</v>
      </c>
      <c r="C25" s="29" t="s">
        <v>514</v>
      </c>
      <c r="D25">
        <v>1.2993058793921399</v>
      </c>
      <c r="F25" t="str">
        <f t="shared" si="4"/>
        <v>Electricidad, gas, agua y desechos sólidos</v>
      </c>
      <c r="G25" t="str">
        <f t="shared" si="4"/>
        <v>Gas</v>
      </c>
      <c r="H25">
        <f t="shared" si="4"/>
        <v>1.12754681056303</v>
      </c>
    </row>
    <row r="26" spans="2:8" x14ac:dyDescent="0.25">
      <c r="B26" t="s">
        <v>512</v>
      </c>
      <c r="C26" t="s">
        <v>515</v>
      </c>
      <c r="D26">
        <v>1.3646488581107099</v>
      </c>
      <c r="F26" t="str">
        <f t="shared" si="4"/>
        <v>Electricidad, gas, agua y desechos sólidos</v>
      </c>
      <c r="G26" t="str">
        <f t="shared" si="4"/>
        <v>Recolección desechos sólidos</v>
      </c>
      <c r="H26">
        <f t="shared" si="4"/>
        <v>1.39074875181185</v>
      </c>
    </row>
    <row r="27" spans="2:8" x14ac:dyDescent="0.25">
      <c r="B27" t="s">
        <v>512</v>
      </c>
      <c r="C27" t="s">
        <v>516</v>
      </c>
      <c r="D27">
        <v>1.34990265677067</v>
      </c>
      <c r="F27" t="str">
        <f t="shared" si="4"/>
        <v>Construcción</v>
      </c>
      <c r="G27" t="str">
        <f t="shared" si="4"/>
        <v>Construcción Edificaciones</v>
      </c>
      <c r="H27">
        <f t="shared" si="4"/>
        <v>1.61750284381315</v>
      </c>
    </row>
    <row r="28" spans="2:8" x14ac:dyDescent="0.25">
      <c r="B28" t="s">
        <v>512</v>
      </c>
      <c r="C28" t="s">
        <v>517</v>
      </c>
      <c r="D28">
        <v>1.12754681056303</v>
      </c>
      <c r="F28" t="str">
        <f t="shared" si="4"/>
        <v>Construcción</v>
      </c>
      <c r="G28" t="str">
        <f t="shared" si="4"/>
        <v>Construcción Obras Civiles</v>
      </c>
      <c r="H28">
        <f t="shared" si="4"/>
        <v>1.3841880726372899</v>
      </c>
    </row>
    <row r="29" spans="2:8" x14ac:dyDescent="0.25">
      <c r="B29" t="s">
        <v>512</v>
      </c>
      <c r="C29" t="s">
        <v>518</v>
      </c>
      <c r="D29">
        <v>1.39074875181185</v>
      </c>
      <c r="F29" t="str">
        <f t="shared" si="4"/>
        <v>Comercio</v>
      </c>
      <c r="G29" t="str">
        <f t="shared" si="4"/>
        <v>Comercio</v>
      </c>
      <c r="H29">
        <f t="shared" si="4"/>
        <v>1.59396529172999</v>
      </c>
    </row>
    <row r="30" spans="2:8" x14ac:dyDescent="0.25">
      <c r="B30" t="s">
        <v>519</v>
      </c>
      <c r="C30" t="s">
        <v>520</v>
      </c>
      <c r="D30">
        <v>1.61750284381315</v>
      </c>
      <c r="F30" t="str">
        <f t="shared" si="4"/>
        <v>Transporte y almacenamiento</v>
      </c>
      <c r="G30" t="str">
        <f t="shared" si="4"/>
        <v>Transporte y almacenamiento</v>
      </c>
      <c r="H30">
        <f t="shared" si="4"/>
        <v>1.46112764857223</v>
      </c>
    </row>
    <row r="31" spans="2:8" x14ac:dyDescent="0.25">
      <c r="B31" t="s">
        <v>519</v>
      </c>
      <c r="C31" t="s">
        <v>521</v>
      </c>
      <c r="D31">
        <v>1.3841880726372899</v>
      </c>
      <c r="F31" t="str">
        <f t="shared" si="4"/>
        <v>Hoteles y restaurantes</v>
      </c>
      <c r="G31" t="str">
        <f t="shared" si="4"/>
        <v>Hoteles y restaurantes</v>
      </c>
      <c r="H31">
        <f t="shared" si="4"/>
        <v>1.58219328660405</v>
      </c>
    </row>
    <row r="32" spans="2:8" x14ac:dyDescent="0.25">
      <c r="B32" t="s">
        <v>522</v>
      </c>
      <c r="C32" t="s">
        <v>522</v>
      </c>
      <c r="D32">
        <v>1.59396529172999</v>
      </c>
      <c r="F32" t="str">
        <f t="shared" si="4"/>
        <v>Comunicación</v>
      </c>
      <c r="G32" t="str">
        <f t="shared" si="4"/>
        <v>Comunicación</v>
      </c>
      <c r="H32">
        <f t="shared" si="4"/>
        <v>1.4629973669168299</v>
      </c>
    </row>
    <row r="33" spans="2:8" x14ac:dyDescent="0.25">
      <c r="B33" t="s">
        <v>523</v>
      </c>
      <c r="C33" t="s">
        <v>523</v>
      </c>
      <c r="D33">
        <v>1.46112764857223</v>
      </c>
      <c r="F33" t="str">
        <f t="shared" si="4"/>
        <v>Servicios financieros</v>
      </c>
      <c r="G33" t="str">
        <f t="shared" si="4"/>
        <v>Servicios financieros</v>
      </c>
      <c r="H33">
        <f t="shared" si="4"/>
        <v>1.3324185312283301</v>
      </c>
    </row>
    <row r="34" spans="2:8" x14ac:dyDescent="0.25">
      <c r="B34" t="s">
        <v>524</v>
      </c>
      <c r="C34" t="s">
        <v>524</v>
      </c>
      <c r="D34">
        <v>1.58219328660405</v>
      </c>
      <c r="F34" t="str">
        <f>+B38</f>
        <v>Servicios de las empresas</v>
      </c>
      <c r="G34" t="str">
        <f t="shared" ref="G34:H34" si="5">+C38</f>
        <v>Empresas</v>
      </c>
      <c r="H34">
        <f t="shared" si="5"/>
        <v>1.5314311824956199</v>
      </c>
    </row>
    <row r="35" spans="2:8" x14ac:dyDescent="0.25">
      <c r="B35" t="s">
        <v>480</v>
      </c>
      <c r="C35" t="s">
        <v>480</v>
      </c>
      <c r="D35">
        <v>1.4629973669168299</v>
      </c>
      <c r="F35" t="str">
        <f t="shared" ref="F35:H39" si="6">+B39</f>
        <v>Servicio Gobierno General</v>
      </c>
      <c r="G35" t="str">
        <f t="shared" si="6"/>
        <v>Gobierno General</v>
      </c>
      <c r="H35">
        <f t="shared" si="6"/>
        <v>1.8136351882799799</v>
      </c>
    </row>
    <row r="36" spans="2:8" x14ac:dyDescent="0.25">
      <c r="B36" t="s">
        <v>525</v>
      </c>
      <c r="C36" t="s">
        <v>525</v>
      </c>
      <c r="D36">
        <v>1.3324185312283301</v>
      </c>
      <c r="F36" t="str">
        <f t="shared" si="6"/>
        <v>Educación de mercado</v>
      </c>
      <c r="G36" t="str">
        <f t="shared" si="6"/>
        <v>Educación de mercado</v>
      </c>
      <c r="H36">
        <f t="shared" si="6"/>
        <v>1.6814747675612001</v>
      </c>
    </row>
    <row r="37" spans="2:8" x14ac:dyDescent="0.25">
      <c r="B37" t="s">
        <v>526</v>
      </c>
      <c r="C37" s="29" t="s">
        <v>527</v>
      </c>
      <c r="D37">
        <v>1.06453302442447</v>
      </c>
      <c r="F37" t="str">
        <f t="shared" si="6"/>
        <v>Educación de no mercado</v>
      </c>
      <c r="G37" t="str">
        <f t="shared" si="6"/>
        <v>Educación de no mercado</v>
      </c>
      <c r="H37">
        <f t="shared" si="6"/>
        <v>1.9166760099143101</v>
      </c>
    </row>
    <row r="38" spans="2:8" x14ac:dyDescent="0.25">
      <c r="B38" t="s">
        <v>528</v>
      </c>
      <c r="C38" t="s">
        <v>529</v>
      </c>
      <c r="D38">
        <v>1.5314311824956199</v>
      </c>
      <c r="F38" t="str">
        <f t="shared" si="6"/>
        <v>Salud de mercado</v>
      </c>
      <c r="G38" t="str">
        <f t="shared" si="6"/>
        <v>Salud de mercado</v>
      </c>
      <c r="H38">
        <f t="shared" si="6"/>
        <v>1.51672829407495</v>
      </c>
    </row>
    <row r="39" spans="2:8" x14ac:dyDescent="0.25">
      <c r="B39" t="s">
        <v>530</v>
      </c>
      <c r="C39" t="s">
        <v>531</v>
      </c>
      <c r="D39">
        <v>1.8136351882799799</v>
      </c>
      <c r="F39" t="str">
        <f t="shared" si="6"/>
        <v>Salud de no mercado</v>
      </c>
      <c r="G39" t="str">
        <f t="shared" si="6"/>
        <v>Salud de no mercado</v>
      </c>
      <c r="H39">
        <f t="shared" si="6"/>
        <v>1.7964523127098799</v>
      </c>
    </row>
    <row r="40" spans="2:8" x14ac:dyDescent="0.25">
      <c r="B40" t="s">
        <v>532</v>
      </c>
      <c r="C40" t="s">
        <v>532</v>
      </c>
      <c r="D40">
        <v>1.6814747675612001</v>
      </c>
    </row>
    <row r="41" spans="2:8" x14ac:dyDescent="0.25">
      <c r="B41" t="s">
        <v>533</v>
      </c>
      <c r="C41" t="s">
        <v>533</v>
      </c>
      <c r="D41">
        <v>1.9166760099143101</v>
      </c>
    </row>
    <row r="42" spans="2:8" x14ac:dyDescent="0.25">
      <c r="B42" t="s">
        <v>534</v>
      </c>
      <c r="C42" t="s">
        <v>534</v>
      </c>
      <c r="D42">
        <v>1.51672829407495</v>
      </c>
    </row>
    <row r="43" spans="2:8" x14ac:dyDescent="0.25">
      <c r="B43" t="s">
        <v>535</v>
      </c>
      <c r="C43" t="s">
        <v>535</v>
      </c>
      <c r="D43">
        <v>1.7964523127098799</v>
      </c>
    </row>
    <row r="44" spans="2:8" x14ac:dyDescent="0.25">
      <c r="B44" t="s">
        <v>536</v>
      </c>
      <c r="C44" s="29" t="s">
        <v>537</v>
      </c>
      <c r="D44">
        <v>1.64172690665746</v>
      </c>
    </row>
    <row r="45" spans="2:8" x14ac:dyDescent="0.25">
      <c r="B45" t="s">
        <v>538</v>
      </c>
      <c r="C45" s="29" t="s">
        <v>538</v>
      </c>
      <c r="D45">
        <v>1.96150585347847</v>
      </c>
    </row>
    <row r="48" spans="2:8" x14ac:dyDescent="0.25">
      <c r="C48" t="s">
        <v>539</v>
      </c>
      <c r="D48">
        <f>COUNT(D53:D90)</f>
        <v>38</v>
      </c>
    </row>
    <row r="49" spans="1:5" x14ac:dyDescent="0.25">
      <c r="C49" t="s">
        <v>540</v>
      </c>
      <c r="D49" s="30">
        <f>360/D48</f>
        <v>9.473684210526315</v>
      </c>
    </row>
    <row r="52" spans="1:5" x14ac:dyDescent="0.25">
      <c r="B52" t="s">
        <v>483</v>
      </c>
      <c r="C52" t="s">
        <v>561</v>
      </c>
      <c r="D52" t="s">
        <v>485</v>
      </c>
      <c r="E52" t="s">
        <v>541</v>
      </c>
    </row>
    <row r="53" spans="1:5" x14ac:dyDescent="0.25">
      <c r="A53" t="str">
        <f>C53&amp;"; "&amp;ROUND(D53,2)</f>
        <v>Livestock; 1.51</v>
      </c>
      <c r="B53" t="s">
        <v>475</v>
      </c>
      <c r="C53" t="s">
        <v>564</v>
      </c>
      <c r="D53" s="28">
        <v>1.5062128894324101</v>
      </c>
      <c r="E53" s="30">
        <f>+D49</f>
        <v>9.473684210526315</v>
      </c>
    </row>
    <row r="54" spans="1:5" x14ac:dyDescent="0.25">
      <c r="A54" t="str">
        <f t="shared" ref="A54:A90" si="7">C54&amp;"; "&amp;ROUND(D54,2)</f>
        <v>Agricultural; 1.56</v>
      </c>
      <c r="B54" t="s">
        <v>475</v>
      </c>
      <c r="C54" t="s">
        <v>562</v>
      </c>
      <c r="D54" s="28">
        <v>1.55896796158088</v>
      </c>
      <c r="E54" s="30">
        <f>+E53</f>
        <v>9.473684210526315</v>
      </c>
    </row>
    <row r="55" spans="1:5" x14ac:dyDescent="0.25">
      <c r="A55" t="str">
        <f t="shared" si="7"/>
        <v>Silviculture; 1.8</v>
      </c>
      <c r="B55" t="s">
        <v>475</v>
      </c>
      <c r="C55" t="s">
        <v>563</v>
      </c>
      <c r="D55" s="28">
        <v>1.79531480713259</v>
      </c>
      <c r="E55" s="30">
        <f t="shared" ref="E55:E90" si="8">+E54</f>
        <v>9.473684210526315</v>
      </c>
    </row>
    <row r="56" spans="1:5" x14ac:dyDescent="0.25">
      <c r="A56" t="str">
        <f t="shared" si="7"/>
        <v>Oil &amp; Natural Gas; 1.12</v>
      </c>
      <c r="B56" t="s">
        <v>542</v>
      </c>
      <c r="C56" t="s">
        <v>565</v>
      </c>
      <c r="D56" s="28">
        <v>1.1162468584328</v>
      </c>
      <c r="E56" s="30">
        <f t="shared" si="8"/>
        <v>9.473684210526315</v>
      </c>
    </row>
    <row r="57" spans="1:5" x14ac:dyDescent="0.25">
      <c r="A57" t="str">
        <f t="shared" si="7"/>
        <v>Minerals; 1.33</v>
      </c>
      <c r="B57" t="s">
        <v>542</v>
      </c>
      <c r="C57" t="s">
        <v>566</v>
      </c>
      <c r="D57" s="28">
        <v>1.3287326025117101</v>
      </c>
      <c r="E57" s="30">
        <f t="shared" si="8"/>
        <v>9.473684210526315</v>
      </c>
    </row>
    <row r="58" spans="1:5" x14ac:dyDescent="0.25">
      <c r="A58" t="str">
        <f t="shared" si="7"/>
        <v>Chemists; 0.97</v>
      </c>
      <c r="B58" t="s">
        <v>476</v>
      </c>
      <c r="C58" t="s">
        <v>568</v>
      </c>
      <c r="D58" s="28">
        <v>0.97058738517099397</v>
      </c>
      <c r="E58" s="30">
        <f t="shared" si="8"/>
        <v>9.473684210526315</v>
      </c>
    </row>
    <row r="59" spans="1:5" x14ac:dyDescent="0.25">
      <c r="A59" t="str">
        <f t="shared" si="7"/>
        <v>Refined petroleum; 1.02</v>
      </c>
      <c r="B59" t="s">
        <v>476</v>
      </c>
      <c r="C59" t="s">
        <v>567</v>
      </c>
      <c r="D59" s="28">
        <v>1.0238083048628599</v>
      </c>
      <c r="E59" s="30">
        <f t="shared" si="8"/>
        <v>9.473684210526315</v>
      </c>
    </row>
    <row r="60" spans="1:5" x14ac:dyDescent="0.25">
      <c r="A60" t="str">
        <f t="shared" si="7"/>
        <v>Machinery &amp; Equipment; 1.14</v>
      </c>
      <c r="B60" t="s">
        <v>476</v>
      </c>
      <c r="C60" t="s">
        <v>569</v>
      </c>
      <c r="D60" s="28">
        <v>1.1439151434091099</v>
      </c>
      <c r="E60" s="30">
        <f t="shared" si="8"/>
        <v>9.473684210526315</v>
      </c>
    </row>
    <row r="61" spans="1:5" x14ac:dyDescent="0.25">
      <c r="A61" t="str">
        <f t="shared" si="7"/>
        <v>Beverages &amp; Tobacco; 1.23</v>
      </c>
      <c r="B61" t="s">
        <v>476</v>
      </c>
      <c r="C61" t="s">
        <v>570</v>
      </c>
      <c r="D61" s="28">
        <v>1.22636784920316</v>
      </c>
      <c r="E61" s="30">
        <f t="shared" si="8"/>
        <v>9.473684210526315</v>
      </c>
    </row>
    <row r="62" spans="1:5" x14ac:dyDescent="0.25">
      <c r="A62" t="str">
        <f t="shared" si="7"/>
        <v>Base Metals; 1.31</v>
      </c>
      <c r="B62" t="s">
        <v>476</v>
      </c>
      <c r="C62" t="s">
        <v>571</v>
      </c>
      <c r="D62" s="28">
        <v>1.30957791238864</v>
      </c>
      <c r="E62" s="30">
        <f t="shared" si="8"/>
        <v>9.473684210526315</v>
      </c>
    </row>
    <row r="63" spans="1:5" x14ac:dyDescent="0.25">
      <c r="A63" t="str">
        <f t="shared" si="7"/>
        <v>Paper; 1.32</v>
      </c>
      <c r="B63" t="s">
        <v>476</v>
      </c>
      <c r="C63" t="s">
        <v>573</v>
      </c>
      <c r="D63" s="28">
        <v>1.31759175001509</v>
      </c>
      <c r="E63" s="30">
        <f t="shared" si="8"/>
        <v>9.473684210526315</v>
      </c>
    </row>
    <row r="64" spans="1:5" x14ac:dyDescent="0.25">
      <c r="A64" t="str">
        <f t="shared" si="7"/>
        <v>Foods; 1.33</v>
      </c>
      <c r="B64" t="s">
        <v>476</v>
      </c>
      <c r="C64" t="s">
        <v>574</v>
      </c>
      <c r="D64" s="28">
        <v>1.3349683011286599</v>
      </c>
      <c r="E64" s="30">
        <f t="shared" si="8"/>
        <v>9.473684210526315</v>
      </c>
    </row>
    <row r="65" spans="1:5" x14ac:dyDescent="0.25">
      <c r="A65" t="str">
        <f t="shared" si="7"/>
        <v>Miscellaneous Manufactures; 1.37</v>
      </c>
      <c r="B65" t="s">
        <v>476</v>
      </c>
      <c r="C65" t="s">
        <v>576</v>
      </c>
      <c r="D65" s="28">
        <v>1.37057483422185</v>
      </c>
      <c r="E65" s="30">
        <f t="shared" si="8"/>
        <v>9.473684210526315</v>
      </c>
    </row>
    <row r="66" spans="1:5" x14ac:dyDescent="0.25">
      <c r="A66" t="str">
        <f t="shared" si="7"/>
        <v>Non-metallic minerals; 1.41</v>
      </c>
      <c r="B66" t="s">
        <v>476</v>
      </c>
      <c r="C66" t="s">
        <v>572</v>
      </c>
      <c r="D66" s="28">
        <v>1.4139690757752701</v>
      </c>
      <c r="E66" s="30">
        <f t="shared" si="8"/>
        <v>9.473684210526315</v>
      </c>
    </row>
    <row r="67" spans="1:5" x14ac:dyDescent="0.25">
      <c r="A67" t="str">
        <f t="shared" si="7"/>
        <v>Dairy; 1.42</v>
      </c>
      <c r="B67" t="s">
        <v>476</v>
      </c>
      <c r="C67" t="s">
        <v>579</v>
      </c>
      <c r="D67" s="28">
        <v>1.4151310975446001</v>
      </c>
      <c r="E67" s="30">
        <f t="shared" si="8"/>
        <v>9.473684210526315</v>
      </c>
    </row>
    <row r="68" spans="1:5" x14ac:dyDescent="0.25">
      <c r="A68" t="str">
        <f t="shared" si="7"/>
        <v>Meats; 1.42</v>
      </c>
      <c r="B68" t="s">
        <v>476</v>
      </c>
      <c r="C68" t="s">
        <v>581</v>
      </c>
      <c r="D68" s="28">
        <v>1.417431608409</v>
      </c>
      <c r="E68" s="30">
        <f t="shared" si="8"/>
        <v>9.473684210526315</v>
      </c>
    </row>
    <row r="69" spans="1:5" x14ac:dyDescent="0.25">
      <c r="A69" t="str">
        <f t="shared" si="7"/>
        <v>Textiles; 1.44</v>
      </c>
      <c r="B69" t="s">
        <v>476</v>
      </c>
      <c r="C69" t="s">
        <v>503</v>
      </c>
      <c r="D69" s="28">
        <v>1.43718515849433</v>
      </c>
      <c r="E69" s="30">
        <f t="shared" si="8"/>
        <v>9.473684210526315</v>
      </c>
    </row>
    <row r="70" spans="1:5" x14ac:dyDescent="0.25">
      <c r="A70" t="str">
        <f t="shared" si="7"/>
        <v>Sugar; 1.46</v>
      </c>
      <c r="B70" t="s">
        <v>476</v>
      </c>
      <c r="C70" t="s">
        <v>575</v>
      </c>
      <c r="D70" s="28">
        <v>1.46309424850197</v>
      </c>
      <c r="E70" s="30">
        <f t="shared" si="8"/>
        <v>9.473684210526315</v>
      </c>
    </row>
    <row r="71" spans="1:5" x14ac:dyDescent="0.25">
      <c r="A71" t="str">
        <f t="shared" si="7"/>
        <v>Oily; 1.53</v>
      </c>
      <c r="B71" t="s">
        <v>476</v>
      </c>
      <c r="C71" t="s">
        <v>577</v>
      </c>
      <c r="D71" s="28">
        <v>1.5288810704972799</v>
      </c>
      <c r="E71" s="30">
        <f t="shared" si="8"/>
        <v>9.473684210526315</v>
      </c>
    </row>
    <row r="72" spans="1:5" x14ac:dyDescent="0.25">
      <c r="A72" t="str">
        <f t="shared" si="7"/>
        <v>Milling; 1.59</v>
      </c>
      <c r="B72" t="s">
        <v>476</v>
      </c>
      <c r="C72" t="s">
        <v>580</v>
      </c>
      <c r="D72" s="28">
        <v>1.58612040982133</v>
      </c>
      <c r="E72" s="30">
        <f t="shared" si="8"/>
        <v>9.473684210526315</v>
      </c>
    </row>
    <row r="73" spans="1:5" x14ac:dyDescent="0.25">
      <c r="A73" t="str">
        <f t="shared" si="7"/>
        <v>Wood; 1.66</v>
      </c>
      <c r="B73" t="s">
        <v>476</v>
      </c>
      <c r="C73" t="s">
        <v>578</v>
      </c>
      <c r="D73" s="28">
        <v>1.6616860349654401</v>
      </c>
      <c r="E73" s="30">
        <f t="shared" si="8"/>
        <v>9.473684210526315</v>
      </c>
    </row>
    <row r="74" spans="1:5" x14ac:dyDescent="0.25">
      <c r="A74" t="str">
        <f t="shared" si="7"/>
        <v>Gas; 1.13</v>
      </c>
      <c r="B74" t="s">
        <v>543</v>
      </c>
      <c r="C74" t="s">
        <v>517</v>
      </c>
      <c r="D74" s="28">
        <v>1.12754681056303</v>
      </c>
      <c r="E74" s="30">
        <f t="shared" si="8"/>
        <v>9.473684210526315</v>
      </c>
    </row>
    <row r="75" spans="1:5" x14ac:dyDescent="0.25">
      <c r="A75" t="str">
        <f t="shared" si="7"/>
        <v>Financial services; 1.33</v>
      </c>
      <c r="B75" t="s">
        <v>543</v>
      </c>
      <c r="C75" t="s">
        <v>582</v>
      </c>
      <c r="D75" s="28">
        <v>1.3324185312283301</v>
      </c>
      <c r="E75" s="30">
        <f t="shared" si="8"/>
        <v>9.473684210526315</v>
      </c>
    </row>
    <row r="76" spans="1:5" x14ac:dyDescent="0.25">
      <c r="A76" t="str">
        <f t="shared" si="7"/>
        <v>Water; 1.35</v>
      </c>
      <c r="B76" t="s">
        <v>543</v>
      </c>
      <c r="C76" t="s">
        <v>583</v>
      </c>
      <c r="D76" s="28">
        <v>1.34990265677067</v>
      </c>
      <c r="E76" s="30">
        <f t="shared" si="8"/>
        <v>9.473684210526315</v>
      </c>
    </row>
    <row r="77" spans="1:5" x14ac:dyDescent="0.25">
      <c r="A77" t="str">
        <f t="shared" si="7"/>
        <v>Electricity; 1.36</v>
      </c>
      <c r="B77" t="s">
        <v>543</v>
      </c>
      <c r="C77" t="s">
        <v>590</v>
      </c>
      <c r="D77" s="28">
        <v>1.3646488581107099</v>
      </c>
      <c r="E77" s="30">
        <f t="shared" si="8"/>
        <v>9.473684210526315</v>
      </c>
    </row>
    <row r="78" spans="1:5" x14ac:dyDescent="0.25">
      <c r="A78" t="str">
        <f t="shared" si="7"/>
        <v>Construction, Civil Works; 1.38</v>
      </c>
      <c r="B78" t="s">
        <v>543</v>
      </c>
      <c r="C78" t="s">
        <v>591</v>
      </c>
      <c r="D78" s="28">
        <v>1.3841880726372899</v>
      </c>
      <c r="E78" s="30">
        <f t="shared" si="8"/>
        <v>9.473684210526315</v>
      </c>
    </row>
    <row r="79" spans="1:5" x14ac:dyDescent="0.25">
      <c r="A79" t="str">
        <f t="shared" si="7"/>
        <v>Solid Waste; 1.39</v>
      </c>
      <c r="B79" t="s">
        <v>543</v>
      </c>
      <c r="C79" t="s">
        <v>584</v>
      </c>
      <c r="D79" s="28">
        <v>1.39074875181185</v>
      </c>
      <c r="E79" s="30">
        <f t="shared" si="8"/>
        <v>9.473684210526315</v>
      </c>
    </row>
    <row r="80" spans="1:5" x14ac:dyDescent="0.25">
      <c r="A80" t="str">
        <f t="shared" si="7"/>
        <v>Transport &amp; Storage; 1.46</v>
      </c>
      <c r="B80" t="s">
        <v>543</v>
      </c>
      <c r="C80" t="s">
        <v>586</v>
      </c>
      <c r="D80" s="28">
        <v>1.46112764857223</v>
      </c>
      <c r="E80" s="30">
        <f t="shared" si="8"/>
        <v>9.473684210526315</v>
      </c>
    </row>
    <row r="81" spans="1:7" x14ac:dyDescent="0.25">
      <c r="A81" t="str">
        <f t="shared" si="7"/>
        <v>Communication; 1.46</v>
      </c>
      <c r="B81" t="s">
        <v>543</v>
      </c>
      <c r="C81" t="s">
        <v>588</v>
      </c>
      <c r="D81" s="28">
        <v>1.4629973669168299</v>
      </c>
      <c r="E81" s="30">
        <f t="shared" si="8"/>
        <v>9.473684210526315</v>
      </c>
    </row>
    <row r="82" spans="1:7" x14ac:dyDescent="0.25">
      <c r="A82" t="str">
        <f t="shared" si="7"/>
        <v>Private Health; 1.52</v>
      </c>
      <c r="B82" t="s">
        <v>543</v>
      </c>
      <c r="C82" t="s">
        <v>596</v>
      </c>
      <c r="D82" s="28">
        <v>1.51672829407495</v>
      </c>
      <c r="E82" s="30">
        <f t="shared" si="8"/>
        <v>9.473684210526315</v>
      </c>
    </row>
    <row r="83" spans="1:7" x14ac:dyDescent="0.25">
      <c r="A83" t="str">
        <f t="shared" si="7"/>
        <v>Enterprises; 1.53</v>
      </c>
      <c r="B83" t="s">
        <v>543</v>
      </c>
      <c r="C83" t="s">
        <v>585</v>
      </c>
      <c r="D83" s="28">
        <v>1.5314311824956199</v>
      </c>
      <c r="E83" s="30">
        <f t="shared" si="8"/>
        <v>9.473684210526315</v>
      </c>
    </row>
    <row r="84" spans="1:7" x14ac:dyDescent="0.25">
      <c r="A84" t="str">
        <f t="shared" si="7"/>
        <v>Hotels &amp; Restaurants; 1.58</v>
      </c>
      <c r="B84" t="s">
        <v>543</v>
      </c>
      <c r="C84" t="s">
        <v>597</v>
      </c>
      <c r="D84" s="28">
        <v>1.58219328660405</v>
      </c>
      <c r="E84" s="30">
        <f t="shared" si="8"/>
        <v>9.473684210526315</v>
      </c>
    </row>
    <row r="85" spans="1:7" x14ac:dyDescent="0.25">
      <c r="A85" t="str">
        <f t="shared" si="7"/>
        <v>Commerce; 1.59</v>
      </c>
      <c r="B85" t="s">
        <v>543</v>
      </c>
      <c r="C85" t="s">
        <v>587</v>
      </c>
      <c r="D85" s="28">
        <v>1.59396529172999</v>
      </c>
      <c r="E85" s="30">
        <f t="shared" si="8"/>
        <v>9.473684210526315</v>
      </c>
    </row>
    <row r="86" spans="1:7" x14ac:dyDescent="0.25">
      <c r="A86" t="str">
        <f t="shared" si="7"/>
        <v>Construction of Buildings; 1.62</v>
      </c>
      <c r="B86" t="s">
        <v>543</v>
      </c>
      <c r="C86" t="s">
        <v>594</v>
      </c>
      <c r="D86" s="28">
        <v>1.61750284381315</v>
      </c>
      <c r="E86" s="30">
        <f t="shared" si="8"/>
        <v>9.473684210526315</v>
      </c>
    </row>
    <row r="87" spans="1:7" x14ac:dyDescent="0.25">
      <c r="A87" t="str">
        <f t="shared" si="7"/>
        <v>Private education; 1.68</v>
      </c>
      <c r="B87" t="s">
        <v>543</v>
      </c>
      <c r="C87" t="s">
        <v>595</v>
      </c>
      <c r="D87" s="28">
        <v>1.6814747675612001</v>
      </c>
      <c r="E87" s="30">
        <f t="shared" si="8"/>
        <v>9.473684210526315</v>
      </c>
    </row>
    <row r="88" spans="1:7" x14ac:dyDescent="0.25">
      <c r="A88" t="str">
        <f t="shared" si="7"/>
        <v>Public health; 1.8</v>
      </c>
      <c r="B88" t="s">
        <v>543</v>
      </c>
      <c r="C88" t="s">
        <v>593</v>
      </c>
      <c r="D88" s="28">
        <v>1.7964523127098799</v>
      </c>
      <c r="E88" s="30">
        <f t="shared" si="8"/>
        <v>9.473684210526315</v>
      </c>
    </row>
    <row r="89" spans="1:7" x14ac:dyDescent="0.25">
      <c r="A89" t="str">
        <f t="shared" si="7"/>
        <v>General Government; 1.81</v>
      </c>
      <c r="B89" t="s">
        <v>543</v>
      </c>
      <c r="C89" t="s">
        <v>592</v>
      </c>
      <c r="D89" s="28">
        <v>1.8136351882799799</v>
      </c>
      <c r="E89" s="30">
        <f t="shared" si="8"/>
        <v>9.473684210526315</v>
      </c>
    </row>
    <row r="90" spans="1:7" x14ac:dyDescent="0.25">
      <c r="A90" t="str">
        <f t="shared" si="7"/>
        <v>Public education; 1.92</v>
      </c>
      <c r="B90" t="s">
        <v>543</v>
      </c>
      <c r="C90" t="s">
        <v>589</v>
      </c>
      <c r="D90" s="28">
        <v>1.9166760099143101</v>
      </c>
      <c r="E90" s="30">
        <f t="shared" si="8"/>
        <v>9.473684210526315</v>
      </c>
    </row>
    <row r="91" spans="1:7" x14ac:dyDescent="0.25">
      <c r="D91" s="28"/>
      <c r="E91" s="30"/>
    </row>
    <row r="92" spans="1:7" x14ac:dyDescent="0.25">
      <c r="C92" t="s">
        <v>545</v>
      </c>
      <c r="D92" s="28">
        <f>AVERAGE(D53:D90)</f>
        <v>1.4434211362445801</v>
      </c>
    </row>
    <row r="93" spans="1:7" x14ac:dyDescent="0.25">
      <c r="F93" t="s">
        <v>485</v>
      </c>
      <c r="G93" t="s">
        <v>546</v>
      </c>
    </row>
    <row r="94" spans="1:7" x14ac:dyDescent="0.25">
      <c r="D94" s="30">
        <v>1</v>
      </c>
      <c r="E94">
        <v>1</v>
      </c>
      <c r="F94">
        <v>0</v>
      </c>
      <c r="G94" s="28">
        <f>D92</f>
        <v>1.4434211362445801</v>
      </c>
    </row>
    <row r="95" spans="1:7" x14ac:dyDescent="0.25">
      <c r="D95">
        <v>2</v>
      </c>
      <c r="E95">
        <v>2</v>
      </c>
      <c r="F95">
        <v>0</v>
      </c>
      <c r="G95" s="28">
        <f>+G94</f>
        <v>1.4434211362445801</v>
      </c>
    </row>
    <row r="96" spans="1:7" x14ac:dyDescent="0.25">
      <c r="D96">
        <v>3</v>
      </c>
      <c r="E96">
        <v>3</v>
      </c>
      <c r="F96" s="28">
        <f>$D$53</f>
        <v>1.5062128894324101</v>
      </c>
      <c r="G96" s="28">
        <f t="shared" ref="G96:G159" si="9">+G95</f>
        <v>1.4434211362445801</v>
      </c>
    </row>
    <row r="97" spans="4:7" x14ac:dyDescent="0.25">
      <c r="D97" s="30">
        <v>4</v>
      </c>
      <c r="E97">
        <v>4</v>
      </c>
      <c r="F97" s="28">
        <f>+F96</f>
        <v>1.5062128894324101</v>
      </c>
      <c r="G97" s="28">
        <f t="shared" si="9"/>
        <v>1.4434211362445801</v>
      </c>
    </row>
    <row r="98" spans="4:7" x14ac:dyDescent="0.25">
      <c r="D98">
        <v>5</v>
      </c>
      <c r="E98">
        <v>5</v>
      </c>
      <c r="F98" s="28">
        <f t="shared" ref="F98:F102" si="10">+F97</f>
        <v>1.5062128894324101</v>
      </c>
      <c r="G98" s="28">
        <f t="shared" si="9"/>
        <v>1.4434211362445801</v>
      </c>
    </row>
    <row r="99" spans="4:7" x14ac:dyDescent="0.25">
      <c r="D99">
        <v>6</v>
      </c>
      <c r="E99">
        <v>6</v>
      </c>
      <c r="F99" s="28">
        <f t="shared" si="10"/>
        <v>1.5062128894324101</v>
      </c>
      <c r="G99" s="28">
        <f t="shared" si="9"/>
        <v>1.4434211362445801</v>
      </c>
    </row>
    <row r="100" spans="4:7" x14ac:dyDescent="0.25">
      <c r="D100" s="30">
        <v>7</v>
      </c>
      <c r="E100">
        <v>7</v>
      </c>
      <c r="F100" s="28">
        <f t="shared" si="10"/>
        <v>1.5062128894324101</v>
      </c>
      <c r="G100" s="28">
        <f t="shared" si="9"/>
        <v>1.4434211362445801</v>
      </c>
    </row>
    <row r="101" spans="4:7" x14ac:dyDescent="0.25">
      <c r="D101">
        <v>8</v>
      </c>
      <c r="E101">
        <v>8</v>
      </c>
      <c r="F101" s="28">
        <f t="shared" si="10"/>
        <v>1.5062128894324101</v>
      </c>
      <c r="G101" s="28">
        <f t="shared" si="9"/>
        <v>1.4434211362445801</v>
      </c>
    </row>
    <row r="102" spans="4:7" x14ac:dyDescent="0.25">
      <c r="D102">
        <v>9</v>
      </c>
      <c r="E102">
        <v>9</v>
      </c>
      <c r="F102" s="28">
        <f t="shared" si="10"/>
        <v>1.5062128894324101</v>
      </c>
      <c r="G102" s="28">
        <f t="shared" si="9"/>
        <v>1.4434211362445801</v>
      </c>
    </row>
    <row r="103" spans="4:7" x14ac:dyDescent="0.25">
      <c r="D103" s="30">
        <v>10</v>
      </c>
      <c r="E103">
        <v>1</v>
      </c>
      <c r="F103">
        <v>0</v>
      </c>
      <c r="G103" s="28">
        <f t="shared" si="9"/>
        <v>1.4434211362445801</v>
      </c>
    </row>
    <row r="104" spans="4:7" x14ac:dyDescent="0.25">
      <c r="D104">
        <v>11</v>
      </c>
      <c r="E104">
        <v>2</v>
      </c>
      <c r="F104">
        <v>0</v>
      </c>
      <c r="G104" s="28">
        <f t="shared" si="9"/>
        <v>1.4434211362445801</v>
      </c>
    </row>
    <row r="105" spans="4:7" x14ac:dyDescent="0.25">
      <c r="D105">
        <v>12</v>
      </c>
      <c r="E105">
        <v>3</v>
      </c>
      <c r="F105" s="28">
        <f>$D$54</f>
        <v>1.55896796158088</v>
      </c>
      <c r="G105" s="28">
        <f t="shared" si="9"/>
        <v>1.4434211362445801</v>
      </c>
    </row>
    <row r="106" spans="4:7" x14ac:dyDescent="0.25">
      <c r="D106" s="30">
        <v>13</v>
      </c>
      <c r="E106">
        <v>4</v>
      </c>
      <c r="F106" s="28">
        <f>+F105</f>
        <v>1.55896796158088</v>
      </c>
      <c r="G106" s="28">
        <f t="shared" si="9"/>
        <v>1.4434211362445801</v>
      </c>
    </row>
    <row r="107" spans="4:7" x14ac:dyDescent="0.25">
      <c r="D107">
        <v>14</v>
      </c>
      <c r="E107">
        <v>5</v>
      </c>
      <c r="F107" s="28">
        <f t="shared" ref="F107:F111" si="11">+F106</f>
        <v>1.55896796158088</v>
      </c>
      <c r="G107" s="28">
        <f t="shared" si="9"/>
        <v>1.4434211362445801</v>
      </c>
    </row>
    <row r="108" spans="4:7" x14ac:dyDescent="0.25">
      <c r="D108">
        <v>15</v>
      </c>
      <c r="E108">
        <v>6</v>
      </c>
      <c r="F108" s="28">
        <f t="shared" si="11"/>
        <v>1.55896796158088</v>
      </c>
      <c r="G108" s="28">
        <f t="shared" si="9"/>
        <v>1.4434211362445801</v>
      </c>
    </row>
    <row r="109" spans="4:7" x14ac:dyDescent="0.25">
      <c r="D109" s="30">
        <v>16</v>
      </c>
      <c r="E109">
        <v>7</v>
      </c>
      <c r="F109" s="28">
        <f t="shared" si="11"/>
        <v>1.55896796158088</v>
      </c>
      <c r="G109" s="28">
        <f t="shared" si="9"/>
        <v>1.4434211362445801</v>
      </c>
    </row>
    <row r="110" spans="4:7" x14ac:dyDescent="0.25">
      <c r="D110">
        <v>17</v>
      </c>
      <c r="E110">
        <v>8</v>
      </c>
      <c r="F110" s="28">
        <f t="shared" si="11"/>
        <v>1.55896796158088</v>
      </c>
      <c r="G110" s="28">
        <f t="shared" si="9"/>
        <v>1.4434211362445801</v>
      </c>
    </row>
    <row r="111" spans="4:7" x14ac:dyDescent="0.25">
      <c r="D111">
        <v>18</v>
      </c>
      <c r="E111">
        <v>9</v>
      </c>
      <c r="F111" s="28">
        <f t="shared" si="11"/>
        <v>1.55896796158088</v>
      </c>
      <c r="G111" s="28">
        <f t="shared" si="9"/>
        <v>1.4434211362445801</v>
      </c>
    </row>
    <row r="112" spans="4:7" x14ac:dyDescent="0.25">
      <c r="D112" s="30">
        <v>19</v>
      </c>
      <c r="E112">
        <v>1</v>
      </c>
      <c r="F112">
        <v>0</v>
      </c>
      <c r="G112" s="28">
        <f t="shared" si="9"/>
        <v>1.4434211362445801</v>
      </c>
    </row>
    <row r="113" spans="4:7" x14ac:dyDescent="0.25">
      <c r="D113">
        <v>20</v>
      </c>
      <c r="E113">
        <v>2</v>
      </c>
      <c r="F113">
        <v>0</v>
      </c>
      <c r="G113" s="28">
        <f t="shared" si="9"/>
        <v>1.4434211362445801</v>
      </c>
    </row>
    <row r="114" spans="4:7" x14ac:dyDescent="0.25">
      <c r="D114">
        <v>21</v>
      </c>
      <c r="E114">
        <v>3</v>
      </c>
      <c r="F114" s="28">
        <f>$D$55</f>
        <v>1.79531480713259</v>
      </c>
      <c r="G114" s="28">
        <f t="shared" si="9"/>
        <v>1.4434211362445801</v>
      </c>
    </row>
    <row r="115" spans="4:7" x14ac:dyDescent="0.25">
      <c r="D115" s="30">
        <v>22</v>
      </c>
      <c r="E115">
        <v>4</v>
      </c>
      <c r="F115" s="28">
        <f>+F114</f>
        <v>1.79531480713259</v>
      </c>
      <c r="G115" s="28">
        <f t="shared" si="9"/>
        <v>1.4434211362445801</v>
      </c>
    </row>
    <row r="116" spans="4:7" x14ac:dyDescent="0.25">
      <c r="D116">
        <v>23</v>
      </c>
      <c r="E116">
        <v>5</v>
      </c>
      <c r="F116" s="28">
        <f t="shared" ref="F116:F120" si="12">+F115</f>
        <v>1.79531480713259</v>
      </c>
      <c r="G116" s="28">
        <f t="shared" si="9"/>
        <v>1.4434211362445801</v>
      </c>
    </row>
    <row r="117" spans="4:7" x14ac:dyDescent="0.25">
      <c r="D117">
        <v>24</v>
      </c>
      <c r="E117">
        <v>6</v>
      </c>
      <c r="F117" s="28">
        <f t="shared" si="12"/>
        <v>1.79531480713259</v>
      </c>
      <c r="G117" s="28">
        <f t="shared" si="9"/>
        <v>1.4434211362445801</v>
      </c>
    </row>
    <row r="118" spans="4:7" x14ac:dyDescent="0.25">
      <c r="D118" s="30">
        <v>25</v>
      </c>
      <c r="E118">
        <v>7</v>
      </c>
      <c r="F118" s="28">
        <f t="shared" si="12"/>
        <v>1.79531480713259</v>
      </c>
      <c r="G118" s="28">
        <f t="shared" si="9"/>
        <v>1.4434211362445801</v>
      </c>
    </row>
    <row r="119" spans="4:7" x14ac:dyDescent="0.25">
      <c r="D119">
        <v>26</v>
      </c>
      <c r="E119">
        <v>8</v>
      </c>
      <c r="F119" s="28">
        <f t="shared" si="12"/>
        <v>1.79531480713259</v>
      </c>
      <c r="G119" s="28">
        <f t="shared" si="9"/>
        <v>1.4434211362445801</v>
      </c>
    </row>
    <row r="120" spans="4:7" x14ac:dyDescent="0.25">
      <c r="D120">
        <v>27</v>
      </c>
      <c r="E120">
        <v>9</v>
      </c>
      <c r="F120" s="28">
        <f t="shared" si="12"/>
        <v>1.79531480713259</v>
      </c>
      <c r="G120" s="28">
        <f t="shared" si="9"/>
        <v>1.4434211362445801</v>
      </c>
    </row>
    <row r="121" spans="4:7" x14ac:dyDescent="0.25">
      <c r="D121" s="30">
        <v>28</v>
      </c>
      <c r="E121">
        <v>1</v>
      </c>
      <c r="F121">
        <v>0</v>
      </c>
      <c r="G121" s="28">
        <f t="shared" si="9"/>
        <v>1.4434211362445801</v>
      </c>
    </row>
    <row r="122" spans="4:7" x14ac:dyDescent="0.25">
      <c r="D122">
        <v>29</v>
      </c>
      <c r="E122">
        <v>2</v>
      </c>
      <c r="F122">
        <v>0</v>
      </c>
      <c r="G122" s="28">
        <f t="shared" si="9"/>
        <v>1.4434211362445801</v>
      </c>
    </row>
    <row r="123" spans="4:7" x14ac:dyDescent="0.25">
      <c r="D123">
        <v>30</v>
      </c>
      <c r="E123">
        <v>3</v>
      </c>
      <c r="F123" s="28">
        <f>$D$56</f>
        <v>1.1162468584328</v>
      </c>
      <c r="G123" s="28">
        <f t="shared" si="9"/>
        <v>1.4434211362445801</v>
      </c>
    </row>
    <row r="124" spans="4:7" x14ac:dyDescent="0.25">
      <c r="D124" s="30">
        <v>31</v>
      </c>
      <c r="E124">
        <v>4</v>
      </c>
      <c r="F124" s="28">
        <f>+F123</f>
        <v>1.1162468584328</v>
      </c>
      <c r="G124" s="28">
        <f t="shared" si="9"/>
        <v>1.4434211362445801</v>
      </c>
    </row>
    <row r="125" spans="4:7" x14ac:dyDescent="0.25">
      <c r="D125">
        <v>32</v>
      </c>
      <c r="E125">
        <v>5</v>
      </c>
      <c r="F125" s="28">
        <f t="shared" ref="F125:F129" si="13">+F124</f>
        <v>1.1162468584328</v>
      </c>
      <c r="G125" s="28">
        <f t="shared" si="9"/>
        <v>1.4434211362445801</v>
      </c>
    </row>
    <row r="126" spans="4:7" x14ac:dyDescent="0.25">
      <c r="D126">
        <v>33</v>
      </c>
      <c r="E126">
        <v>6</v>
      </c>
      <c r="F126" s="28">
        <f t="shared" si="13"/>
        <v>1.1162468584328</v>
      </c>
      <c r="G126" s="28">
        <f t="shared" si="9"/>
        <v>1.4434211362445801</v>
      </c>
    </row>
    <row r="127" spans="4:7" x14ac:dyDescent="0.25">
      <c r="D127" s="30">
        <v>34</v>
      </c>
      <c r="E127">
        <v>7</v>
      </c>
      <c r="F127" s="28">
        <f t="shared" si="13"/>
        <v>1.1162468584328</v>
      </c>
      <c r="G127" s="28">
        <f t="shared" si="9"/>
        <v>1.4434211362445801</v>
      </c>
    </row>
    <row r="128" spans="4:7" x14ac:dyDescent="0.25">
      <c r="D128">
        <v>35</v>
      </c>
      <c r="E128">
        <v>8</v>
      </c>
      <c r="F128" s="28">
        <f t="shared" si="13"/>
        <v>1.1162468584328</v>
      </c>
      <c r="G128" s="28">
        <f t="shared" si="9"/>
        <v>1.4434211362445801</v>
      </c>
    </row>
    <row r="129" spans="4:7" x14ac:dyDescent="0.25">
      <c r="D129">
        <v>36</v>
      </c>
      <c r="E129">
        <v>9</v>
      </c>
      <c r="F129" s="28">
        <f t="shared" si="13"/>
        <v>1.1162468584328</v>
      </c>
      <c r="G129" s="28">
        <f t="shared" si="9"/>
        <v>1.4434211362445801</v>
      </c>
    </row>
    <row r="130" spans="4:7" x14ac:dyDescent="0.25">
      <c r="D130" s="30">
        <v>37</v>
      </c>
      <c r="E130">
        <v>1</v>
      </c>
      <c r="F130">
        <v>0</v>
      </c>
      <c r="G130" s="28">
        <f t="shared" si="9"/>
        <v>1.4434211362445801</v>
      </c>
    </row>
    <row r="131" spans="4:7" x14ac:dyDescent="0.25">
      <c r="D131">
        <v>38</v>
      </c>
      <c r="E131">
        <v>2</v>
      </c>
      <c r="F131">
        <v>0</v>
      </c>
      <c r="G131" s="28">
        <f t="shared" si="9"/>
        <v>1.4434211362445801</v>
      </c>
    </row>
    <row r="132" spans="4:7" x14ac:dyDescent="0.25">
      <c r="D132">
        <v>39</v>
      </c>
      <c r="E132">
        <v>3</v>
      </c>
      <c r="F132" s="28">
        <f>$D$57</f>
        <v>1.3287326025117101</v>
      </c>
      <c r="G132" s="28">
        <f t="shared" si="9"/>
        <v>1.4434211362445801</v>
      </c>
    </row>
    <row r="133" spans="4:7" x14ac:dyDescent="0.25">
      <c r="D133" s="30">
        <v>40</v>
      </c>
      <c r="E133">
        <v>4</v>
      </c>
      <c r="F133" s="28">
        <f>+F132</f>
        <v>1.3287326025117101</v>
      </c>
      <c r="G133" s="28">
        <f t="shared" si="9"/>
        <v>1.4434211362445801</v>
      </c>
    </row>
    <row r="134" spans="4:7" x14ac:dyDescent="0.25">
      <c r="D134">
        <v>41</v>
      </c>
      <c r="E134">
        <v>5</v>
      </c>
      <c r="F134" s="28">
        <f t="shared" ref="F134:F138" si="14">+F133</f>
        <v>1.3287326025117101</v>
      </c>
      <c r="G134" s="28">
        <f t="shared" si="9"/>
        <v>1.4434211362445801</v>
      </c>
    </row>
    <row r="135" spans="4:7" x14ac:dyDescent="0.25">
      <c r="D135">
        <v>42</v>
      </c>
      <c r="E135">
        <v>6</v>
      </c>
      <c r="F135" s="28">
        <f t="shared" si="14"/>
        <v>1.3287326025117101</v>
      </c>
      <c r="G135" s="28">
        <f t="shared" si="9"/>
        <v>1.4434211362445801</v>
      </c>
    </row>
    <row r="136" spans="4:7" x14ac:dyDescent="0.25">
      <c r="D136" s="30">
        <v>43</v>
      </c>
      <c r="E136">
        <v>7</v>
      </c>
      <c r="F136" s="28">
        <f t="shared" si="14"/>
        <v>1.3287326025117101</v>
      </c>
      <c r="G136" s="28">
        <f t="shared" si="9"/>
        <v>1.4434211362445801</v>
      </c>
    </row>
    <row r="137" spans="4:7" x14ac:dyDescent="0.25">
      <c r="D137">
        <v>44</v>
      </c>
      <c r="E137">
        <v>8</v>
      </c>
      <c r="F137" s="28">
        <f t="shared" si="14"/>
        <v>1.3287326025117101</v>
      </c>
      <c r="G137" s="28">
        <f t="shared" si="9"/>
        <v>1.4434211362445801</v>
      </c>
    </row>
    <row r="138" spans="4:7" x14ac:dyDescent="0.25">
      <c r="D138">
        <v>45</v>
      </c>
      <c r="E138">
        <v>9</v>
      </c>
      <c r="F138" s="28">
        <f t="shared" si="14"/>
        <v>1.3287326025117101</v>
      </c>
      <c r="G138" s="28">
        <f t="shared" si="9"/>
        <v>1.4434211362445801</v>
      </c>
    </row>
    <row r="139" spans="4:7" x14ac:dyDescent="0.25">
      <c r="D139" s="30">
        <v>46</v>
      </c>
      <c r="E139">
        <v>1</v>
      </c>
      <c r="F139">
        <v>0</v>
      </c>
      <c r="G139" s="28">
        <f t="shared" si="9"/>
        <v>1.4434211362445801</v>
      </c>
    </row>
    <row r="140" spans="4:7" x14ac:dyDescent="0.25">
      <c r="D140">
        <v>47</v>
      </c>
      <c r="E140">
        <v>2</v>
      </c>
      <c r="F140">
        <v>0</v>
      </c>
      <c r="G140" s="28">
        <f t="shared" si="9"/>
        <v>1.4434211362445801</v>
      </c>
    </row>
    <row r="141" spans="4:7" x14ac:dyDescent="0.25">
      <c r="D141">
        <v>48</v>
      </c>
      <c r="E141">
        <v>3</v>
      </c>
      <c r="F141" s="28">
        <f>$D$58</f>
        <v>0.97058738517099397</v>
      </c>
      <c r="G141" s="28">
        <f t="shared" si="9"/>
        <v>1.4434211362445801</v>
      </c>
    </row>
    <row r="142" spans="4:7" x14ac:dyDescent="0.25">
      <c r="D142" s="30">
        <v>49</v>
      </c>
      <c r="E142">
        <v>4</v>
      </c>
      <c r="F142" s="28">
        <f>+F141</f>
        <v>0.97058738517099397</v>
      </c>
      <c r="G142" s="28">
        <f t="shared" si="9"/>
        <v>1.4434211362445801</v>
      </c>
    </row>
    <row r="143" spans="4:7" x14ac:dyDescent="0.25">
      <c r="D143">
        <v>50</v>
      </c>
      <c r="E143">
        <v>5</v>
      </c>
      <c r="F143" s="28">
        <f t="shared" ref="F143:F147" si="15">+F142</f>
        <v>0.97058738517099397</v>
      </c>
      <c r="G143" s="28">
        <f t="shared" si="9"/>
        <v>1.4434211362445801</v>
      </c>
    </row>
    <row r="144" spans="4:7" x14ac:dyDescent="0.25">
      <c r="D144">
        <v>51</v>
      </c>
      <c r="E144">
        <v>6</v>
      </c>
      <c r="F144" s="28">
        <f t="shared" si="15"/>
        <v>0.97058738517099397</v>
      </c>
      <c r="G144" s="28">
        <f t="shared" si="9"/>
        <v>1.4434211362445801</v>
      </c>
    </row>
    <row r="145" spans="4:7" x14ac:dyDescent="0.25">
      <c r="D145" s="30">
        <v>52</v>
      </c>
      <c r="E145">
        <v>7</v>
      </c>
      <c r="F145" s="28">
        <f t="shared" si="15"/>
        <v>0.97058738517099397</v>
      </c>
      <c r="G145" s="28">
        <f t="shared" si="9"/>
        <v>1.4434211362445801</v>
      </c>
    </row>
    <row r="146" spans="4:7" x14ac:dyDescent="0.25">
      <c r="D146">
        <v>53</v>
      </c>
      <c r="E146">
        <v>8</v>
      </c>
      <c r="F146" s="28">
        <f t="shared" si="15"/>
        <v>0.97058738517099397</v>
      </c>
      <c r="G146" s="28">
        <f t="shared" si="9"/>
        <v>1.4434211362445801</v>
      </c>
    </row>
    <row r="147" spans="4:7" x14ac:dyDescent="0.25">
      <c r="D147">
        <v>54</v>
      </c>
      <c r="E147">
        <v>9</v>
      </c>
      <c r="F147" s="28">
        <f t="shared" si="15"/>
        <v>0.97058738517099397</v>
      </c>
      <c r="G147" s="28">
        <f t="shared" si="9"/>
        <v>1.4434211362445801</v>
      </c>
    </row>
    <row r="148" spans="4:7" x14ac:dyDescent="0.25">
      <c r="D148" s="30">
        <v>55</v>
      </c>
      <c r="E148">
        <v>1</v>
      </c>
      <c r="F148">
        <v>0</v>
      </c>
      <c r="G148" s="28">
        <f t="shared" si="9"/>
        <v>1.4434211362445801</v>
      </c>
    </row>
    <row r="149" spans="4:7" x14ac:dyDescent="0.25">
      <c r="D149">
        <v>56</v>
      </c>
      <c r="E149">
        <v>2</v>
      </c>
      <c r="F149">
        <v>0</v>
      </c>
      <c r="G149" s="28">
        <f t="shared" si="9"/>
        <v>1.4434211362445801</v>
      </c>
    </row>
    <row r="150" spans="4:7" x14ac:dyDescent="0.25">
      <c r="D150">
        <v>57</v>
      </c>
      <c r="E150">
        <v>3</v>
      </c>
      <c r="F150" s="28">
        <f>$D$59</f>
        <v>1.0238083048628599</v>
      </c>
      <c r="G150" s="28">
        <f t="shared" si="9"/>
        <v>1.4434211362445801</v>
      </c>
    </row>
    <row r="151" spans="4:7" x14ac:dyDescent="0.25">
      <c r="D151" s="30">
        <v>58</v>
      </c>
      <c r="E151">
        <v>4</v>
      </c>
      <c r="F151" s="28">
        <f>+F150</f>
        <v>1.0238083048628599</v>
      </c>
      <c r="G151" s="28">
        <f t="shared" si="9"/>
        <v>1.4434211362445801</v>
      </c>
    </row>
    <row r="152" spans="4:7" x14ac:dyDescent="0.25">
      <c r="D152">
        <v>59</v>
      </c>
      <c r="E152">
        <v>5</v>
      </c>
      <c r="F152" s="28">
        <f t="shared" ref="F152:F156" si="16">+F151</f>
        <v>1.0238083048628599</v>
      </c>
      <c r="G152" s="28">
        <f t="shared" si="9"/>
        <v>1.4434211362445801</v>
      </c>
    </row>
    <row r="153" spans="4:7" x14ac:dyDescent="0.25">
      <c r="D153">
        <v>60</v>
      </c>
      <c r="E153">
        <v>6</v>
      </c>
      <c r="F153" s="28">
        <f t="shared" si="16"/>
        <v>1.0238083048628599</v>
      </c>
      <c r="G153" s="28">
        <f t="shared" si="9"/>
        <v>1.4434211362445801</v>
      </c>
    </row>
    <row r="154" spans="4:7" x14ac:dyDescent="0.25">
      <c r="D154" s="30">
        <v>61</v>
      </c>
      <c r="E154">
        <v>7</v>
      </c>
      <c r="F154" s="28">
        <f t="shared" si="16"/>
        <v>1.0238083048628599</v>
      </c>
      <c r="G154" s="28">
        <f t="shared" si="9"/>
        <v>1.4434211362445801</v>
      </c>
    </row>
    <row r="155" spans="4:7" x14ac:dyDescent="0.25">
      <c r="D155">
        <v>62</v>
      </c>
      <c r="E155">
        <v>8</v>
      </c>
      <c r="F155" s="28">
        <f t="shared" si="16"/>
        <v>1.0238083048628599</v>
      </c>
      <c r="G155" s="28">
        <f t="shared" si="9"/>
        <v>1.4434211362445801</v>
      </c>
    </row>
    <row r="156" spans="4:7" x14ac:dyDescent="0.25">
      <c r="D156">
        <v>63</v>
      </c>
      <c r="E156">
        <v>9</v>
      </c>
      <c r="F156" s="28">
        <f t="shared" si="16"/>
        <v>1.0238083048628599</v>
      </c>
      <c r="G156" s="28">
        <f t="shared" si="9"/>
        <v>1.4434211362445801</v>
      </c>
    </row>
    <row r="157" spans="4:7" x14ac:dyDescent="0.25">
      <c r="D157" s="30">
        <v>64</v>
      </c>
      <c r="E157">
        <v>1</v>
      </c>
      <c r="F157">
        <v>0</v>
      </c>
      <c r="G157" s="28">
        <f t="shared" si="9"/>
        <v>1.4434211362445801</v>
      </c>
    </row>
    <row r="158" spans="4:7" x14ac:dyDescent="0.25">
      <c r="D158">
        <v>65</v>
      </c>
      <c r="E158">
        <v>2</v>
      </c>
      <c r="F158">
        <v>0</v>
      </c>
      <c r="G158" s="28">
        <f t="shared" si="9"/>
        <v>1.4434211362445801</v>
      </c>
    </row>
    <row r="159" spans="4:7" x14ac:dyDescent="0.25">
      <c r="D159">
        <v>66</v>
      </c>
      <c r="E159">
        <v>3</v>
      </c>
      <c r="F159" s="28">
        <f>$D$60</f>
        <v>1.1439151434091099</v>
      </c>
      <c r="G159" s="28">
        <f t="shared" si="9"/>
        <v>1.4434211362445801</v>
      </c>
    </row>
    <row r="160" spans="4:7" x14ac:dyDescent="0.25">
      <c r="D160" s="30">
        <v>67</v>
      </c>
      <c r="E160">
        <v>4</v>
      </c>
      <c r="F160" s="28">
        <f>+F159</f>
        <v>1.1439151434091099</v>
      </c>
      <c r="G160" s="28">
        <f t="shared" ref="G160:G223" si="17">+G159</f>
        <v>1.4434211362445801</v>
      </c>
    </row>
    <row r="161" spans="4:7" x14ac:dyDescent="0.25">
      <c r="D161">
        <v>68</v>
      </c>
      <c r="E161">
        <v>5</v>
      </c>
      <c r="F161" s="28">
        <f t="shared" ref="F161:F165" si="18">+F160</f>
        <v>1.1439151434091099</v>
      </c>
      <c r="G161" s="28">
        <f t="shared" si="17"/>
        <v>1.4434211362445801</v>
      </c>
    </row>
    <row r="162" spans="4:7" x14ac:dyDescent="0.25">
      <c r="D162">
        <v>69</v>
      </c>
      <c r="E162">
        <v>6</v>
      </c>
      <c r="F162" s="28">
        <f t="shared" si="18"/>
        <v>1.1439151434091099</v>
      </c>
      <c r="G162" s="28">
        <f t="shared" si="17"/>
        <v>1.4434211362445801</v>
      </c>
    </row>
    <row r="163" spans="4:7" x14ac:dyDescent="0.25">
      <c r="D163" s="30">
        <v>70</v>
      </c>
      <c r="E163">
        <v>7</v>
      </c>
      <c r="F163" s="28">
        <f t="shared" si="18"/>
        <v>1.1439151434091099</v>
      </c>
      <c r="G163" s="28">
        <f t="shared" si="17"/>
        <v>1.4434211362445801</v>
      </c>
    </row>
    <row r="164" spans="4:7" x14ac:dyDescent="0.25">
      <c r="D164">
        <v>71</v>
      </c>
      <c r="E164">
        <v>8</v>
      </c>
      <c r="F164" s="28">
        <f t="shared" si="18"/>
        <v>1.1439151434091099</v>
      </c>
      <c r="G164" s="28">
        <f t="shared" si="17"/>
        <v>1.4434211362445801</v>
      </c>
    </row>
    <row r="165" spans="4:7" x14ac:dyDescent="0.25">
      <c r="D165">
        <v>72</v>
      </c>
      <c r="E165">
        <v>9</v>
      </c>
      <c r="F165" s="28">
        <f t="shared" si="18"/>
        <v>1.1439151434091099</v>
      </c>
      <c r="G165" s="28">
        <f t="shared" si="17"/>
        <v>1.4434211362445801</v>
      </c>
    </row>
    <row r="166" spans="4:7" x14ac:dyDescent="0.25">
      <c r="D166" s="30">
        <v>73</v>
      </c>
      <c r="E166">
        <v>1</v>
      </c>
      <c r="F166">
        <v>0</v>
      </c>
      <c r="G166" s="28">
        <f t="shared" si="17"/>
        <v>1.4434211362445801</v>
      </c>
    </row>
    <row r="167" spans="4:7" x14ac:dyDescent="0.25">
      <c r="D167">
        <v>74</v>
      </c>
      <c r="E167">
        <v>2</v>
      </c>
      <c r="F167">
        <v>0</v>
      </c>
      <c r="G167" s="28">
        <f t="shared" si="17"/>
        <v>1.4434211362445801</v>
      </c>
    </row>
    <row r="168" spans="4:7" x14ac:dyDescent="0.25">
      <c r="D168">
        <v>75</v>
      </c>
      <c r="E168">
        <v>3</v>
      </c>
      <c r="F168" s="28">
        <f>$D$61</f>
        <v>1.22636784920316</v>
      </c>
      <c r="G168" s="28">
        <f t="shared" si="17"/>
        <v>1.4434211362445801</v>
      </c>
    </row>
    <row r="169" spans="4:7" x14ac:dyDescent="0.25">
      <c r="D169" s="30">
        <v>76</v>
      </c>
      <c r="E169">
        <v>4</v>
      </c>
      <c r="F169" s="28">
        <f>+F168</f>
        <v>1.22636784920316</v>
      </c>
      <c r="G169" s="28">
        <f t="shared" si="17"/>
        <v>1.4434211362445801</v>
      </c>
    </row>
    <row r="170" spans="4:7" x14ac:dyDescent="0.25">
      <c r="D170">
        <v>77</v>
      </c>
      <c r="E170">
        <v>5</v>
      </c>
      <c r="F170" s="28">
        <f t="shared" ref="F170:F174" si="19">+F169</f>
        <v>1.22636784920316</v>
      </c>
      <c r="G170" s="28">
        <f t="shared" si="17"/>
        <v>1.4434211362445801</v>
      </c>
    </row>
    <row r="171" spans="4:7" x14ac:dyDescent="0.25">
      <c r="D171">
        <v>78</v>
      </c>
      <c r="E171">
        <v>6</v>
      </c>
      <c r="F171" s="28">
        <f t="shared" si="19"/>
        <v>1.22636784920316</v>
      </c>
      <c r="G171" s="28">
        <f t="shared" si="17"/>
        <v>1.4434211362445801</v>
      </c>
    </row>
    <row r="172" spans="4:7" x14ac:dyDescent="0.25">
      <c r="D172" s="30">
        <v>79</v>
      </c>
      <c r="E172">
        <v>7</v>
      </c>
      <c r="F172" s="28">
        <f t="shared" si="19"/>
        <v>1.22636784920316</v>
      </c>
      <c r="G172" s="28">
        <f t="shared" si="17"/>
        <v>1.4434211362445801</v>
      </c>
    </row>
    <row r="173" spans="4:7" x14ac:dyDescent="0.25">
      <c r="D173">
        <v>80</v>
      </c>
      <c r="E173">
        <v>8</v>
      </c>
      <c r="F173" s="28">
        <f t="shared" si="19"/>
        <v>1.22636784920316</v>
      </c>
      <c r="G173" s="28">
        <f t="shared" si="17"/>
        <v>1.4434211362445801</v>
      </c>
    </row>
    <row r="174" spans="4:7" x14ac:dyDescent="0.25">
      <c r="D174">
        <v>81</v>
      </c>
      <c r="E174">
        <v>9</v>
      </c>
      <c r="F174" s="28">
        <f t="shared" si="19"/>
        <v>1.22636784920316</v>
      </c>
      <c r="G174" s="28">
        <f t="shared" si="17"/>
        <v>1.4434211362445801</v>
      </c>
    </row>
    <row r="175" spans="4:7" x14ac:dyDescent="0.25">
      <c r="D175" s="30">
        <v>82</v>
      </c>
      <c r="E175">
        <v>1</v>
      </c>
      <c r="F175">
        <v>0</v>
      </c>
      <c r="G175" s="28">
        <f t="shared" si="17"/>
        <v>1.4434211362445801</v>
      </c>
    </row>
    <row r="176" spans="4:7" x14ac:dyDescent="0.25">
      <c r="D176">
        <v>83</v>
      </c>
      <c r="E176">
        <v>2</v>
      </c>
      <c r="F176">
        <v>0</v>
      </c>
      <c r="G176" s="28">
        <f t="shared" si="17"/>
        <v>1.4434211362445801</v>
      </c>
    </row>
    <row r="177" spans="4:7" x14ac:dyDescent="0.25">
      <c r="D177">
        <v>84</v>
      </c>
      <c r="E177">
        <v>3</v>
      </c>
      <c r="F177" s="28">
        <f>$D$62</f>
        <v>1.30957791238864</v>
      </c>
      <c r="G177" s="28">
        <f t="shared" si="17"/>
        <v>1.4434211362445801</v>
      </c>
    </row>
    <row r="178" spans="4:7" x14ac:dyDescent="0.25">
      <c r="D178" s="30">
        <v>85</v>
      </c>
      <c r="E178">
        <v>4</v>
      </c>
      <c r="F178" s="28">
        <f>+F177</f>
        <v>1.30957791238864</v>
      </c>
      <c r="G178" s="28">
        <f t="shared" si="17"/>
        <v>1.4434211362445801</v>
      </c>
    </row>
    <row r="179" spans="4:7" x14ac:dyDescent="0.25">
      <c r="D179">
        <v>86</v>
      </c>
      <c r="E179">
        <v>5</v>
      </c>
      <c r="F179" s="28">
        <f t="shared" ref="F179:F183" si="20">+F178</f>
        <v>1.30957791238864</v>
      </c>
      <c r="G179" s="28">
        <f t="shared" si="17"/>
        <v>1.4434211362445801</v>
      </c>
    </row>
    <row r="180" spans="4:7" x14ac:dyDescent="0.25">
      <c r="D180">
        <v>87</v>
      </c>
      <c r="E180">
        <v>6</v>
      </c>
      <c r="F180" s="28">
        <f t="shared" si="20"/>
        <v>1.30957791238864</v>
      </c>
      <c r="G180" s="28">
        <f t="shared" si="17"/>
        <v>1.4434211362445801</v>
      </c>
    </row>
    <row r="181" spans="4:7" x14ac:dyDescent="0.25">
      <c r="D181" s="30">
        <v>88</v>
      </c>
      <c r="E181">
        <v>7</v>
      </c>
      <c r="F181" s="28">
        <f t="shared" si="20"/>
        <v>1.30957791238864</v>
      </c>
      <c r="G181" s="28">
        <f t="shared" si="17"/>
        <v>1.4434211362445801</v>
      </c>
    </row>
    <row r="182" spans="4:7" x14ac:dyDescent="0.25">
      <c r="D182">
        <v>89</v>
      </c>
      <c r="E182">
        <v>8</v>
      </c>
      <c r="F182" s="28">
        <f t="shared" si="20"/>
        <v>1.30957791238864</v>
      </c>
      <c r="G182" s="28">
        <f t="shared" si="17"/>
        <v>1.4434211362445801</v>
      </c>
    </row>
    <row r="183" spans="4:7" x14ac:dyDescent="0.25">
      <c r="D183">
        <v>90</v>
      </c>
      <c r="E183">
        <v>9</v>
      </c>
      <c r="F183" s="28">
        <f t="shared" si="20"/>
        <v>1.30957791238864</v>
      </c>
      <c r="G183" s="28">
        <f t="shared" si="17"/>
        <v>1.4434211362445801</v>
      </c>
    </row>
    <row r="184" spans="4:7" x14ac:dyDescent="0.25">
      <c r="D184" s="30">
        <v>91</v>
      </c>
      <c r="E184">
        <v>1</v>
      </c>
      <c r="F184">
        <v>0</v>
      </c>
      <c r="G184" s="28">
        <f t="shared" si="17"/>
        <v>1.4434211362445801</v>
      </c>
    </row>
    <row r="185" spans="4:7" x14ac:dyDescent="0.25">
      <c r="D185">
        <v>92</v>
      </c>
      <c r="E185">
        <v>2</v>
      </c>
      <c r="F185">
        <v>0</v>
      </c>
      <c r="G185" s="28">
        <f t="shared" si="17"/>
        <v>1.4434211362445801</v>
      </c>
    </row>
    <row r="186" spans="4:7" x14ac:dyDescent="0.25">
      <c r="D186">
        <v>93</v>
      </c>
      <c r="E186">
        <v>3</v>
      </c>
      <c r="F186" s="28">
        <f>$D$63</f>
        <v>1.31759175001509</v>
      </c>
      <c r="G186" s="28">
        <f t="shared" si="17"/>
        <v>1.4434211362445801</v>
      </c>
    </row>
    <row r="187" spans="4:7" x14ac:dyDescent="0.25">
      <c r="D187" s="30">
        <v>94</v>
      </c>
      <c r="E187">
        <v>4</v>
      </c>
      <c r="F187" s="28">
        <f>+F186</f>
        <v>1.31759175001509</v>
      </c>
      <c r="G187" s="28">
        <f t="shared" si="17"/>
        <v>1.4434211362445801</v>
      </c>
    </row>
    <row r="188" spans="4:7" x14ac:dyDescent="0.25">
      <c r="D188">
        <v>95</v>
      </c>
      <c r="E188">
        <v>5</v>
      </c>
      <c r="F188" s="28">
        <f t="shared" ref="F188:F192" si="21">+F187</f>
        <v>1.31759175001509</v>
      </c>
      <c r="G188" s="28">
        <f t="shared" si="17"/>
        <v>1.4434211362445801</v>
      </c>
    </row>
    <row r="189" spans="4:7" x14ac:dyDescent="0.25">
      <c r="D189">
        <v>96</v>
      </c>
      <c r="E189">
        <v>6</v>
      </c>
      <c r="F189" s="28">
        <f t="shared" si="21"/>
        <v>1.31759175001509</v>
      </c>
      <c r="G189" s="28">
        <f t="shared" si="17"/>
        <v>1.4434211362445801</v>
      </c>
    </row>
    <row r="190" spans="4:7" x14ac:dyDescent="0.25">
      <c r="D190" s="30">
        <v>97</v>
      </c>
      <c r="E190">
        <v>7</v>
      </c>
      <c r="F190" s="28">
        <f t="shared" si="21"/>
        <v>1.31759175001509</v>
      </c>
      <c r="G190" s="28">
        <f t="shared" si="17"/>
        <v>1.4434211362445801</v>
      </c>
    </row>
    <row r="191" spans="4:7" x14ac:dyDescent="0.25">
      <c r="D191">
        <v>98</v>
      </c>
      <c r="E191">
        <v>8</v>
      </c>
      <c r="F191" s="28">
        <f t="shared" si="21"/>
        <v>1.31759175001509</v>
      </c>
      <c r="G191" s="28">
        <f t="shared" si="17"/>
        <v>1.4434211362445801</v>
      </c>
    </row>
    <row r="192" spans="4:7" x14ac:dyDescent="0.25">
      <c r="D192">
        <v>99</v>
      </c>
      <c r="E192">
        <v>9</v>
      </c>
      <c r="F192" s="28">
        <f t="shared" si="21"/>
        <v>1.31759175001509</v>
      </c>
      <c r="G192" s="28">
        <f t="shared" si="17"/>
        <v>1.4434211362445801</v>
      </c>
    </row>
    <row r="193" spans="4:7" x14ac:dyDescent="0.25">
      <c r="D193" s="30">
        <v>100</v>
      </c>
      <c r="E193">
        <v>1</v>
      </c>
      <c r="F193">
        <v>0</v>
      </c>
      <c r="G193" s="28">
        <f t="shared" si="17"/>
        <v>1.4434211362445801</v>
      </c>
    </row>
    <row r="194" spans="4:7" x14ac:dyDescent="0.25">
      <c r="D194">
        <v>101</v>
      </c>
      <c r="E194">
        <v>2</v>
      </c>
      <c r="F194">
        <v>0</v>
      </c>
      <c r="G194" s="28">
        <f t="shared" si="17"/>
        <v>1.4434211362445801</v>
      </c>
    </row>
    <row r="195" spans="4:7" x14ac:dyDescent="0.25">
      <c r="D195">
        <v>102</v>
      </c>
      <c r="E195">
        <v>3</v>
      </c>
      <c r="F195" s="28">
        <f>$D$64</f>
        <v>1.3349683011286599</v>
      </c>
      <c r="G195" s="28">
        <f t="shared" si="17"/>
        <v>1.4434211362445801</v>
      </c>
    </row>
    <row r="196" spans="4:7" x14ac:dyDescent="0.25">
      <c r="D196" s="30">
        <v>103</v>
      </c>
      <c r="E196">
        <v>4</v>
      </c>
      <c r="F196" s="28">
        <f>+F195</f>
        <v>1.3349683011286599</v>
      </c>
      <c r="G196" s="28">
        <f t="shared" si="17"/>
        <v>1.4434211362445801</v>
      </c>
    </row>
    <row r="197" spans="4:7" x14ac:dyDescent="0.25">
      <c r="D197">
        <v>104</v>
      </c>
      <c r="E197">
        <v>5</v>
      </c>
      <c r="F197" s="28">
        <f t="shared" ref="F197:F201" si="22">+F196</f>
        <v>1.3349683011286599</v>
      </c>
      <c r="G197" s="28">
        <f t="shared" si="17"/>
        <v>1.4434211362445801</v>
      </c>
    </row>
    <row r="198" spans="4:7" x14ac:dyDescent="0.25">
      <c r="D198">
        <v>105</v>
      </c>
      <c r="E198">
        <v>6</v>
      </c>
      <c r="F198" s="28">
        <f t="shared" si="22"/>
        <v>1.3349683011286599</v>
      </c>
      <c r="G198" s="28">
        <f t="shared" si="17"/>
        <v>1.4434211362445801</v>
      </c>
    </row>
    <row r="199" spans="4:7" x14ac:dyDescent="0.25">
      <c r="D199" s="30">
        <v>106</v>
      </c>
      <c r="E199">
        <v>7</v>
      </c>
      <c r="F199" s="28">
        <f t="shared" si="22"/>
        <v>1.3349683011286599</v>
      </c>
      <c r="G199" s="28">
        <f t="shared" si="17"/>
        <v>1.4434211362445801</v>
      </c>
    </row>
    <row r="200" spans="4:7" x14ac:dyDescent="0.25">
      <c r="D200">
        <v>107</v>
      </c>
      <c r="E200">
        <v>8</v>
      </c>
      <c r="F200" s="28">
        <f t="shared" si="22"/>
        <v>1.3349683011286599</v>
      </c>
      <c r="G200" s="28">
        <f t="shared" si="17"/>
        <v>1.4434211362445801</v>
      </c>
    </row>
    <row r="201" spans="4:7" x14ac:dyDescent="0.25">
      <c r="D201">
        <v>108</v>
      </c>
      <c r="E201">
        <v>9</v>
      </c>
      <c r="F201" s="28">
        <f t="shared" si="22"/>
        <v>1.3349683011286599</v>
      </c>
      <c r="G201" s="28">
        <f t="shared" si="17"/>
        <v>1.4434211362445801</v>
      </c>
    </row>
    <row r="202" spans="4:7" x14ac:dyDescent="0.25">
      <c r="D202" s="30">
        <v>109</v>
      </c>
      <c r="E202">
        <v>1</v>
      </c>
      <c r="F202">
        <v>0</v>
      </c>
      <c r="G202" s="28">
        <f t="shared" si="17"/>
        <v>1.4434211362445801</v>
      </c>
    </row>
    <row r="203" spans="4:7" x14ac:dyDescent="0.25">
      <c r="D203">
        <v>110</v>
      </c>
      <c r="E203">
        <v>2</v>
      </c>
      <c r="F203">
        <v>0</v>
      </c>
      <c r="G203" s="28">
        <f t="shared" si="17"/>
        <v>1.4434211362445801</v>
      </c>
    </row>
    <row r="204" spans="4:7" x14ac:dyDescent="0.25">
      <c r="D204">
        <v>111</v>
      </c>
      <c r="E204">
        <v>3</v>
      </c>
      <c r="F204" s="28">
        <f>$D$65</f>
        <v>1.37057483422185</v>
      </c>
      <c r="G204" s="28">
        <f t="shared" si="17"/>
        <v>1.4434211362445801</v>
      </c>
    </row>
    <row r="205" spans="4:7" x14ac:dyDescent="0.25">
      <c r="D205" s="30">
        <v>112</v>
      </c>
      <c r="E205">
        <v>4</v>
      </c>
      <c r="F205" s="28">
        <f>+F204</f>
        <v>1.37057483422185</v>
      </c>
      <c r="G205" s="28">
        <f t="shared" si="17"/>
        <v>1.4434211362445801</v>
      </c>
    </row>
    <row r="206" spans="4:7" x14ac:dyDescent="0.25">
      <c r="D206">
        <v>113</v>
      </c>
      <c r="E206">
        <v>5</v>
      </c>
      <c r="F206" s="28">
        <f t="shared" ref="F206:F210" si="23">+F205</f>
        <v>1.37057483422185</v>
      </c>
      <c r="G206" s="28">
        <f t="shared" si="17"/>
        <v>1.4434211362445801</v>
      </c>
    </row>
    <row r="207" spans="4:7" x14ac:dyDescent="0.25">
      <c r="D207">
        <v>114</v>
      </c>
      <c r="E207">
        <v>6</v>
      </c>
      <c r="F207" s="28">
        <f t="shared" si="23"/>
        <v>1.37057483422185</v>
      </c>
      <c r="G207" s="28">
        <f t="shared" si="17"/>
        <v>1.4434211362445801</v>
      </c>
    </row>
    <row r="208" spans="4:7" x14ac:dyDescent="0.25">
      <c r="D208" s="30">
        <v>115</v>
      </c>
      <c r="E208">
        <v>7</v>
      </c>
      <c r="F208" s="28">
        <f t="shared" si="23"/>
        <v>1.37057483422185</v>
      </c>
      <c r="G208" s="28">
        <f t="shared" si="17"/>
        <v>1.4434211362445801</v>
      </c>
    </row>
    <row r="209" spans="4:7" x14ac:dyDescent="0.25">
      <c r="D209">
        <v>116</v>
      </c>
      <c r="E209">
        <v>8</v>
      </c>
      <c r="F209" s="28">
        <f t="shared" si="23"/>
        <v>1.37057483422185</v>
      </c>
      <c r="G209" s="28">
        <f t="shared" si="17"/>
        <v>1.4434211362445801</v>
      </c>
    </row>
    <row r="210" spans="4:7" x14ac:dyDescent="0.25">
      <c r="D210">
        <v>117</v>
      </c>
      <c r="E210">
        <v>9</v>
      </c>
      <c r="F210" s="28">
        <f t="shared" si="23"/>
        <v>1.37057483422185</v>
      </c>
      <c r="G210" s="28">
        <f t="shared" si="17"/>
        <v>1.4434211362445801</v>
      </c>
    </row>
    <row r="211" spans="4:7" x14ac:dyDescent="0.25">
      <c r="D211" s="30">
        <v>118</v>
      </c>
      <c r="E211">
        <v>1</v>
      </c>
      <c r="F211">
        <v>0</v>
      </c>
      <c r="G211" s="28">
        <f t="shared" si="17"/>
        <v>1.4434211362445801</v>
      </c>
    </row>
    <row r="212" spans="4:7" x14ac:dyDescent="0.25">
      <c r="D212">
        <v>119</v>
      </c>
      <c r="E212">
        <v>2</v>
      </c>
      <c r="F212">
        <v>0</v>
      </c>
      <c r="G212" s="28">
        <f t="shared" si="17"/>
        <v>1.4434211362445801</v>
      </c>
    </row>
    <row r="213" spans="4:7" x14ac:dyDescent="0.25">
      <c r="D213">
        <v>120</v>
      </c>
      <c r="E213">
        <v>3</v>
      </c>
      <c r="F213" s="28">
        <f>$D$66</f>
        <v>1.4139690757752701</v>
      </c>
      <c r="G213" s="28">
        <f t="shared" si="17"/>
        <v>1.4434211362445801</v>
      </c>
    </row>
    <row r="214" spans="4:7" x14ac:dyDescent="0.25">
      <c r="D214" s="30">
        <v>121</v>
      </c>
      <c r="E214">
        <v>4</v>
      </c>
      <c r="F214" s="28">
        <f>+F213</f>
        <v>1.4139690757752701</v>
      </c>
      <c r="G214" s="28">
        <f t="shared" si="17"/>
        <v>1.4434211362445801</v>
      </c>
    </row>
    <row r="215" spans="4:7" x14ac:dyDescent="0.25">
      <c r="D215">
        <v>122</v>
      </c>
      <c r="E215">
        <v>5</v>
      </c>
      <c r="F215" s="28">
        <f t="shared" ref="F215:F219" si="24">+F214</f>
        <v>1.4139690757752701</v>
      </c>
      <c r="G215" s="28">
        <f t="shared" si="17"/>
        <v>1.4434211362445801</v>
      </c>
    </row>
    <row r="216" spans="4:7" x14ac:dyDescent="0.25">
      <c r="D216">
        <v>123</v>
      </c>
      <c r="E216">
        <v>6</v>
      </c>
      <c r="F216" s="28">
        <f t="shared" si="24"/>
        <v>1.4139690757752701</v>
      </c>
      <c r="G216" s="28">
        <f t="shared" si="17"/>
        <v>1.4434211362445801</v>
      </c>
    </row>
    <row r="217" spans="4:7" x14ac:dyDescent="0.25">
      <c r="D217" s="30">
        <v>124</v>
      </c>
      <c r="E217">
        <v>7</v>
      </c>
      <c r="F217" s="28">
        <f t="shared" si="24"/>
        <v>1.4139690757752701</v>
      </c>
      <c r="G217" s="28">
        <f t="shared" si="17"/>
        <v>1.4434211362445801</v>
      </c>
    </row>
    <row r="218" spans="4:7" x14ac:dyDescent="0.25">
      <c r="D218">
        <v>125</v>
      </c>
      <c r="E218">
        <v>8</v>
      </c>
      <c r="F218" s="28">
        <f t="shared" si="24"/>
        <v>1.4139690757752701</v>
      </c>
      <c r="G218" s="28">
        <f t="shared" si="17"/>
        <v>1.4434211362445801</v>
      </c>
    </row>
    <row r="219" spans="4:7" x14ac:dyDescent="0.25">
      <c r="D219">
        <v>126</v>
      </c>
      <c r="E219">
        <v>9</v>
      </c>
      <c r="F219" s="28">
        <f t="shared" si="24"/>
        <v>1.4139690757752701</v>
      </c>
      <c r="G219" s="28">
        <f t="shared" si="17"/>
        <v>1.4434211362445801</v>
      </c>
    </row>
    <row r="220" spans="4:7" x14ac:dyDescent="0.25">
      <c r="D220" s="30">
        <v>127</v>
      </c>
      <c r="E220">
        <v>1</v>
      </c>
      <c r="F220">
        <v>0</v>
      </c>
      <c r="G220" s="28">
        <f t="shared" si="17"/>
        <v>1.4434211362445801</v>
      </c>
    </row>
    <row r="221" spans="4:7" x14ac:dyDescent="0.25">
      <c r="D221">
        <v>128</v>
      </c>
      <c r="E221">
        <v>2</v>
      </c>
      <c r="F221">
        <v>0</v>
      </c>
      <c r="G221" s="28">
        <f t="shared" si="17"/>
        <v>1.4434211362445801</v>
      </c>
    </row>
    <row r="222" spans="4:7" x14ac:dyDescent="0.25">
      <c r="D222">
        <v>129</v>
      </c>
      <c r="E222">
        <v>3</v>
      </c>
      <c r="F222" s="28">
        <f>$D$67</f>
        <v>1.4151310975446001</v>
      </c>
      <c r="G222" s="28">
        <f t="shared" si="17"/>
        <v>1.4434211362445801</v>
      </c>
    </row>
    <row r="223" spans="4:7" x14ac:dyDescent="0.25">
      <c r="D223" s="30">
        <v>130</v>
      </c>
      <c r="E223">
        <v>4</v>
      </c>
      <c r="F223" s="28">
        <f>+F222</f>
        <v>1.4151310975446001</v>
      </c>
      <c r="G223" s="28">
        <f t="shared" si="17"/>
        <v>1.4434211362445801</v>
      </c>
    </row>
    <row r="224" spans="4:7" x14ac:dyDescent="0.25">
      <c r="D224">
        <v>131</v>
      </c>
      <c r="E224">
        <v>5</v>
      </c>
      <c r="F224" s="28">
        <f t="shared" ref="F224:G239" si="25">+F223</f>
        <v>1.4151310975446001</v>
      </c>
      <c r="G224" s="28">
        <f t="shared" si="25"/>
        <v>1.4434211362445801</v>
      </c>
    </row>
    <row r="225" spans="4:7" x14ac:dyDescent="0.25">
      <c r="D225">
        <v>132</v>
      </c>
      <c r="E225">
        <v>6</v>
      </c>
      <c r="F225" s="28">
        <f t="shared" si="25"/>
        <v>1.4151310975446001</v>
      </c>
      <c r="G225" s="28">
        <f t="shared" si="25"/>
        <v>1.4434211362445801</v>
      </c>
    </row>
    <row r="226" spans="4:7" x14ac:dyDescent="0.25">
      <c r="D226" s="30">
        <v>133</v>
      </c>
      <c r="E226">
        <v>7</v>
      </c>
      <c r="F226" s="28">
        <f t="shared" si="25"/>
        <v>1.4151310975446001</v>
      </c>
      <c r="G226" s="28">
        <f t="shared" si="25"/>
        <v>1.4434211362445801</v>
      </c>
    </row>
    <row r="227" spans="4:7" x14ac:dyDescent="0.25">
      <c r="D227">
        <v>134</v>
      </c>
      <c r="E227">
        <v>8</v>
      </c>
      <c r="F227" s="28">
        <f t="shared" si="25"/>
        <v>1.4151310975446001</v>
      </c>
      <c r="G227" s="28">
        <f t="shared" si="25"/>
        <v>1.4434211362445801</v>
      </c>
    </row>
    <row r="228" spans="4:7" x14ac:dyDescent="0.25">
      <c r="D228">
        <v>135</v>
      </c>
      <c r="E228">
        <v>9</v>
      </c>
      <c r="F228" s="28">
        <f t="shared" si="25"/>
        <v>1.4151310975446001</v>
      </c>
      <c r="G228" s="28">
        <f t="shared" si="25"/>
        <v>1.4434211362445801</v>
      </c>
    </row>
    <row r="229" spans="4:7" x14ac:dyDescent="0.25">
      <c r="D229" s="30">
        <v>136</v>
      </c>
      <c r="E229">
        <v>1</v>
      </c>
      <c r="F229">
        <v>0</v>
      </c>
      <c r="G229" s="28">
        <f t="shared" si="25"/>
        <v>1.4434211362445801</v>
      </c>
    </row>
    <row r="230" spans="4:7" x14ac:dyDescent="0.25">
      <c r="D230">
        <v>137</v>
      </c>
      <c r="E230">
        <v>2</v>
      </c>
      <c r="F230">
        <v>0</v>
      </c>
      <c r="G230" s="28">
        <f t="shared" si="25"/>
        <v>1.4434211362445801</v>
      </c>
    </row>
    <row r="231" spans="4:7" x14ac:dyDescent="0.25">
      <c r="D231">
        <v>138</v>
      </c>
      <c r="E231">
        <v>3</v>
      </c>
      <c r="F231" s="28">
        <f>$D$68</f>
        <v>1.417431608409</v>
      </c>
      <c r="G231" s="28">
        <f t="shared" si="25"/>
        <v>1.4434211362445801</v>
      </c>
    </row>
    <row r="232" spans="4:7" x14ac:dyDescent="0.25">
      <c r="D232" s="30">
        <v>139</v>
      </c>
      <c r="E232">
        <v>4</v>
      </c>
      <c r="F232" s="28">
        <f>+F231</f>
        <v>1.417431608409</v>
      </c>
      <c r="G232" s="28">
        <f t="shared" si="25"/>
        <v>1.4434211362445801</v>
      </c>
    </row>
    <row r="233" spans="4:7" x14ac:dyDescent="0.25">
      <c r="D233">
        <v>140</v>
      </c>
      <c r="E233">
        <v>5</v>
      </c>
      <c r="F233" s="28">
        <f t="shared" ref="F233:F237" si="26">+F232</f>
        <v>1.417431608409</v>
      </c>
      <c r="G233" s="28">
        <f t="shared" si="25"/>
        <v>1.4434211362445801</v>
      </c>
    </row>
    <row r="234" spans="4:7" x14ac:dyDescent="0.25">
      <c r="D234">
        <v>141</v>
      </c>
      <c r="E234">
        <v>6</v>
      </c>
      <c r="F234" s="28">
        <f t="shared" si="26"/>
        <v>1.417431608409</v>
      </c>
      <c r="G234" s="28">
        <f t="shared" si="25"/>
        <v>1.4434211362445801</v>
      </c>
    </row>
    <row r="235" spans="4:7" x14ac:dyDescent="0.25">
      <c r="D235" s="30">
        <v>142</v>
      </c>
      <c r="E235">
        <v>7</v>
      </c>
      <c r="F235" s="28">
        <f t="shared" si="26"/>
        <v>1.417431608409</v>
      </c>
      <c r="G235" s="28">
        <f t="shared" si="25"/>
        <v>1.4434211362445801</v>
      </c>
    </row>
    <row r="236" spans="4:7" x14ac:dyDescent="0.25">
      <c r="D236">
        <v>143</v>
      </c>
      <c r="E236">
        <v>8</v>
      </c>
      <c r="F236" s="28">
        <f t="shared" si="26"/>
        <v>1.417431608409</v>
      </c>
      <c r="G236" s="28">
        <f t="shared" si="25"/>
        <v>1.4434211362445801</v>
      </c>
    </row>
    <row r="237" spans="4:7" x14ac:dyDescent="0.25">
      <c r="D237">
        <v>144</v>
      </c>
      <c r="E237">
        <v>9</v>
      </c>
      <c r="F237" s="28">
        <f t="shared" si="26"/>
        <v>1.417431608409</v>
      </c>
      <c r="G237" s="28">
        <f t="shared" si="25"/>
        <v>1.4434211362445801</v>
      </c>
    </row>
    <row r="238" spans="4:7" x14ac:dyDescent="0.25">
      <c r="D238" s="30">
        <v>145</v>
      </c>
      <c r="E238">
        <v>1</v>
      </c>
      <c r="F238">
        <v>0</v>
      </c>
      <c r="G238" s="28">
        <f t="shared" si="25"/>
        <v>1.4434211362445801</v>
      </c>
    </row>
    <row r="239" spans="4:7" x14ac:dyDescent="0.25">
      <c r="D239">
        <v>146</v>
      </c>
      <c r="E239">
        <v>2</v>
      </c>
      <c r="F239">
        <v>0</v>
      </c>
      <c r="G239" s="28">
        <f t="shared" si="25"/>
        <v>1.4434211362445801</v>
      </c>
    </row>
    <row r="240" spans="4:7" x14ac:dyDescent="0.25">
      <c r="D240">
        <v>147</v>
      </c>
      <c r="E240">
        <v>3</v>
      </c>
      <c r="F240" s="28">
        <f>$D$69</f>
        <v>1.43718515849433</v>
      </c>
      <c r="G240" s="28">
        <f t="shared" ref="G240:G303" si="27">+G239</f>
        <v>1.4434211362445801</v>
      </c>
    </row>
    <row r="241" spans="4:7" x14ac:dyDescent="0.25">
      <c r="D241" s="30">
        <v>148</v>
      </c>
      <c r="E241">
        <v>4</v>
      </c>
      <c r="F241" s="28">
        <f>+F240</f>
        <v>1.43718515849433</v>
      </c>
      <c r="G241" s="28">
        <f t="shared" si="27"/>
        <v>1.4434211362445801</v>
      </c>
    </row>
    <row r="242" spans="4:7" x14ac:dyDescent="0.25">
      <c r="D242">
        <v>149</v>
      </c>
      <c r="E242">
        <v>5</v>
      </c>
      <c r="F242" s="28">
        <f t="shared" ref="F242:F246" si="28">+F241</f>
        <v>1.43718515849433</v>
      </c>
      <c r="G242" s="28">
        <f t="shared" si="27"/>
        <v>1.4434211362445801</v>
      </c>
    </row>
    <row r="243" spans="4:7" x14ac:dyDescent="0.25">
      <c r="D243">
        <v>150</v>
      </c>
      <c r="E243">
        <v>6</v>
      </c>
      <c r="F243" s="28">
        <f t="shared" si="28"/>
        <v>1.43718515849433</v>
      </c>
      <c r="G243" s="28">
        <f t="shared" si="27"/>
        <v>1.4434211362445801</v>
      </c>
    </row>
    <row r="244" spans="4:7" x14ac:dyDescent="0.25">
      <c r="D244" s="30">
        <v>151</v>
      </c>
      <c r="E244">
        <v>7</v>
      </c>
      <c r="F244" s="28">
        <f t="shared" si="28"/>
        <v>1.43718515849433</v>
      </c>
      <c r="G244" s="28">
        <f t="shared" si="27"/>
        <v>1.4434211362445801</v>
      </c>
    </row>
    <row r="245" spans="4:7" x14ac:dyDescent="0.25">
      <c r="D245">
        <v>152</v>
      </c>
      <c r="E245">
        <v>8</v>
      </c>
      <c r="F245" s="28">
        <f t="shared" si="28"/>
        <v>1.43718515849433</v>
      </c>
      <c r="G245" s="28">
        <f t="shared" si="27"/>
        <v>1.4434211362445801</v>
      </c>
    </row>
    <row r="246" spans="4:7" x14ac:dyDescent="0.25">
      <c r="D246">
        <v>153</v>
      </c>
      <c r="E246">
        <v>9</v>
      </c>
      <c r="F246" s="28">
        <f t="shared" si="28"/>
        <v>1.43718515849433</v>
      </c>
      <c r="G246" s="28">
        <f t="shared" si="27"/>
        <v>1.4434211362445801</v>
      </c>
    </row>
    <row r="247" spans="4:7" x14ac:dyDescent="0.25">
      <c r="D247" s="30">
        <v>154</v>
      </c>
      <c r="E247">
        <v>1</v>
      </c>
      <c r="F247">
        <v>0</v>
      </c>
      <c r="G247" s="28">
        <f t="shared" si="27"/>
        <v>1.4434211362445801</v>
      </c>
    </row>
    <row r="248" spans="4:7" x14ac:dyDescent="0.25">
      <c r="D248">
        <v>155</v>
      </c>
      <c r="E248">
        <v>2</v>
      </c>
      <c r="F248">
        <v>0</v>
      </c>
      <c r="G248" s="28">
        <f t="shared" si="27"/>
        <v>1.4434211362445801</v>
      </c>
    </row>
    <row r="249" spans="4:7" x14ac:dyDescent="0.25">
      <c r="D249">
        <v>156</v>
      </c>
      <c r="E249">
        <v>3</v>
      </c>
      <c r="F249" s="28">
        <f>$D$70</f>
        <v>1.46309424850197</v>
      </c>
      <c r="G249" s="28">
        <f t="shared" si="27"/>
        <v>1.4434211362445801</v>
      </c>
    </row>
    <row r="250" spans="4:7" x14ac:dyDescent="0.25">
      <c r="D250" s="30">
        <v>157</v>
      </c>
      <c r="E250">
        <v>4</v>
      </c>
      <c r="F250" s="28">
        <f>+F249</f>
        <v>1.46309424850197</v>
      </c>
      <c r="G250" s="28">
        <f t="shared" si="27"/>
        <v>1.4434211362445801</v>
      </c>
    </row>
    <row r="251" spans="4:7" x14ac:dyDescent="0.25">
      <c r="D251">
        <v>158</v>
      </c>
      <c r="E251">
        <v>5</v>
      </c>
      <c r="F251" s="28">
        <f t="shared" ref="F251:F255" si="29">+F250</f>
        <v>1.46309424850197</v>
      </c>
      <c r="G251" s="28">
        <f t="shared" si="27"/>
        <v>1.4434211362445801</v>
      </c>
    </row>
    <row r="252" spans="4:7" x14ac:dyDescent="0.25">
      <c r="D252">
        <v>159</v>
      </c>
      <c r="E252">
        <v>6</v>
      </c>
      <c r="F252" s="28">
        <f t="shared" si="29"/>
        <v>1.46309424850197</v>
      </c>
      <c r="G252" s="28">
        <f t="shared" si="27"/>
        <v>1.4434211362445801</v>
      </c>
    </row>
    <row r="253" spans="4:7" x14ac:dyDescent="0.25">
      <c r="D253" s="30">
        <v>160</v>
      </c>
      <c r="E253">
        <v>7</v>
      </c>
      <c r="F253" s="28">
        <f t="shared" si="29"/>
        <v>1.46309424850197</v>
      </c>
      <c r="G253" s="28">
        <f t="shared" si="27"/>
        <v>1.4434211362445801</v>
      </c>
    </row>
    <row r="254" spans="4:7" x14ac:dyDescent="0.25">
      <c r="D254">
        <v>161</v>
      </c>
      <c r="E254">
        <v>8</v>
      </c>
      <c r="F254" s="28">
        <f t="shared" si="29"/>
        <v>1.46309424850197</v>
      </c>
      <c r="G254" s="28">
        <f t="shared" si="27"/>
        <v>1.4434211362445801</v>
      </c>
    </row>
    <row r="255" spans="4:7" x14ac:dyDescent="0.25">
      <c r="D255">
        <v>162</v>
      </c>
      <c r="E255">
        <v>9</v>
      </c>
      <c r="F255" s="28">
        <f t="shared" si="29"/>
        <v>1.46309424850197</v>
      </c>
      <c r="G255" s="28">
        <f t="shared" si="27"/>
        <v>1.4434211362445801</v>
      </c>
    </row>
    <row r="256" spans="4:7" x14ac:dyDescent="0.25">
      <c r="D256" s="30">
        <v>163</v>
      </c>
      <c r="E256">
        <v>1</v>
      </c>
      <c r="F256">
        <v>0</v>
      </c>
      <c r="G256" s="28">
        <f t="shared" si="27"/>
        <v>1.4434211362445801</v>
      </c>
    </row>
    <row r="257" spans="4:7" x14ac:dyDescent="0.25">
      <c r="D257">
        <v>164</v>
      </c>
      <c r="E257">
        <v>2</v>
      </c>
      <c r="F257">
        <v>0</v>
      </c>
      <c r="G257" s="28">
        <f t="shared" si="27"/>
        <v>1.4434211362445801</v>
      </c>
    </row>
    <row r="258" spans="4:7" x14ac:dyDescent="0.25">
      <c r="D258">
        <v>165</v>
      </c>
      <c r="E258">
        <v>3</v>
      </c>
      <c r="F258" s="28">
        <f>$D$71</f>
        <v>1.5288810704972799</v>
      </c>
      <c r="G258" s="28">
        <f t="shared" si="27"/>
        <v>1.4434211362445801</v>
      </c>
    </row>
    <row r="259" spans="4:7" x14ac:dyDescent="0.25">
      <c r="D259" s="30">
        <v>166</v>
      </c>
      <c r="E259">
        <v>4</v>
      </c>
      <c r="F259" s="28">
        <f>+F258</f>
        <v>1.5288810704972799</v>
      </c>
      <c r="G259" s="28">
        <f t="shared" si="27"/>
        <v>1.4434211362445801</v>
      </c>
    </row>
    <row r="260" spans="4:7" x14ac:dyDescent="0.25">
      <c r="D260">
        <v>167</v>
      </c>
      <c r="E260">
        <v>5</v>
      </c>
      <c r="F260" s="28">
        <f t="shared" ref="F260:F264" si="30">+F259</f>
        <v>1.5288810704972799</v>
      </c>
      <c r="G260" s="28">
        <f t="shared" si="27"/>
        <v>1.4434211362445801</v>
      </c>
    </row>
    <row r="261" spans="4:7" x14ac:dyDescent="0.25">
      <c r="D261">
        <v>168</v>
      </c>
      <c r="E261">
        <v>6</v>
      </c>
      <c r="F261" s="28">
        <f t="shared" si="30"/>
        <v>1.5288810704972799</v>
      </c>
      <c r="G261" s="28">
        <f t="shared" si="27"/>
        <v>1.4434211362445801</v>
      </c>
    </row>
    <row r="262" spans="4:7" x14ac:dyDescent="0.25">
      <c r="D262" s="30">
        <v>169</v>
      </c>
      <c r="E262">
        <v>7</v>
      </c>
      <c r="F262" s="28">
        <f t="shared" si="30"/>
        <v>1.5288810704972799</v>
      </c>
      <c r="G262" s="28">
        <f t="shared" si="27"/>
        <v>1.4434211362445801</v>
      </c>
    </row>
    <row r="263" spans="4:7" x14ac:dyDescent="0.25">
      <c r="D263">
        <v>170</v>
      </c>
      <c r="E263">
        <v>8</v>
      </c>
      <c r="F263" s="28">
        <f t="shared" si="30"/>
        <v>1.5288810704972799</v>
      </c>
      <c r="G263" s="28">
        <f t="shared" si="27"/>
        <v>1.4434211362445801</v>
      </c>
    </row>
    <row r="264" spans="4:7" x14ac:dyDescent="0.25">
      <c r="D264">
        <v>171</v>
      </c>
      <c r="E264">
        <v>9</v>
      </c>
      <c r="F264" s="28">
        <f t="shared" si="30"/>
        <v>1.5288810704972799</v>
      </c>
      <c r="G264" s="28">
        <f t="shared" si="27"/>
        <v>1.4434211362445801</v>
      </c>
    </row>
    <row r="265" spans="4:7" x14ac:dyDescent="0.25">
      <c r="D265" s="30">
        <v>172</v>
      </c>
      <c r="E265">
        <v>1</v>
      </c>
      <c r="F265">
        <v>0</v>
      </c>
      <c r="G265" s="28">
        <f t="shared" si="27"/>
        <v>1.4434211362445801</v>
      </c>
    </row>
    <row r="266" spans="4:7" x14ac:dyDescent="0.25">
      <c r="D266">
        <v>173</v>
      </c>
      <c r="E266">
        <v>2</v>
      </c>
      <c r="F266">
        <v>0</v>
      </c>
      <c r="G266" s="28">
        <f t="shared" si="27"/>
        <v>1.4434211362445801</v>
      </c>
    </row>
    <row r="267" spans="4:7" x14ac:dyDescent="0.25">
      <c r="D267">
        <v>174</v>
      </c>
      <c r="E267">
        <v>3</v>
      </c>
      <c r="F267" s="28">
        <f>$D$72</f>
        <v>1.58612040982133</v>
      </c>
      <c r="G267" s="28">
        <f t="shared" si="27"/>
        <v>1.4434211362445801</v>
      </c>
    </row>
    <row r="268" spans="4:7" x14ac:dyDescent="0.25">
      <c r="D268" s="30">
        <v>175</v>
      </c>
      <c r="E268">
        <v>4</v>
      </c>
      <c r="F268" s="28">
        <f>+F267</f>
        <v>1.58612040982133</v>
      </c>
      <c r="G268" s="28">
        <f t="shared" si="27"/>
        <v>1.4434211362445801</v>
      </c>
    </row>
    <row r="269" spans="4:7" x14ac:dyDescent="0.25">
      <c r="D269">
        <v>176</v>
      </c>
      <c r="E269">
        <v>5</v>
      </c>
      <c r="F269" s="28">
        <f t="shared" ref="F269:F273" si="31">+F268</f>
        <v>1.58612040982133</v>
      </c>
      <c r="G269" s="28">
        <f t="shared" si="27"/>
        <v>1.4434211362445801</v>
      </c>
    </row>
    <row r="270" spans="4:7" x14ac:dyDescent="0.25">
      <c r="D270">
        <v>177</v>
      </c>
      <c r="E270">
        <v>6</v>
      </c>
      <c r="F270" s="28">
        <f t="shared" si="31"/>
        <v>1.58612040982133</v>
      </c>
      <c r="G270" s="28">
        <f t="shared" si="27"/>
        <v>1.4434211362445801</v>
      </c>
    </row>
    <row r="271" spans="4:7" x14ac:dyDescent="0.25">
      <c r="D271" s="30">
        <v>178</v>
      </c>
      <c r="E271">
        <v>7</v>
      </c>
      <c r="F271" s="28">
        <f t="shared" si="31"/>
        <v>1.58612040982133</v>
      </c>
      <c r="G271" s="28">
        <f t="shared" si="27"/>
        <v>1.4434211362445801</v>
      </c>
    </row>
    <row r="272" spans="4:7" x14ac:dyDescent="0.25">
      <c r="D272">
        <v>179</v>
      </c>
      <c r="E272">
        <v>8</v>
      </c>
      <c r="F272" s="28">
        <f t="shared" si="31"/>
        <v>1.58612040982133</v>
      </c>
      <c r="G272" s="28">
        <f t="shared" si="27"/>
        <v>1.4434211362445801</v>
      </c>
    </row>
    <row r="273" spans="4:7" x14ac:dyDescent="0.25">
      <c r="D273">
        <v>180</v>
      </c>
      <c r="E273">
        <v>9</v>
      </c>
      <c r="F273" s="28">
        <f t="shared" si="31"/>
        <v>1.58612040982133</v>
      </c>
      <c r="G273" s="28">
        <f t="shared" si="27"/>
        <v>1.4434211362445801</v>
      </c>
    </row>
    <row r="274" spans="4:7" x14ac:dyDescent="0.25">
      <c r="D274" s="30">
        <v>181</v>
      </c>
      <c r="E274">
        <v>1</v>
      </c>
      <c r="F274">
        <v>0</v>
      </c>
      <c r="G274" s="28">
        <f t="shared" si="27"/>
        <v>1.4434211362445801</v>
      </c>
    </row>
    <row r="275" spans="4:7" x14ac:dyDescent="0.25">
      <c r="D275">
        <v>182</v>
      </c>
      <c r="E275">
        <v>2</v>
      </c>
      <c r="F275">
        <v>0</v>
      </c>
      <c r="G275" s="28">
        <f t="shared" si="27"/>
        <v>1.4434211362445801</v>
      </c>
    </row>
    <row r="276" spans="4:7" x14ac:dyDescent="0.25">
      <c r="D276">
        <v>183</v>
      </c>
      <c r="E276">
        <v>3</v>
      </c>
      <c r="F276" s="28">
        <f>$D$73</f>
        <v>1.6616860349654401</v>
      </c>
      <c r="G276" s="28">
        <f t="shared" si="27"/>
        <v>1.4434211362445801</v>
      </c>
    </row>
    <row r="277" spans="4:7" x14ac:dyDescent="0.25">
      <c r="D277" s="30">
        <v>184</v>
      </c>
      <c r="E277">
        <v>4</v>
      </c>
      <c r="F277" s="28">
        <f>+F276</f>
        <v>1.6616860349654401</v>
      </c>
      <c r="G277" s="28">
        <f t="shared" si="27"/>
        <v>1.4434211362445801</v>
      </c>
    </row>
    <row r="278" spans="4:7" x14ac:dyDescent="0.25">
      <c r="D278">
        <v>185</v>
      </c>
      <c r="E278">
        <v>5</v>
      </c>
      <c r="F278" s="28">
        <f t="shared" ref="F278:F282" si="32">+F277</f>
        <v>1.6616860349654401</v>
      </c>
      <c r="G278" s="28">
        <f t="shared" si="27"/>
        <v>1.4434211362445801</v>
      </c>
    </row>
    <row r="279" spans="4:7" x14ac:dyDescent="0.25">
      <c r="D279">
        <v>186</v>
      </c>
      <c r="E279">
        <v>6</v>
      </c>
      <c r="F279" s="28">
        <f t="shared" si="32"/>
        <v>1.6616860349654401</v>
      </c>
      <c r="G279" s="28">
        <f t="shared" si="27"/>
        <v>1.4434211362445801</v>
      </c>
    </row>
    <row r="280" spans="4:7" x14ac:dyDescent="0.25">
      <c r="D280" s="30">
        <v>187</v>
      </c>
      <c r="E280">
        <v>7</v>
      </c>
      <c r="F280" s="28">
        <f t="shared" si="32"/>
        <v>1.6616860349654401</v>
      </c>
      <c r="G280" s="28">
        <f t="shared" si="27"/>
        <v>1.4434211362445801</v>
      </c>
    </row>
    <row r="281" spans="4:7" x14ac:dyDescent="0.25">
      <c r="D281">
        <v>188</v>
      </c>
      <c r="E281">
        <v>8</v>
      </c>
      <c r="F281" s="28">
        <f t="shared" si="32"/>
        <v>1.6616860349654401</v>
      </c>
      <c r="G281" s="28">
        <f t="shared" si="27"/>
        <v>1.4434211362445801</v>
      </c>
    </row>
    <row r="282" spans="4:7" x14ac:dyDescent="0.25">
      <c r="D282">
        <v>189</v>
      </c>
      <c r="E282">
        <v>9</v>
      </c>
      <c r="F282" s="28">
        <f t="shared" si="32"/>
        <v>1.6616860349654401</v>
      </c>
      <c r="G282" s="28">
        <f t="shared" si="27"/>
        <v>1.4434211362445801</v>
      </c>
    </row>
    <row r="283" spans="4:7" x14ac:dyDescent="0.25">
      <c r="D283" s="30">
        <v>190</v>
      </c>
      <c r="E283">
        <v>1</v>
      </c>
      <c r="F283">
        <v>0</v>
      </c>
      <c r="G283" s="28">
        <f t="shared" si="27"/>
        <v>1.4434211362445801</v>
      </c>
    </row>
    <row r="284" spans="4:7" x14ac:dyDescent="0.25">
      <c r="D284">
        <v>191</v>
      </c>
      <c r="E284">
        <v>2</v>
      </c>
      <c r="F284">
        <v>0</v>
      </c>
      <c r="G284" s="28">
        <f t="shared" si="27"/>
        <v>1.4434211362445801</v>
      </c>
    </row>
    <row r="285" spans="4:7" x14ac:dyDescent="0.25">
      <c r="D285">
        <v>192</v>
      </c>
      <c r="E285">
        <v>3</v>
      </c>
      <c r="F285" s="28">
        <f>$D$74</f>
        <v>1.12754681056303</v>
      </c>
      <c r="G285" s="28">
        <f t="shared" si="27"/>
        <v>1.4434211362445801</v>
      </c>
    </row>
    <row r="286" spans="4:7" x14ac:dyDescent="0.25">
      <c r="D286" s="30">
        <v>193</v>
      </c>
      <c r="E286">
        <v>4</v>
      </c>
      <c r="F286" s="28">
        <f>+F285</f>
        <v>1.12754681056303</v>
      </c>
      <c r="G286" s="28">
        <f t="shared" si="27"/>
        <v>1.4434211362445801</v>
      </c>
    </row>
    <row r="287" spans="4:7" x14ac:dyDescent="0.25">
      <c r="D287">
        <v>194</v>
      </c>
      <c r="E287">
        <v>5</v>
      </c>
      <c r="F287" s="28">
        <f t="shared" ref="F287:F291" si="33">+F286</f>
        <v>1.12754681056303</v>
      </c>
      <c r="G287" s="28">
        <f t="shared" si="27"/>
        <v>1.4434211362445801</v>
      </c>
    </row>
    <row r="288" spans="4:7" x14ac:dyDescent="0.25">
      <c r="D288">
        <v>195</v>
      </c>
      <c r="E288">
        <v>6</v>
      </c>
      <c r="F288" s="28">
        <f t="shared" si="33"/>
        <v>1.12754681056303</v>
      </c>
      <c r="G288" s="28">
        <f t="shared" si="27"/>
        <v>1.4434211362445801</v>
      </c>
    </row>
    <row r="289" spans="4:7" x14ac:dyDescent="0.25">
      <c r="D289" s="30">
        <v>196</v>
      </c>
      <c r="E289">
        <v>7</v>
      </c>
      <c r="F289" s="28">
        <f t="shared" si="33"/>
        <v>1.12754681056303</v>
      </c>
      <c r="G289" s="28">
        <f t="shared" si="27"/>
        <v>1.4434211362445801</v>
      </c>
    </row>
    <row r="290" spans="4:7" x14ac:dyDescent="0.25">
      <c r="D290">
        <v>197</v>
      </c>
      <c r="E290">
        <v>8</v>
      </c>
      <c r="F290" s="28">
        <f t="shared" si="33"/>
        <v>1.12754681056303</v>
      </c>
      <c r="G290" s="28">
        <f t="shared" si="27"/>
        <v>1.4434211362445801</v>
      </c>
    </row>
    <row r="291" spans="4:7" x14ac:dyDescent="0.25">
      <c r="D291">
        <v>198</v>
      </c>
      <c r="E291">
        <v>9</v>
      </c>
      <c r="F291" s="28">
        <f t="shared" si="33"/>
        <v>1.12754681056303</v>
      </c>
      <c r="G291" s="28">
        <f t="shared" si="27"/>
        <v>1.4434211362445801</v>
      </c>
    </row>
    <row r="292" spans="4:7" x14ac:dyDescent="0.25">
      <c r="D292" s="30">
        <v>199</v>
      </c>
      <c r="E292">
        <v>1</v>
      </c>
      <c r="F292">
        <v>0</v>
      </c>
      <c r="G292" s="28">
        <f t="shared" si="27"/>
        <v>1.4434211362445801</v>
      </c>
    </row>
    <row r="293" spans="4:7" x14ac:dyDescent="0.25">
      <c r="D293">
        <v>200</v>
      </c>
      <c r="E293">
        <v>2</v>
      </c>
      <c r="F293">
        <v>0</v>
      </c>
      <c r="G293" s="28">
        <f t="shared" si="27"/>
        <v>1.4434211362445801</v>
      </c>
    </row>
    <row r="294" spans="4:7" x14ac:dyDescent="0.25">
      <c r="D294">
        <v>201</v>
      </c>
      <c r="E294">
        <v>3</v>
      </c>
      <c r="F294" s="28">
        <f>$D$75</f>
        <v>1.3324185312283301</v>
      </c>
      <c r="G294" s="28">
        <f t="shared" si="27"/>
        <v>1.4434211362445801</v>
      </c>
    </row>
    <row r="295" spans="4:7" x14ac:dyDescent="0.25">
      <c r="D295" s="30">
        <v>202</v>
      </c>
      <c r="E295">
        <v>4</v>
      </c>
      <c r="F295" s="28">
        <f>+F294</f>
        <v>1.3324185312283301</v>
      </c>
      <c r="G295" s="28">
        <f t="shared" si="27"/>
        <v>1.4434211362445801</v>
      </c>
    </row>
    <row r="296" spans="4:7" x14ac:dyDescent="0.25">
      <c r="D296">
        <v>203</v>
      </c>
      <c r="E296">
        <v>5</v>
      </c>
      <c r="F296" s="28">
        <f t="shared" ref="F296:F300" si="34">+F295</f>
        <v>1.3324185312283301</v>
      </c>
      <c r="G296" s="28">
        <f t="shared" si="27"/>
        <v>1.4434211362445801</v>
      </c>
    </row>
    <row r="297" spans="4:7" x14ac:dyDescent="0.25">
      <c r="D297">
        <v>204</v>
      </c>
      <c r="E297">
        <v>6</v>
      </c>
      <c r="F297" s="28">
        <f t="shared" si="34"/>
        <v>1.3324185312283301</v>
      </c>
      <c r="G297" s="28">
        <f t="shared" si="27"/>
        <v>1.4434211362445801</v>
      </c>
    </row>
    <row r="298" spans="4:7" x14ac:dyDescent="0.25">
      <c r="D298" s="30">
        <v>205</v>
      </c>
      <c r="E298">
        <v>7</v>
      </c>
      <c r="F298" s="28">
        <f t="shared" si="34"/>
        <v>1.3324185312283301</v>
      </c>
      <c r="G298" s="28">
        <f t="shared" si="27"/>
        <v>1.4434211362445801</v>
      </c>
    </row>
    <row r="299" spans="4:7" x14ac:dyDescent="0.25">
      <c r="D299">
        <v>206</v>
      </c>
      <c r="E299">
        <v>8</v>
      </c>
      <c r="F299" s="28">
        <f t="shared" si="34"/>
        <v>1.3324185312283301</v>
      </c>
      <c r="G299" s="28">
        <f t="shared" si="27"/>
        <v>1.4434211362445801</v>
      </c>
    </row>
    <row r="300" spans="4:7" x14ac:dyDescent="0.25">
      <c r="D300">
        <v>207</v>
      </c>
      <c r="E300">
        <v>9</v>
      </c>
      <c r="F300" s="28">
        <f t="shared" si="34"/>
        <v>1.3324185312283301</v>
      </c>
      <c r="G300" s="28">
        <f t="shared" si="27"/>
        <v>1.4434211362445801</v>
      </c>
    </row>
    <row r="301" spans="4:7" x14ac:dyDescent="0.25">
      <c r="D301" s="30">
        <v>208</v>
      </c>
      <c r="E301">
        <v>1</v>
      </c>
      <c r="F301">
        <v>0</v>
      </c>
      <c r="G301" s="28">
        <f t="shared" si="27"/>
        <v>1.4434211362445801</v>
      </c>
    </row>
    <row r="302" spans="4:7" x14ac:dyDescent="0.25">
      <c r="D302">
        <v>209</v>
      </c>
      <c r="E302">
        <v>2</v>
      </c>
      <c r="F302">
        <v>0</v>
      </c>
      <c r="G302" s="28">
        <f t="shared" si="27"/>
        <v>1.4434211362445801</v>
      </c>
    </row>
    <row r="303" spans="4:7" x14ac:dyDescent="0.25">
      <c r="D303">
        <v>210</v>
      </c>
      <c r="E303">
        <v>3</v>
      </c>
      <c r="F303" s="28">
        <f>$D$76</f>
        <v>1.34990265677067</v>
      </c>
      <c r="G303" s="28">
        <f t="shared" si="27"/>
        <v>1.4434211362445801</v>
      </c>
    </row>
    <row r="304" spans="4:7" x14ac:dyDescent="0.25">
      <c r="D304" s="30">
        <v>211</v>
      </c>
      <c r="E304">
        <v>4</v>
      </c>
      <c r="F304" s="28">
        <f>+F303</f>
        <v>1.34990265677067</v>
      </c>
      <c r="G304" s="28">
        <f t="shared" ref="G304:G367" si="35">+G303</f>
        <v>1.4434211362445801</v>
      </c>
    </row>
    <row r="305" spans="4:7" x14ac:dyDescent="0.25">
      <c r="D305">
        <v>212</v>
      </c>
      <c r="E305">
        <v>5</v>
      </c>
      <c r="F305" s="28">
        <f t="shared" ref="F305:F309" si="36">+F304</f>
        <v>1.34990265677067</v>
      </c>
      <c r="G305" s="28">
        <f t="shared" si="35"/>
        <v>1.4434211362445801</v>
      </c>
    </row>
    <row r="306" spans="4:7" x14ac:dyDescent="0.25">
      <c r="D306">
        <v>213</v>
      </c>
      <c r="E306">
        <v>6</v>
      </c>
      <c r="F306" s="28">
        <f t="shared" si="36"/>
        <v>1.34990265677067</v>
      </c>
      <c r="G306" s="28">
        <f t="shared" si="35"/>
        <v>1.4434211362445801</v>
      </c>
    </row>
    <row r="307" spans="4:7" x14ac:dyDescent="0.25">
      <c r="D307" s="30">
        <v>214</v>
      </c>
      <c r="E307">
        <v>7</v>
      </c>
      <c r="F307" s="28">
        <f t="shared" si="36"/>
        <v>1.34990265677067</v>
      </c>
      <c r="G307" s="28">
        <f t="shared" si="35"/>
        <v>1.4434211362445801</v>
      </c>
    </row>
    <row r="308" spans="4:7" x14ac:dyDescent="0.25">
      <c r="D308">
        <v>215</v>
      </c>
      <c r="E308">
        <v>8</v>
      </c>
      <c r="F308" s="28">
        <f t="shared" si="36"/>
        <v>1.34990265677067</v>
      </c>
      <c r="G308" s="28">
        <f t="shared" si="35"/>
        <v>1.4434211362445801</v>
      </c>
    </row>
    <row r="309" spans="4:7" x14ac:dyDescent="0.25">
      <c r="D309">
        <v>216</v>
      </c>
      <c r="E309">
        <v>9</v>
      </c>
      <c r="F309" s="28">
        <f t="shared" si="36"/>
        <v>1.34990265677067</v>
      </c>
      <c r="G309" s="28">
        <f t="shared" si="35"/>
        <v>1.4434211362445801</v>
      </c>
    </row>
    <row r="310" spans="4:7" x14ac:dyDescent="0.25">
      <c r="D310" s="30">
        <v>217</v>
      </c>
      <c r="E310">
        <v>1</v>
      </c>
      <c r="F310">
        <v>0</v>
      </c>
      <c r="G310" s="28">
        <f t="shared" si="35"/>
        <v>1.4434211362445801</v>
      </c>
    </row>
    <row r="311" spans="4:7" x14ac:dyDescent="0.25">
      <c r="D311">
        <v>218</v>
      </c>
      <c r="E311">
        <v>2</v>
      </c>
      <c r="F311">
        <v>0</v>
      </c>
      <c r="G311" s="28">
        <f t="shared" si="35"/>
        <v>1.4434211362445801</v>
      </c>
    </row>
    <row r="312" spans="4:7" x14ac:dyDescent="0.25">
      <c r="D312">
        <v>219</v>
      </c>
      <c r="E312">
        <v>3</v>
      </c>
      <c r="F312" s="28">
        <f>$D$77</f>
        <v>1.3646488581107099</v>
      </c>
      <c r="G312" s="28">
        <f t="shared" si="35"/>
        <v>1.4434211362445801</v>
      </c>
    </row>
    <row r="313" spans="4:7" x14ac:dyDescent="0.25">
      <c r="D313" s="30">
        <v>220</v>
      </c>
      <c r="E313">
        <v>4</v>
      </c>
      <c r="F313" s="28">
        <f>+F312</f>
        <v>1.3646488581107099</v>
      </c>
      <c r="G313" s="28">
        <f t="shared" si="35"/>
        <v>1.4434211362445801</v>
      </c>
    </row>
    <row r="314" spans="4:7" x14ac:dyDescent="0.25">
      <c r="D314">
        <v>221</v>
      </c>
      <c r="E314">
        <v>5</v>
      </c>
      <c r="F314" s="28">
        <f t="shared" ref="F314:F318" si="37">+F313</f>
        <v>1.3646488581107099</v>
      </c>
      <c r="G314" s="28">
        <f t="shared" si="35"/>
        <v>1.4434211362445801</v>
      </c>
    </row>
    <row r="315" spans="4:7" x14ac:dyDescent="0.25">
      <c r="D315">
        <v>222</v>
      </c>
      <c r="E315">
        <v>6</v>
      </c>
      <c r="F315" s="28">
        <f t="shared" si="37"/>
        <v>1.3646488581107099</v>
      </c>
      <c r="G315" s="28">
        <f t="shared" si="35"/>
        <v>1.4434211362445801</v>
      </c>
    </row>
    <row r="316" spans="4:7" x14ac:dyDescent="0.25">
      <c r="D316" s="30">
        <v>223</v>
      </c>
      <c r="E316">
        <v>7</v>
      </c>
      <c r="F316" s="28">
        <f t="shared" si="37"/>
        <v>1.3646488581107099</v>
      </c>
      <c r="G316" s="28">
        <f t="shared" si="35"/>
        <v>1.4434211362445801</v>
      </c>
    </row>
    <row r="317" spans="4:7" x14ac:dyDescent="0.25">
      <c r="D317">
        <v>224</v>
      </c>
      <c r="E317">
        <v>8</v>
      </c>
      <c r="F317" s="28">
        <f t="shared" si="37"/>
        <v>1.3646488581107099</v>
      </c>
      <c r="G317" s="28">
        <f t="shared" si="35"/>
        <v>1.4434211362445801</v>
      </c>
    </row>
    <row r="318" spans="4:7" x14ac:dyDescent="0.25">
      <c r="D318">
        <v>225</v>
      </c>
      <c r="E318">
        <v>9</v>
      </c>
      <c r="F318" s="28">
        <f t="shared" si="37"/>
        <v>1.3646488581107099</v>
      </c>
      <c r="G318" s="28">
        <f t="shared" si="35"/>
        <v>1.4434211362445801</v>
      </c>
    </row>
    <row r="319" spans="4:7" x14ac:dyDescent="0.25">
      <c r="D319" s="30">
        <v>226</v>
      </c>
      <c r="E319">
        <v>1</v>
      </c>
      <c r="F319">
        <v>0</v>
      </c>
      <c r="G319" s="28">
        <f t="shared" si="35"/>
        <v>1.4434211362445801</v>
      </c>
    </row>
    <row r="320" spans="4:7" x14ac:dyDescent="0.25">
      <c r="D320">
        <v>227</v>
      </c>
      <c r="E320">
        <v>2</v>
      </c>
      <c r="F320">
        <v>0</v>
      </c>
      <c r="G320" s="28">
        <f t="shared" si="35"/>
        <v>1.4434211362445801</v>
      </c>
    </row>
    <row r="321" spans="4:7" x14ac:dyDescent="0.25">
      <c r="D321">
        <v>228</v>
      </c>
      <c r="E321">
        <v>3</v>
      </c>
      <c r="F321" s="28">
        <f>$D$78</f>
        <v>1.3841880726372899</v>
      </c>
      <c r="G321" s="28">
        <f t="shared" si="35"/>
        <v>1.4434211362445801</v>
      </c>
    </row>
    <row r="322" spans="4:7" x14ac:dyDescent="0.25">
      <c r="D322" s="30">
        <v>229</v>
      </c>
      <c r="E322">
        <v>4</v>
      </c>
      <c r="F322" s="28">
        <f>+F321</f>
        <v>1.3841880726372899</v>
      </c>
      <c r="G322" s="28">
        <f t="shared" si="35"/>
        <v>1.4434211362445801</v>
      </c>
    </row>
    <row r="323" spans="4:7" x14ac:dyDescent="0.25">
      <c r="D323">
        <v>230</v>
      </c>
      <c r="E323">
        <v>5</v>
      </c>
      <c r="F323" s="28">
        <f t="shared" ref="F323:F327" si="38">+F322</f>
        <v>1.3841880726372899</v>
      </c>
      <c r="G323" s="28">
        <f t="shared" si="35"/>
        <v>1.4434211362445801</v>
      </c>
    </row>
    <row r="324" spans="4:7" x14ac:dyDescent="0.25">
      <c r="D324">
        <v>231</v>
      </c>
      <c r="E324">
        <v>6</v>
      </c>
      <c r="F324" s="28">
        <f t="shared" si="38"/>
        <v>1.3841880726372899</v>
      </c>
      <c r="G324" s="28">
        <f t="shared" si="35"/>
        <v>1.4434211362445801</v>
      </c>
    </row>
    <row r="325" spans="4:7" x14ac:dyDescent="0.25">
      <c r="D325" s="30">
        <v>232</v>
      </c>
      <c r="E325">
        <v>7</v>
      </c>
      <c r="F325" s="28">
        <f t="shared" si="38"/>
        <v>1.3841880726372899</v>
      </c>
      <c r="G325" s="28">
        <f t="shared" si="35"/>
        <v>1.4434211362445801</v>
      </c>
    </row>
    <row r="326" spans="4:7" x14ac:dyDescent="0.25">
      <c r="D326">
        <v>233</v>
      </c>
      <c r="E326">
        <v>8</v>
      </c>
      <c r="F326" s="28">
        <f t="shared" si="38"/>
        <v>1.3841880726372899</v>
      </c>
      <c r="G326" s="28">
        <f t="shared" si="35"/>
        <v>1.4434211362445801</v>
      </c>
    </row>
    <row r="327" spans="4:7" x14ac:dyDescent="0.25">
      <c r="D327">
        <v>234</v>
      </c>
      <c r="E327">
        <v>9</v>
      </c>
      <c r="F327" s="28">
        <f t="shared" si="38"/>
        <v>1.3841880726372899</v>
      </c>
      <c r="G327" s="28">
        <f t="shared" si="35"/>
        <v>1.4434211362445801</v>
      </c>
    </row>
    <row r="328" spans="4:7" x14ac:dyDescent="0.25">
      <c r="D328" s="30">
        <v>235</v>
      </c>
      <c r="E328">
        <v>1</v>
      </c>
      <c r="F328">
        <v>0</v>
      </c>
      <c r="G328" s="28">
        <f t="shared" si="35"/>
        <v>1.4434211362445801</v>
      </c>
    </row>
    <row r="329" spans="4:7" x14ac:dyDescent="0.25">
      <c r="D329">
        <v>236</v>
      </c>
      <c r="E329">
        <v>2</v>
      </c>
      <c r="F329">
        <v>0</v>
      </c>
      <c r="G329" s="28">
        <f t="shared" si="35"/>
        <v>1.4434211362445801</v>
      </c>
    </row>
    <row r="330" spans="4:7" x14ac:dyDescent="0.25">
      <c r="D330">
        <v>237</v>
      </c>
      <c r="E330">
        <v>3</v>
      </c>
      <c r="F330" s="28">
        <f>$D$79</f>
        <v>1.39074875181185</v>
      </c>
      <c r="G330" s="28">
        <f t="shared" si="35"/>
        <v>1.4434211362445801</v>
      </c>
    </row>
    <row r="331" spans="4:7" x14ac:dyDescent="0.25">
      <c r="D331" s="30">
        <v>238</v>
      </c>
      <c r="E331">
        <v>4</v>
      </c>
      <c r="F331" s="28">
        <f>+F330</f>
        <v>1.39074875181185</v>
      </c>
      <c r="G331" s="28">
        <f t="shared" si="35"/>
        <v>1.4434211362445801</v>
      </c>
    </row>
    <row r="332" spans="4:7" x14ac:dyDescent="0.25">
      <c r="D332">
        <v>239</v>
      </c>
      <c r="E332">
        <v>5</v>
      </c>
      <c r="F332" s="28">
        <f t="shared" ref="F332:F336" si="39">+F331</f>
        <v>1.39074875181185</v>
      </c>
      <c r="G332" s="28">
        <f t="shared" si="35"/>
        <v>1.4434211362445801</v>
      </c>
    </row>
    <row r="333" spans="4:7" x14ac:dyDescent="0.25">
      <c r="D333">
        <v>240</v>
      </c>
      <c r="E333">
        <v>6</v>
      </c>
      <c r="F333" s="28">
        <f t="shared" si="39"/>
        <v>1.39074875181185</v>
      </c>
      <c r="G333" s="28">
        <f t="shared" si="35"/>
        <v>1.4434211362445801</v>
      </c>
    </row>
    <row r="334" spans="4:7" x14ac:dyDescent="0.25">
      <c r="D334" s="30">
        <v>241</v>
      </c>
      <c r="E334">
        <v>7</v>
      </c>
      <c r="F334" s="28">
        <f t="shared" si="39"/>
        <v>1.39074875181185</v>
      </c>
      <c r="G334" s="28">
        <f t="shared" si="35"/>
        <v>1.4434211362445801</v>
      </c>
    </row>
    <row r="335" spans="4:7" x14ac:dyDescent="0.25">
      <c r="D335">
        <v>242</v>
      </c>
      <c r="E335">
        <v>8</v>
      </c>
      <c r="F335" s="28">
        <f t="shared" si="39"/>
        <v>1.39074875181185</v>
      </c>
      <c r="G335" s="28">
        <f t="shared" si="35"/>
        <v>1.4434211362445801</v>
      </c>
    </row>
    <row r="336" spans="4:7" x14ac:dyDescent="0.25">
      <c r="D336">
        <v>243</v>
      </c>
      <c r="E336">
        <v>9</v>
      </c>
      <c r="F336" s="28">
        <f t="shared" si="39"/>
        <v>1.39074875181185</v>
      </c>
      <c r="G336" s="28">
        <f t="shared" si="35"/>
        <v>1.4434211362445801</v>
      </c>
    </row>
    <row r="337" spans="4:7" x14ac:dyDescent="0.25">
      <c r="D337" s="30">
        <v>244</v>
      </c>
      <c r="E337">
        <v>1</v>
      </c>
      <c r="F337">
        <v>0</v>
      </c>
      <c r="G337" s="28">
        <f t="shared" si="35"/>
        <v>1.4434211362445801</v>
      </c>
    </row>
    <row r="338" spans="4:7" x14ac:dyDescent="0.25">
      <c r="D338">
        <v>245</v>
      </c>
      <c r="E338">
        <v>2</v>
      </c>
      <c r="F338">
        <v>0</v>
      </c>
      <c r="G338" s="28">
        <f t="shared" si="35"/>
        <v>1.4434211362445801</v>
      </c>
    </row>
    <row r="339" spans="4:7" x14ac:dyDescent="0.25">
      <c r="D339">
        <v>246</v>
      </c>
      <c r="E339">
        <v>3</v>
      </c>
      <c r="F339" s="28">
        <f>$D$80</f>
        <v>1.46112764857223</v>
      </c>
      <c r="G339" s="28">
        <f t="shared" si="35"/>
        <v>1.4434211362445801</v>
      </c>
    </row>
    <row r="340" spans="4:7" x14ac:dyDescent="0.25">
      <c r="D340" s="30">
        <v>247</v>
      </c>
      <c r="E340">
        <v>4</v>
      </c>
      <c r="F340" s="28">
        <f>+F339</f>
        <v>1.46112764857223</v>
      </c>
      <c r="G340" s="28">
        <f t="shared" si="35"/>
        <v>1.4434211362445801</v>
      </c>
    </row>
    <row r="341" spans="4:7" x14ac:dyDescent="0.25">
      <c r="D341">
        <v>248</v>
      </c>
      <c r="E341">
        <v>5</v>
      </c>
      <c r="F341" s="28">
        <f t="shared" ref="F341:F345" si="40">+F340</f>
        <v>1.46112764857223</v>
      </c>
      <c r="G341" s="28">
        <f t="shared" si="35"/>
        <v>1.4434211362445801</v>
      </c>
    </row>
    <row r="342" spans="4:7" x14ac:dyDescent="0.25">
      <c r="D342">
        <v>249</v>
      </c>
      <c r="E342">
        <v>6</v>
      </c>
      <c r="F342" s="28">
        <f t="shared" si="40"/>
        <v>1.46112764857223</v>
      </c>
      <c r="G342" s="28">
        <f t="shared" si="35"/>
        <v>1.4434211362445801</v>
      </c>
    </row>
    <row r="343" spans="4:7" x14ac:dyDescent="0.25">
      <c r="D343" s="30">
        <v>250</v>
      </c>
      <c r="E343">
        <v>7</v>
      </c>
      <c r="F343" s="28">
        <f t="shared" si="40"/>
        <v>1.46112764857223</v>
      </c>
      <c r="G343" s="28">
        <f t="shared" si="35"/>
        <v>1.4434211362445801</v>
      </c>
    </row>
    <row r="344" spans="4:7" x14ac:dyDescent="0.25">
      <c r="D344">
        <v>251</v>
      </c>
      <c r="E344">
        <v>8</v>
      </c>
      <c r="F344" s="28">
        <f t="shared" si="40"/>
        <v>1.46112764857223</v>
      </c>
      <c r="G344" s="28">
        <f t="shared" si="35"/>
        <v>1.4434211362445801</v>
      </c>
    </row>
    <row r="345" spans="4:7" x14ac:dyDescent="0.25">
      <c r="D345">
        <v>252</v>
      </c>
      <c r="E345">
        <v>9</v>
      </c>
      <c r="F345" s="28">
        <f t="shared" si="40"/>
        <v>1.46112764857223</v>
      </c>
      <c r="G345" s="28">
        <f t="shared" si="35"/>
        <v>1.4434211362445801</v>
      </c>
    </row>
    <row r="346" spans="4:7" x14ac:dyDescent="0.25">
      <c r="D346" s="30">
        <v>253</v>
      </c>
      <c r="E346">
        <v>1</v>
      </c>
      <c r="F346">
        <v>0</v>
      </c>
      <c r="G346" s="28">
        <f t="shared" si="35"/>
        <v>1.4434211362445801</v>
      </c>
    </row>
    <row r="347" spans="4:7" x14ac:dyDescent="0.25">
      <c r="D347">
        <v>254</v>
      </c>
      <c r="E347">
        <v>2</v>
      </c>
      <c r="F347">
        <v>0</v>
      </c>
      <c r="G347" s="28">
        <f t="shared" si="35"/>
        <v>1.4434211362445801</v>
      </c>
    </row>
    <row r="348" spans="4:7" x14ac:dyDescent="0.25">
      <c r="D348">
        <v>255</v>
      </c>
      <c r="E348">
        <v>3</v>
      </c>
      <c r="F348" s="28">
        <f>$D$81</f>
        <v>1.4629973669168299</v>
      </c>
      <c r="G348" s="28">
        <f t="shared" si="35"/>
        <v>1.4434211362445801</v>
      </c>
    </row>
    <row r="349" spans="4:7" x14ac:dyDescent="0.25">
      <c r="D349" s="30">
        <v>256</v>
      </c>
      <c r="E349">
        <v>4</v>
      </c>
      <c r="F349" s="28">
        <f>+F348</f>
        <v>1.4629973669168299</v>
      </c>
      <c r="G349" s="28">
        <f t="shared" si="35"/>
        <v>1.4434211362445801</v>
      </c>
    </row>
    <row r="350" spans="4:7" x14ac:dyDescent="0.25">
      <c r="D350">
        <v>257</v>
      </c>
      <c r="E350">
        <v>5</v>
      </c>
      <c r="F350" s="28">
        <f t="shared" ref="F350:F354" si="41">+F349</f>
        <v>1.4629973669168299</v>
      </c>
      <c r="G350" s="28">
        <f t="shared" si="35"/>
        <v>1.4434211362445801</v>
      </c>
    </row>
    <row r="351" spans="4:7" x14ac:dyDescent="0.25">
      <c r="D351">
        <v>258</v>
      </c>
      <c r="E351">
        <v>6</v>
      </c>
      <c r="F351" s="28">
        <f t="shared" si="41"/>
        <v>1.4629973669168299</v>
      </c>
      <c r="G351" s="28">
        <f t="shared" si="35"/>
        <v>1.4434211362445801</v>
      </c>
    </row>
    <row r="352" spans="4:7" x14ac:dyDescent="0.25">
      <c r="D352" s="30">
        <v>259</v>
      </c>
      <c r="E352">
        <v>7</v>
      </c>
      <c r="F352" s="28">
        <f t="shared" si="41"/>
        <v>1.4629973669168299</v>
      </c>
      <c r="G352" s="28">
        <f t="shared" si="35"/>
        <v>1.4434211362445801</v>
      </c>
    </row>
    <row r="353" spans="4:7" x14ac:dyDescent="0.25">
      <c r="D353">
        <v>260</v>
      </c>
      <c r="E353">
        <v>8</v>
      </c>
      <c r="F353" s="28">
        <f t="shared" si="41"/>
        <v>1.4629973669168299</v>
      </c>
      <c r="G353" s="28">
        <f t="shared" si="35"/>
        <v>1.4434211362445801</v>
      </c>
    </row>
    <row r="354" spans="4:7" x14ac:dyDescent="0.25">
      <c r="D354">
        <v>261</v>
      </c>
      <c r="E354">
        <v>9</v>
      </c>
      <c r="F354" s="28">
        <f t="shared" si="41"/>
        <v>1.4629973669168299</v>
      </c>
      <c r="G354" s="28">
        <f t="shared" si="35"/>
        <v>1.4434211362445801</v>
      </c>
    </row>
    <row r="355" spans="4:7" x14ac:dyDescent="0.25">
      <c r="D355" s="30">
        <v>262</v>
      </c>
      <c r="E355">
        <v>1</v>
      </c>
      <c r="F355">
        <v>0</v>
      </c>
      <c r="G355" s="28">
        <f t="shared" si="35"/>
        <v>1.4434211362445801</v>
      </c>
    </row>
    <row r="356" spans="4:7" x14ac:dyDescent="0.25">
      <c r="D356">
        <v>263</v>
      </c>
      <c r="E356">
        <v>2</v>
      </c>
      <c r="F356">
        <v>0</v>
      </c>
      <c r="G356" s="28">
        <f t="shared" si="35"/>
        <v>1.4434211362445801</v>
      </c>
    </row>
    <row r="357" spans="4:7" x14ac:dyDescent="0.25">
      <c r="D357">
        <v>264</v>
      </c>
      <c r="E357">
        <v>3</v>
      </c>
      <c r="F357" s="28">
        <f>$D$82</f>
        <v>1.51672829407495</v>
      </c>
      <c r="G357" s="28">
        <f t="shared" si="35"/>
        <v>1.4434211362445801</v>
      </c>
    </row>
    <row r="358" spans="4:7" x14ac:dyDescent="0.25">
      <c r="D358" s="30">
        <v>265</v>
      </c>
      <c r="E358">
        <v>4</v>
      </c>
      <c r="F358" s="28">
        <f>+F357</f>
        <v>1.51672829407495</v>
      </c>
      <c r="G358" s="28">
        <f t="shared" si="35"/>
        <v>1.4434211362445801</v>
      </c>
    </row>
    <row r="359" spans="4:7" x14ac:dyDescent="0.25">
      <c r="D359">
        <v>266</v>
      </c>
      <c r="E359">
        <v>5</v>
      </c>
      <c r="F359" s="28">
        <f t="shared" ref="F359:F363" si="42">+F358</f>
        <v>1.51672829407495</v>
      </c>
      <c r="G359" s="28">
        <f t="shared" si="35"/>
        <v>1.4434211362445801</v>
      </c>
    </row>
    <row r="360" spans="4:7" x14ac:dyDescent="0.25">
      <c r="D360">
        <v>267</v>
      </c>
      <c r="E360">
        <v>6</v>
      </c>
      <c r="F360" s="28">
        <f t="shared" si="42"/>
        <v>1.51672829407495</v>
      </c>
      <c r="G360" s="28">
        <f t="shared" si="35"/>
        <v>1.4434211362445801</v>
      </c>
    </row>
    <row r="361" spans="4:7" x14ac:dyDescent="0.25">
      <c r="D361" s="30">
        <v>268</v>
      </c>
      <c r="E361">
        <v>7</v>
      </c>
      <c r="F361" s="28">
        <f t="shared" si="42"/>
        <v>1.51672829407495</v>
      </c>
      <c r="G361" s="28">
        <f t="shared" si="35"/>
        <v>1.4434211362445801</v>
      </c>
    </row>
    <row r="362" spans="4:7" x14ac:dyDescent="0.25">
      <c r="D362">
        <v>269</v>
      </c>
      <c r="E362">
        <v>8</v>
      </c>
      <c r="F362" s="28">
        <f t="shared" si="42"/>
        <v>1.51672829407495</v>
      </c>
      <c r="G362" s="28">
        <f t="shared" si="35"/>
        <v>1.4434211362445801</v>
      </c>
    </row>
    <row r="363" spans="4:7" x14ac:dyDescent="0.25">
      <c r="D363">
        <v>270</v>
      </c>
      <c r="E363">
        <v>9</v>
      </c>
      <c r="F363" s="28">
        <f t="shared" si="42"/>
        <v>1.51672829407495</v>
      </c>
      <c r="G363" s="28">
        <f t="shared" si="35"/>
        <v>1.4434211362445801</v>
      </c>
    </row>
    <row r="364" spans="4:7" x14ac:dyDescent="0.25">
      <c r="D364" s="30">
        <v>271</v>
      </c>
      <c r="E364">
        <v>1</v>
      </c>
      <c r="F364">
        <v>0</v>
      </c>
      <c r="G364" s="28">
        <f t="shared" si="35"/>
        <v>1.4434211362445801</v>
      </c>
    </row>
    <row r="365" spans="4:7" x14ac:dyDescent="0.25">
      <c r="D365">
        <v>272</v>
      </c>
      <c r="E365">
        <v>2</v>
      </c>
      <c r="F365">
        <v>0</v>
      </c>
      <c r="G365" s="28">
        <f t="shared" si="35"/>
        <v>1.4434211362445801</v>
      </c>
    </row>
    <row r="366" spans="4:7" x14ac:dyDescent="0.25">
      <c r="D366">
        <v>273</v>
      </c>
      <c r="E366">
        <v>3</v>
      </c>
      <c r="F366" s="28">
        <f>$D$83</f>
        <v>1.5314311824956199</v>
      </c>
      <c r="G366" s="28">
        <f t="shared" si="35"/>
        <v>1.4434211362445801</v>
      </c>
    </row>
    <row r="367" spans="4:7" x14ac:dyDescent="0.25">
      <c r="D367" s="30">
        <v>274</v>
      </c>
      <c r="E367">
        <v>4</v>
      </c>
      <c r="F367" s="28">
        <f>+F366</f>
        <v>1.5314311824956199</v>
      </c>
      <c r="G367" s="28">
        <f t="shared" si="35"/>
        <v>1.4434211362445801</v>
      </c>
    </row>
    <row r="368" spans="4:7" x14ac:dyDescent="0.25">
      <c r="D368">
        <v>275</v>
      </c>
      <c r="E368">
        <v>5</v>
      </c>
      <c r="F368" s="28">
        <f t="shared" ref="F368:G383" si="43">+F367</f>
        <v>1.5314311824956199</v>
      </c>
      <c r="G368" s="28">
        <f t="shared" si="43"/>
        <v>1.4434211362445801</v>
      </c>
    </row>
    <row r="369" spans="4:7" x14ac:dyDescent="0.25">
      <c r="D369">
        <v>276</v>
      </c>
      <c r="E369">
        <v>6</v>
      </c>
      <c r="F369" s="28">
        <f t="shared" si="43"/>
        <v>1.5314311824956199</v>
      </c>
      <c r="G369" s="28">
        <f t="shared" si="43"/>
        <v>1.4434211362445801</v>
      </c>
    </row>
    <row r="370" spans="4:7" x14ac:dyDescent="0.25">
      <c r="D370" s="30">
        <v>277</v>
      </c>
      <c r="E370">
        <v>7</v>
      </c>
      <c r="F370" s="28">
        <f t="shared" si="43"/>
        <v>1.5314311824956199</v>
      </c>
      <c r="G370" s="28">
        <f t="shared" si="43"/>
        <v>1.4434211362445801</v>
      </c>
    </row>
    <row r="371" spans="4:7" x14ac:dyDescent="0.25">
      <c r="D371">
        <v>278</v>
      </c>
      <c r="E371">
        <v>8</v>
      </c>
      <c r="F371" s="28">
        <f t="shared" si="43"/>
        <v>1.5314311824956199</v>
      </c>
      <c r="G371" s="28">
        <f t="shared" si="43"/>
        <v>1.4434211362445801</v>
      </c>
    </row>
    <row r="372" spans="4:7" x14ac:dyDescent="0.25">
      <c r="D372">
        <v>279</v>
      </c>
      <c r="E372">
        <v>9</v>
      </c>
      <c r="F372" s="28">
        <f t="shared" si="43"/>
        <v>1.5314311824956199</v>
      </c>
      <c r="G372" s="28">
        <f t="shared" si="43"/>
        <v>1.4434211362445801</v>
      </c>
    </row>
    <row r="373" spans="4:7" x14ac:dyDescent="0.25">
      <c r="D373" s="30">
        <v>280</v>
      </c>
      <c r="E373">
        <v>1</v>
      </c>
      <c r="F373">
        <v>0</v>
      </c>
      <c r="G373" s="28">
        <f t="shared" si="43"/>
        <v>1.4434211362445801</v>
      </c>
    </row>
    <row r="374" spans="4:7" x14ac:dyDescent="0.25">
      <c r="D374">
        <v>281</v>
      </c>
      <c r="E374">
        <v>2</v>
      </c>
      <c r="F374">
        <v>0</v>
      </c>
      <c r="G374" s="28">
        <f t="shared" si="43"/>
        <v>1.4434211362445801</v>
      </c>
    </row>
    <row r="375" spans="4:7" x14ac:dyDescent="0.25">
      <c r="D375">
        <v>282</v>
      </c>
      <c r="E375">
        <v>3</v>
      </c>
      <c r="F375" s="28">
        <f>$D$84</f>
        <v>1.58219328660405</v>
      </c>
      <c r="G375" s="28">
        <f t="shared" si="43"/>
        <v>1.4434211362445801</v>
      </c>
    </row>
    <row r="376" spans="4:7" x14ac:dyDescent="0.25">
      <c r="D376" s="30">
        <v>283</v>
      </c>
      <c r="E376">
        <v>4</v>
      </c>
      <c r="F376" s="28">
        <f>+F375</f>
        <v>1.58219328660405</v>
      </c>
      <c r="G376" s="28">
        <f t="shared" si="43"/>
        <v>1.4434211362445801</v>
      </c>
    </row>
    <row r="377" spans="4:7" x14ac:dyDescent="0.25">
      <c r="D377">
        <v>284</v>
      </c>
      <c r="E377">
        <v>5</v>
      </c>
      <c r="F377" s="28">
        <f t="shared" ref="F377:F381" si="44">+F376</f>
        <v>1.58219328660405</v>
      </c>
      <c r="G377" s="28">
        <f t="shared" si="43"/>
        <v>1.4434211362445801</v>
      </c>
    </row>
    <row r="378" spans="4:7" x14ac:dyDescent="0.25">
      <c r="D378">
        <v>285</v>
      </c>
      <c r="E378">
        <v>6</v>
      </c>
      <c r="F378" s="28">
        <f t="shared" si="44"/>
        <v>1.58219328660405</v>
      </c>
      <c r="G378" s="28">
        <f t="shared" si="43"/>
        <v>1.4434211362445801</v>
      </c>
    </row>
    <row r="379" spans="4:7" x14ac:dyDescent="0.25">
      <c r="D379" s="30">
        <v>286</v>
      </c>
      <c r="E379">
        <v>7</v>
      </c>
      <c r="F379" s="28">
        <f t="shared" si="44"/>
        <v>1.58219328660405</v>
      </c>
      <c r="G379" s="28">
        <f t="shared" si="43"/>
        <v>1.4434211362445801</v>
      </c>
    </row>
    <row r="380" spans="4:7" x14ac:dyDescent="0.25">
      <c r="D380">
        <v>287</v>
      </c>
      <c r="E380">
        <v>8</v>
      </c>
      <c r="F380" s="28">
        <f t="shared" si="44"/>
        <v>1.58219328660405</v>
      </c>
      <c r="G380" s="28">
        <f t="shared" si="43"/>
        <v>1.4434211362445801</v>
      </c>
    </row>
    <row r="381" spans="4:7" x14ac:dyDescent="0.25">
      <c r="D381">
        <v>288</v>
      </c>
      <c r="E381">
        <v>9</v>
      </c>
      <c r="F381" s="28">
        <f t="shared" si="44"/>
        <v>1.58219328660405</v>
      </c>
      <c r="G381" s="28">
        <f t="shared" si="43"/>
        <v>1.4434211362445801</v>
      </c>
    </row>
    <row r="382" spans="4:7" x14ac:dyDescent="0.25">
      <c r="D382" s="30">
        <v>289</v>
      </c>
      <c r="E382">
        <v>1</v>
      </c>
      <c r="F382">
        <v>0</v>
      </c>
      <c r="G382" s="28">
        <f t="shared" si="43"/>
        <v>1.4434211362445801</v>
      </c>
    </row>
    <row r="383" spans="4:7" x14ac:dyDescent="0.25">
      <c r="D383">
        <v>290</v>
      </c>
      <c r="E383">
        <v>2</v>
      </c>
      <c r="F383">
        <v>0</v>
      </c>
      <c r="G383" s="28">
        <f t="shared" si="43"/>
        <v>1.4434211362445801</v>
      </c>
    </row>
    <row r="384" spans="4:7" x14ac:dyDescent="0.25">
      <c r="D384">
        <v>291</v>
      </c>
      <c r="E384">
        <v>3</v>
      </c>
      <c r="F384" s="28">
        <f>$D$85</f>
        <v>1.59396529172999</v>
      </c>
      <c r="G384" s="28">
        <f t="shared" ref="G384:G447" si="45">+G383</f>
        <v>1.4434211362445801</v>
      </c>
    </row>
    <row r="385" spans="4:7" x14ac:dyDescent="0.25">
      <c r="D385" s="30">
        <v>292</v>
      </c>
      <c r="E385">
        <v>4</v>
      </c>
      <c r="F385" s="28">
        <f>+F384</f>
        <v>1.59396529172999</v>
      </c>
      <c r="G385" s="28">
        <f t="shared" si="45"/>
        <v>1.4434211362445801</v>
      </c>
    </row>
    <row r="386" spans="4:7" x14ac:dyDescent="0.25">
      <c r="D386">
        <v>293</v>
      </c>
      <c r="E386">
        <v>5</v>
      </c>
      <c r="F386" s="28">
        <f t="shared" ref="F386:F390" si="46">+F385</f>
        <v>1.59396529172999</v>
      </c>
      <c r="G386" s="28">
        <f t="shared" si="45"/>
        <v>1.4434211362445801</v>
      </c>
    </row>
    <row r="387" spans="4:7" x14ac:dyDescent="0.25">
      <c r="D387">
        <v>294</v>
      </c>
      <c r="E387">
        <v>6</v>
      </c>
      <c r="F387" s="28">
        <f t="shared" si="46"/>
        <v>1.59396529172999</v>
      </c>
      <c r="G387" s="28">
        <f t="shared" si="45"/>
        <v>1.4434211362445801</v>
      </c>
    </row>
    <row r="388" spans="4:7" x14ac:dyDescent="0.25">
      <c r="D388" s="30">
        <v>295</v>
      </c>
      <c r="E388">
        <v>7</v>
      </c>
      <c r="F388" s="28">
        <f t="shared" si="46"/>
        <v>1.59396529172999</v>
      </c>
      <c r="G388" s="28">
        <f t="shared" si="45"/>
        <v>1.4434211362445801</v>
      </c>
    </row>
    <row r="389" spans="4:7" x14ac:dyDescent="0.25">
      <c r="D389">
        <v>296</v>
      </c>
      <c r="E389">
        <v>8</v>
      </c>
      <c r="F389" s="28">
        <f t="shared" si="46"/>
        <v>1.59396529172999</v>
      </c>
      <c r="G389" s="28">
        <f t="shared" si="45"/>
        <v>1.4434211362445801</v>
      </c>
    </row>
    <row r="390" spans="4:7" x14ac:dyDescent="0.25">
      <c r="D390">
        <v>297</v>
      </c>
      <c r="E390">
        <v>9</v>
      </c>
      <c r="F390" s="28">
        <f t="shared" si="46"/>
        <v>1.59396529172999</v>
      </c>
      <c r="G390" s="28">
        <f t="shared" si="45"/>
        <v>1.4434211362445801</v>
      </c>
    </row>
    <row r="391" spans="4:7" x14ac:dyDescent="0.25">
      <c r="D391" s="30">
        <v>298</v>
      </c>
      <c r="E391">
        <v>1</v>
      </c>
      <c r="F391">
        <v>0</v>
      </c>
      <c r="G391" s="28">
        <f t="shared" si="45"/>
        <v>1.4434211362445801</v>
      </c>
    </row>
    <row r="392" spans="4:7" x14ac:dyDescent="0.25">
      <c r="D392">
        <v>299</v>
      </c>
      <c r="E392">
        <v>2</v>
      </c>
      <c r="F392">
        <v>0</v>
      </c>
      <c r="G392" s="28">
        <f t="shared" si="45"/>
        <v>1.4434211362445801</v>
      </c>
    </row>
    <row r="393" spans="4:7" x14ac:dyDescent="0.25">
      <c r="D393">
        <v>300</v>
      </c>
      <c r="E393">
        <v>3</v>
      </c>
      <c r="F393" s="28">
        <f>$D$86</f>
        <v>1.61750284381315</v>
      </c>
      <c r="G393" s="28">
        <f t="shared" si="45"/>
        <v>1.4434211362445801</v>
      </c>
    </row>
    <row r="394" spans="4:7" x14ac:dyDescent="0.25">
      <c r="D394" s="30">
        <v>301</v>
      </c>
      <c r="E394">
        <v>4</v>
      </c>
      <c r="F394" s="28">
        <f>+F393</f>
        <v>1.61750284381315</v>
      </c>
      <c r="G394" s="28">
        <f t="shared" si="45"/>
        <v>1.4434211362445801</v>
      </c>
    </row>
    <row r="395" spans="4:7" x14ac:dyDescent="0.25">
      <c r="D395">
        <v>302</v>
      </c>
      <c r="E395">
        <v>5</v>
      </c>
      <c r="F395" s="28">
        <f t="shared" ref="F395:F399" si="47">+F394</f>
        <v>1.61750284381315</v>
      </c>
      <c r="G395" s="28">
        <f t="shared" si="45"/>
        <v>1.4434211362445801</v>
      </c>
    </row>
    <row r="396" spans="4:7" x14ac:dyDescent="0.25">
      <c r="D396">
        <v>303</v>
      </c>
      <c r="E396">
        <v>6</v>
      </c>
      <c r="F396" s="28">
        <f t="shared" si="47"/>
        <v>1.61750284381315</v>
      </c>
      <c r="G396" s="28">
        <f t="shared" si="45"/>
        <v>1.4434211362445801</v>
      </c>
    </row>
    <row r="397" spans="4:7" x14ac:dyDescent="0.25">
      <c r="D397" s="30">
        <v>304</v>
      </c>
      <c r="E397">
        <v>7</v>
      </c>
      <c r="F397" s="28">
        <f t="shared" si="47"/>
        <v>1.61750284381315</v>
      </c>
      <c r="G397" s="28">
        <f t="shared" si="45"/>
        <v>1.4434211362445801</v>
      </c>
    </row>
    <row r="398" spans="4:7" x14ac:dyDescent="0.25">
      <c r="D398">
        <v>305</v>
      </c>
      <c r="E398">
        <v>8</v>
      </c>
      <c r="F398" s="28">
        <f t="shared" si="47"/>
        <v>1.61750284381315</v>
      </c>
      <c r="G398" s="28">
        <f t="shared" si="45"/>
        <v>1.4434211362445801</v>
      </c>
    </row>
    <row r="399" spans="4:7" x14ac:dyDescent="0.25">
      <c r="D399">
        <v>306</v>
      </c>
      <c r="E399">
        <v>9</v>
      </c>
      <c r="F399" s="28">
        <f t="shared" si="47"/>
        <v>1.61750284381315</v>
      </c>
      <c r="G399" s="28">
        <f t="shared" si="45"/>
        <v>1.4434211362445801</v>
      </c>
    </row>
    <row r="400" spans="4:7" x14ac:dyDescent="0.25">
      <c r="D400" s="30">
        <v>307</v>
      </c>
      <c r="E400">
        <v>1</v>
      </c>
      <c r="F400">
        <v>0</v>
      </c>
      <c r="G400" s="28">
        <f t="shared" si="45"/>
        <v>1.4434211362445801</v>
      </c>
    </row>
    <row r="401" spans="4:7" x14ac:dyDescent="0.25">
      <c r="D401">
        <v>308</v>
      </c>
      <c r="E401">
        <v>2</v>
      </c>
      <c r="F401">
        <v>0</v>
      </c>
      <c r="G401" s="28">
        <f t="shared" si="45"/>
        <v>1.4434211362445801</v>
      </c>
    </row>
    <row r="402" spans="4:7" x14ac:dyDescent="0.25">
      <c r="D402">
        <v>309</v>
      </c>
      <c r="E402">
        <v>3</v>
      </c>
      <c r="F402" s="28">
        <f>$D$87</f>
        <v>1.6814747675612001</v>
      </c>
      <c r="G402" s="28">
        <f t="shared" si="45"/>
        <v>1.4434211362445801</v>
      </c>
    </row>
    <row r="403" spans="4:7" x14ac:dyDescent="0.25">
      <c r="D403" s="30">
        <v>310</v>
      </c>
      <c r="E403">
        <v>4</v>
      </c>
      <c r="F403" s="28">
        <f>+F402</f>
        <v>1.6814747675612001</v>
      </c>
      <c r="G403" s="28">
        <f t="shared" si="45"/>
        <v>1.4434211362445801</v>
      </c>
    </row>
    <row r="404" spans="4:7" x14ac:dyDescent="0.25">
      <c r="D404">
        <v>311</v>
      </c>
      <c r="E404">
        <v>5</v>
      </c>
      <c r="F404" s="28">
        <f t="shared" ref="F404:F408" si="48">+F403</f>
        <v>1.6814747675612001</v>
      </c>
      <c r="G404" s="28">
        <f t="shared" si="45"/>
        <v>1.4434211362445801</v>
      </c>
    </row>
    <row r="405" spans="4:7" x14ac:dyDescent="0.25">
      <c r="D405">
        <v>312</v>
      </c>
      <c r="E405">
        <v>6</v>
      </c>
      <c r="F405" s="28">
        <f t="shared" si="48"/>
        <v>1.6814747675612001</v>
      </c>
      <c r="G405" s="28">
        <f t="shared" si="45"/>
        <v>1.4434211362445801</v>
      </c>
    </row>
    <row r="406" spans="4:7" x14ac:dyDescent="0.25">
      <c r="D406" s="30">
        <v>313</v>
      </c>
      <c r="E406">
        <v>7</v>
      </c>
      <c r="F406" s="28">
        <f t="shared" si="48"/>
        <v>1.6814747675612001</v>
      </c>
      <c r="G406" s="28">
        <f t="shared" si="45"/>
        <v>1.4434211362445801</v>
      </c>
    </row>
    <row r="407" spans="4:7" x14ac:dyDescent="0.25">
      <c r="D407">
        <v>314</v>
      </c>
      <c r="E407">
        <v>8</v>
      </c>
      <c r="F407" s="28">
        <f t="shared" si="48"/>
        <v>1.6814747675612001</v>
      </c>
      <c r="G407" s="28">
        <f t="shared" si="45"/>
        <v>1.4434211362445801</v>
      </c>
    </row>
    <row r="408" spans="4:7" x14ac:dyDescent="0.25">
      <c r="D408">
        <v>315</v>
      </c>
      <c r="E408">
        <v>9</v>
      </c>
      <c r="F408" s="28">
        <f t="shared" si="48"/>
        <v>1.6814747675612001</v>
      </c>
      <c r="G408" s="28">
        <f t="shared" si="45"/>
        <v>1.4434211362445801</v>
      </c>
    </row>
    <row r="409" spans="4:7" x14ac:dyDescent="0.25">
      <c r="D409" s="30">
        <v>316</v>
      </c>
      <c r="E409">
        <v>1</v>
      </c>
      <c r="F409">
        <v>0</v>
      </c>
      <c r="G409" s="28">
        <f t="shared" si="45"/>
        <v>1.4434211362445801</v>
      </c>
    </row>
    <row r="410" spans="4:7" x14ac:dyDescent="0.25">
      <c r="D410">
        <v>317</v>
      </c>
      <c r="E410">
        <v>2</v>
      </c>
      <c r="F410">
        <v>0</v>
      </c>
      <c r="G410" s="28">
        <f t="shared" si="45"/>
        <v>1.4434211362445801</v>
      </c>
    </row>
    <row r="411" spans="4:7" x14ac:dyDescent="0.25">
      <c r="D411">
        <v>318</v>
      </c>
      <c r="E411">
        <v>3</v>
      </c>
      <c r="F411" s="28">
        <f>$D$88</f>
        <v>1.7964523127098799</v>
      </c>
      <c r="G411" s="28">
        <f t="shared" si="45"/>
        <v>1.4434211362445801</v>
      </c>
    </row>
    <row r="412" spans="4:7" x14ac:dyDescent="0.25">
      <c r="D412" s="30">
        <v>319</v>
      </c>
      <c r="E412">
        <v>4</v>
      </c>
      <c r="F412" s="28">
        <f>+F411</f>
        <v>1.7964523127098799</v>
      </c>
      <c r="G412" s="28">
        <f t="shared" si="45"/>
        <v>1.4434211362445801</v>
      </c>
    </row>
    <row r="413" spans="4:7" x14ac:dyDescent="0.25">
      <c r="D413">
        <v>320</v>
      </c>
      <c r="E413">
        <v>5</v>
      </c>
      <c r="F413" s="28">
        <f t="shared" ref="F413:F417" si="49">+F412</f>
        <v>1.7964523127098799</v>
      </c>
      <c r="G413" s="28">
        <f t="shared" si="45"/>
        <v>1.4434211362445801</v>
      </c>
    </row>
    <row r="414" spans="4:7" x14ac:dyDescent="0.25">
      <c r="D414">
        <v>321</v>
      </c>
      <c r="E414">
        <v>6</v>
      </c>
      <c r="F414" s="28">
        <f t="shared" si="49"/>
        <v>1.7964523127098799</v>
      </c>
      <c r="G414" s="28">
        <f t="shared" si="45"/>
        <v>1.4434211362445801</v>
      </c>
    </row>
    <row r="415" spans="4:7" x14ac:dyDescent="0.25">
      <c r="D415" s="30">
        <v>322</v>
      </c>
      <c r="E415">
        <v>7</v>
      </c>
      <c r="F415" s="28">
        <f t="shared" si="49"/>
        <v>1.7964523127098799</v>
      </c>
      <c r="G415" s="28">
        <f t="shared" si="45"/>
        <v>1.4434211362445801</v>
      </c>
    </row>
    <row r="416" spans="4:7" x14ac:dyDescent="0.25">
      <c r="D416">
        <v>323</v>
      </c>
      <c r="E416">
        <v>8</v>
      </c>
      <c r="F416" s="28">
        <f t="shared" si="49"/>
        <v>1.7964523127098799</v>
      </c>
      <c r="G416" s="28">
        <f t="shared" si="45"/>
        <v>1.4434211362445801</v>
      </c>
    </row>
    <row r="417" spans="4:7" x14ac:dyDescent="0.25">
      <c r="D417">
        <v>324</v>
      </c>
      <c r="E417">
        <v>9</v>
      </c>
      <c r="F417" s="28">
        <f t="shared" si="49"/>
        <v>1.7964523127098799</v>
      </c>
      <c r="G417" s="28">
        <f t="shared" si="45"/>
        <v>1.4434211362445801</v>
      </c>
    </row>
    <row r="418" spans="4:7" x14ac:dyDescent="0.25">
      <c r="D418" s="30">
        <v>325</v>
      </c>
      <c r="E418">
        <v>1</v>
      </c>
      <c r="F418">
        <v>0</v>
      </c>
      <c r="G418" s="28">
        <f t="shared" si="45"/>
        <v>1.4434211362445801</v>
      </c>
    </row>
    <row r="419" spans="4:7" x14ac:dyDescent="0.25">
      <c r="D419">
        <v>326</v>
      </c>
      <c r="E419">
        <v>2</v>
      </c>
      <c r="F419">
        <v>0</v>
      </c>
      <c r="G419" s="28">
        <f t="shared" si="45"/>
        <v>1.4434211362445801</v>
      </c>
    </row>
    <row r="420" spans="4:7" x14ac:dyDescent="0.25">
      <c r="D420">
        <v>327</v>
      </c>
      <c r="E420">
        <v>3</v>
      </c>
      <c r="F420" s="28">
        <f>$D$89</f>
        <v>1.8136351882799799</v>
      </c>
      <c r="G420" s="28">
        <f t="shared" si="45"/>
        <v>1.4434211362445801</v>
      </c>
    </row>
    <row r="421" spans="4:7" x14ac:dyDescent="0.25">
      <c r="D421" s="30">
        <v>328</v>
      </c>
      <c r="E421">
        <v>4</v>
      </c>
      <c r="F421" s="28">
        <f>+F420</f>
        <v>1.8136351882799799</v>
      </c>
      <c r="G421" s="28">
        <f t="shared" si="45"/>
        <v>1.4434211362445801</v>
      </c>
    </row>
    <row r="422" spans="4:7" x14ac:dyDescent="0.25">
      <c r="D422">
        <v>329</v>
      </c>
      <c r="E422">
        <v>5</v>
      </c>
      <c r="F422" s="28">
        <f t="shared" ref="F422:F426" si="50">+F421</f>
        <v>1.8136351882799799</v>
      </c>
      <c r="G422" s="28">
        <f t="shared" si="45"/>
        <v>1.4434211362445801</v>
      </c>
    </row>
    <row r="423" spans="4:7" x14ac:dyDescent="0.25">
      <c r="D423">
        <v>330</v>
      </c>
      <c r="E423">
        <v>6</v>
      </c>
      <c r="F423" s="28">
        <f t="shared" si="50"/>
        <v>1.8136351882799799</v>
      </c>
      <c r="G423" s="28">
        <f t="shared" si="45"/>
        <v>1.4434211362445801</v>
      </c>
    </row>
    <row r="424" spans="4:7" x14ac:dyDescent="0.25">
      <c r="D424" s="30">
        <v>331</v>
      </c>
      <c r="E424">
        <v>7</v>
      </c>
      <c r="F424" s="28">
        <f t="shared" si="50"/>
        <v>1.8136351882799799</v>
      </c>
      <c r="G424" s="28">
        <f t="shared" si="45"/>
        <v>1.4434211362445801</v>
      </c>
    </row>
    <row r="425" spans="4:7" x14ac:dyDescent="0.25">
      <c r="D425">
        <v>332</v>
      </c>
      <c r="E425">
        <v>8</v>
      </c>
      <c r="F425" s="28">
        <f t="shared" si="50"/>
        <v>1.8136351882799799</v>
      </c>
      <c r="G425" s="28">
        <f t="shared" si="45"/>
        <v>1.4434211362445801</v>
      </c>
    </row>
    <row r="426" spans="4:7" x14ac:dyDescent="0.25">
      <c r="D426">
        <v>333</v>
      </c>
      <c r="E426">
        <v>9</v>
      </c>
      <c r="F426" s="28">
        <f t="shared" si="50"/>
        <v>1.8136351882799799</v>
      </c>
      <c r="G426" s="28">
        <f t="shared" si="45"/>
        <v>1.4434211362445801</v>
      </c>
    </row>
    <row r="427" spans="4:7" x14ac:dyDescent="0.25">
      <c r="D427" s="30">
        <v>334</v>
      </c>
      <c r="E427">
        <v>1</v>
      </c>
      <c r="F427">
        <v>0</v>
      </c>
      <c r="G427" s="28">
        <f t="shared" si="45"/>
        <v>1.4434211362445801</v>
      </c>
    </row>
    <row r="428" spans="4:7" x14ac:dyDescent="0.25">
      <c r="D428">
        <v>335</v>
      </c>
      <c r="E428">
        <v>2</v>
      </c>
      <c r="F428">
        <v>0</v>
      </c>
      <c r="G428" s="28">
        <f t="shared" si="45"/>
        <v>1.4434211362445801</v>
      </c>
    </row>
    <row r="429" spans="4:7" x14ac:dyDescent="0.25">
      <c r="D429">
        <v>336</v>
      </c>
      <c r="E429">
        <v>3</v>
      </c>
      <c r="F429" s="28">
        <f>$D$90</f>
        <v>1.9166760099143101</v>
      </c>
      <c r="G429" s="28">
        <f t="shared" si="45"/>
        <v>1.4434211362445801</v>
      </c>
    </row>
    <row r="430" spans="4:7" x14ac:dyDescent="0.25">
      <c r="D430" s="30">
        <v>337</v>
      </c>
      <c r="E430">
        <v>4</v>
      </c>
      <c r="F430" s="28">
        <f>+F429</f>
        <v>1.9166760099143101</v>
      </c>
      <c r="G430" s="28">
        <f t="shared" si="45"/>
        <v>1.4434211362445801</v>
      </c>
    </row>
    <row r="431" spans="4:7" x14ac:dyDescent="0.25">
      <c r="D431">
        <v>338</v>
      </c>
      <c r="E431">
        <v>5</v>
      </c>
      <c r="F431" s="28">
        <f t="shared" ref="F431:F435" si="51">+F430</f>
        <v>1.9166760099143101</v>
      </c>
      <c r="G431" s="28">
        <f t="shared" si="45"/>
        <v>1.4434211362445801</v>
      </c>
    </row>
    <row r="432" spans="4:7" x14ac:dyDescent="0.25">
      <c r="D432">
        <v>339</v>
      </c>
      <c r="E432">
        <v>6</v>
      </c>
      <c r="F432" s="28">
        <f t="shared" si="51"/>
        <v>1.9166760099143101</v>
      </c>
      <c r="G432" s="28">
        <f t="shared" si="45"/>
        <v>1.4434211362445801</v>
      </c>
    </row>
    <row r="433" spans="4:7" x14ac:dyDescent="0.25">
      <c r="D433" s="30">
        <v>340</v>
      </c>
      <c r="E433">
        <v>7</v>
      </c>
      <c r="F433" s="28">
        <f t="shared" si="51"/>
        <v>1.9166760099143101</v>
      </c>
      <c r="G433" s="28">
        <f t="shared" si="45"/>
        <v>1.4434211362445801</v>
      </c>
    </row>
    <row r="434" spans="4:7" x14ac:dyDescent="0.25">
      <c r="D434">
        <v>341</v>
      </c>
      <c r="E434">
        <v>8</v>
      </c>
      <c r="F434" s="28">
        <f t="shared" si="51"/>
        <v>1.9166760099143101</v>
      </c>
      <c r="G434" s="28">
        <f t="shared" si="45"/>
        <v>1.4434211362445801</v>
      </c>
    </row>
    <row r="435" spans="4:7" x14ac:dyDescent="0.25">
      <c r="D435">
        <v>342</v>
      </c>
      <c r="E435">
        <v>9</v>
      </c>
      <c r="F435" s="28">
        <f t="shared" si="51"/>
        <v>1.9166760099143101</v>
      </c>
      <c r="G435" s="28">
        <f t="shared" si="45"/>
        <v>1.4434211362445801</v>
      </c>
    </row>
    <row r="436" spans="4:7" x14ac:dyDescent="0.25">
      <c r="D436" s="30">
        <v>343</v>
      </c>
      <c r="E436">
        <v>1</v>
      </c>
      <c r="F436" s="29">
        <v>0</v>
      </c>
      <c r="G436" s="28">
        <f t="shared" si="45"/>
        <v>1.4434211362445801</v>
      </c>
    </row>
    <row r="437" spans="4:7" x14ac:dyDescent="0.25">
      <c r="D437">
        <v>344</v>
      </c>
      <c r="E437">
        <v>2</v>
      </c>
      <c r="F437" s="29">
        <v>0</v>
      </c>
      <c r="G437" s="28">
        <f t="shared" si="45"/>
        <v>1.4434211362445801</v>
      </c>
    </row>
    <row r="438" spans="4:7" x14ac:dyDescent="0.25">
      <c r="D438">
        <v>345</v>
      </c>
      <c r="E438">
        <v>3</v>
      </c>
      <c r="F438" s="29">
        <v>0</v>
      </c>
      <c r="G438" s="28">
        <f t="shared" si="45"/>
        <v>1.4434211362445801</v>
      </c>
    </row>
    <row r="439" spans="4:7" x14ac:dyDescent="0.25">
      <c r="D439" s="30">
        <v>346</v>
      </c>
      <c r="E439">
        <v>4</v>
      </c>
      <c r="F439" s="29">
        <v>0</v>
      </c>
      <c r="G439" s="28">
        <f t="shared" si="45"/>
        <v>1.4434211362445801</v>
      </c>
    </row>
    <row r="440" spans="4:7" x14ac:dyDescent="0.25">
      <c r="D440">
        <v>347</v>
      </c>
      <c r="E440">
        <v>5</v>
      </c>
      <c r="F440" s="29">
        <v>0</v>
      </c>
      <c r="G440" s="28">
        <f t="shared" si="45"/>
        <v>1.4434211362445801</v>
      </c>
    </row>
    <row r="441" spans="4:7" x14ac:dyDescent="0.25">
      <c r="D441">
        <v>348</v>
      </c>
      <c r="E441">
        <v>6</v>
      </c>
      <c r="F441" s="29">
        <v>0</v>
      </c>
      <c r="G441" s="28">
        <f t="shared" si="45"/>
        <v>1.4434211362445801</v>
      </c>
    </row>
    <row r="442" spans="4:7" x14ac:dyDescent="0.25">
      <c r="D442" s="30">
        <v>349</v>
      </c>
      <c r="E442">
        <v>7</v>
      </c>
      <c r="F442" s="29">
        <v>0</v>
      </c>
      <c r="G442" s="28">
        <f t="shared" si="45"/>
        <v>1.4434211362445801</v>
      </c>
    </row>
    <row r="443" spans="4:7" x14ac:dyDescent="0.25">
      <c r="D443">
        <v>350</v>
      </c>
      <c r="E443">
        <v>8</v>
      </c>
      <c r="F443" s="29">
        <v>0</v>
      </c>
      <c r="G443" s="28">
        <f t="shared" si="45"/>
        <v>1.4434211362445801</v>
      </c>
    </row>
    <row r="444" spans="4:7" x14ac:dyDescent="0.25">
      <c r="D444">
        <v>351</v>
      </c>
      <c r="E444">
        <v>9</v>
      </c>
      <c r="F444" s="29">
        <v>0</v>
      </c>
      <c r="G444" s="28">
        <f t="shared" si="45"/>
        <v>1.4434211362445801</v>
      </c>
    </row>
    <row r="445" spans="4:7" x14ac:dyDescent="0.25">
      <c r="D445" s="30">
        <v>352</v>
      </c>
      <c r="E445">
        <v>1</v>
      </c>
      <c r="F445" s="29">
        <v>0</v>
      </c>
      <c r="G445" s="28">
        <f t="shared" si="45"/>
        <v>1.4434211362445801</v>
      </c>
    </row>
    <row r="446" spans="4:7" x14ac:dyDescent="0.25">
      <c r="D446">
        <v>353</v>
      </c>
      <c r="E446">
        <v>2</v>
      </c>
      <c r="F446" s="29">
        <v>0</v>
      </c>
      <c r="G446" s="28">
        <f t="shared" si="45"/>
        <v>1.4434211362445801</v>
      </c>
    </row>
    <row r="447" spans="4:7" x14ac:dyDescent="0.25">
      <c r="D447">
        <v>354</v>
      </c>
      <c r="E447">
        <v>3</v>
      </c>
      <c r="F447" s="29">
        <v>0</v>
      </c>
      <c r="G447" s="28">
        <f t="shared" si="45"/>
        <v>1.4434211362445801</v>
      </c>
    </row>
    <row r="448" spans="4:7" x14ac:dyDescent="0.25">
      <c r="D448" s="30">
        <v>355</v>
      </c>
      <c r="E448">
        <v>4</v>
      </c>
      <c r="F448" s="29">
        <v>0</v>
      </c>
      <c r="G448" s="28">
        <f t="shared" ref="G448:G453" si="52">+G447</f>
        <v>1.4434211362445801</v>
      </c>
    </row>
    <row r="449" spans="4:7" x14ac:dyDescent="0.25">
      <c r="D449">
        <v>356</v>
      </c>
      <c r="E449">
        <v>5</v>
      </c>
      <c r="F449" s="29">
        <v>0</v>
      </c>
      <c r="G449" s="28">
        <f t="shared" si="52"/>
        <v>1.4434211362445801</v>
      </c>
    </row>
    <row r="450" spans="4:7" x14ac:dyDescent="0.25">
      <c r="D450">
        <v>357</v>
      </c>
      <c r="E450">
        <v>6</v>
      </c>
      <c r="F450" s="29">
        <v>0</v>
      </c>
      <c r="G450" s="28">
        <f t="shared" si="52"/>
        <v>1.4434211362445801</v>
      </c>
    </row>
    <row r="451" spans="4:7" x14ac:dyDescent="0.25">
      <c r="D451" s="30">
        <v>358</v>
      </c>
      <c r="E451">
        <v>7</v>
      </c>
      <c r="F451" s="29">
        <v>0</v>
      </c>
      <c r="G451" s="28">
        <f t="shared" si="52"/>
        <v>1.4434211362445801</v>
      </c>
    </row>
    <row r="452" spans="4:7" x14ac:dyDescent="0.25">
      <c r="D452">
        <v>359</v>
      </c>
      <c r="E452">
        <v>8</v>
      </c>
      <c r="F452" s="29">
        <v>0</v>
      </c>
      <c r="G452" s="28">
        <f t="shared" si="52"/>
        <v>1.4434211362445801</v>
      </c>
    </row>
    <row r="453" spans="4:7" x14ac:dyDescent="0.25">
      <c r="D453">
        <v>360</v>
      </c>
      <c r="E453">
        <v>9</v>
      </c>
      <c r="F453" s="29">
        <v>0</v>
      </c>
      <c r="G453" s="28">
        <f t="shared" si="52"/>
        <v>1.4434211362445801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B52C-B487-44D6-9F61-A6B85F6EDAD8}">
  <dimension ref="A1:Q453"/>
  <sheetViews>
    <sheetView tabSelected="1" topLeftCell="C50" zoomScale="110" zoomScaleNormal="110" workbookViewId="0">
      <selection activeCell="J55" sqref="J55"/>
    </sheetView>
  </sheetViews>
  <sheetFormatPr baseColWidth="10" defaultRowHeight="15" x14ac:dyDescent="0.25"/>
  <cols>
    <col min="1" max="1" width="22" bestFit="1" customWidth="1"/>
    <col min="2" max="2" width="44.42578125" bestFit="1" customWidth="1"/>
    <col min="3" max="3" width="27.7109375" bestFit="1" customWidth="1"/>
    <col min="4" max="4" width="12.85546875" bestFit="1" customWidth="1"/>
    <col min="7" max="7" width="22.7109375" bestFit="1" customWidth="1"/>
  </cols>
  <sheetData>
    <row r="1" spans="2:8" x14ac:dyDescent="0.25">
      <c r="B1" t="s">
        <v>483</v>
      </c>
      <c r="C1" t="s">
        <v>484</v>
      </c>
      <c r="D1" t="s">
        <v>485</v>
      </c>
      <c r="F1" t="str">
        <f>+B1</f>
        <v>Grandes actividades</v>
      </c>
      <c r="G1" t="str">
        <f t="shared" ref="G1:H2" si="0">+C1</f>
        <v>Actividad</v>
      </c>
      <c r="H1" t="str">
        <f t="shared" si="0"/>
        <v>Multiplicador</v>
      </c>
    </row>
    <row r="2" spans="2:8" x14ac:dyDescent="0.25">
      <c r="B2" t="s">
        <v>486</v>
      </c>
      <c r="C2" t="s">
        <v>487</v>
      </c>
      <c r="D2">
        <v>108.96371430362299</v>
      </c>
      <c r="F2" t="str">
        <f>+B2</f>
        <v>Agricultura, pecuaria, silvicultura, caza y pesca</v>
      </c>
      <c r="G2" t="str">
        <f t="shared" si="0"/>
        <v>Productos Agrícolas</v>
      </c>
      <c r="H2">
        <f t="shared" si="0"/>
        <v>108.96371430362299</v>
      </c>
    </row>
    <row r="3" spans="2:8" x14ac:dyDescent="0.25">
      <c r="B3" t="s">
        <v>486</v>
      </c>
      <c r="C3" s="29" t="s">
        <v>488</v>
      </c>
      <c r="D3">
        <v>127.905355708671</v>
      </c>
      <c r="F3" t="str">
        <f>+B4</f>
        <v>Agricultura, pecuaria, silvicultura, caza y pesca</v>
      </c>
      <c r="G3" t="str">
        <f t="shared" ref="G3:H18" si="1">+C4</f>
        <v>Productos Pecuarios</v>
      </c>
      <c r="H3">
        <f t="shared" si="1"/>
        <v>90.7780565746896</v>
      </c>
    </row>
    <row r="4" spans="2:8" x14ac:dyDescent="0.25">
      <c r="B4" t="s">
        <v>486</v>
      </c>
      <c r="C4" t="s">
        <v>489</v>
      </c>
      <c r="D4">
        <v>90.7780565746896</v>
      </c>
      <c r="F4" t="str">
        <f t="shared" ref="F4:H22" si="2">+B5</f>
        <v>Agricultura, pecuaria, silvicultura, caza y pesca</v>
      </c>
      <c r="G4" t="str">
        <f t="shared" si="1"/>
        <v>Silvicultura, pesca y caza</v>
      </c>
      <c r="H4">
        <f t="shared" si="1"/>
        <v>139.16853256956</v>
      </c>
    </row>
    <row r="5" spans="2:8" x14ac:dyDescent="0.25">
      <c r="B5" t="s">
        <v>486</v>
      </c>
      <c r="C5" t="s">
        <v>490</v>
      </c>
      <c r="D5">
        <v>139.16853256956</v>
      </c>
      <c r="F5" t="str">
        <f t="shared" si="2"/>
        <v>Minerales e hidrocarburos</v>
      </c>
      <c r="G5" t="str">
        <f t="shared" si="1"/>
        <v>Minerales</v>
      </c>
      <c r="H5">
        <f t="shared" si="1"/>
        <v>27.2963077703326</v>
      </c>
    </row>
    <row r="6" spans="2:8" x14ac:dyDescent="0.25">
      <c r="B6" t="s">
        <v>491</v>
      </c>
      <c r="C6" t="s">
        <v>492</v>
      </c>
      <c r="D6">
        <v>27.2963077703326</v>
      </c>
      <c r="F6" t="str">
        <f t="shared" si="2"/>
        <v>Minerales e hidrocarburos</v>
      </c>
      <c r="G6" t="str">
        <f t="shared" si="1"/>
        <v>Petróleo y Gas Natural</v>
      </c>
      <c r="H6">
        <f t="shared" si="1"/>
        <v>9.1196729411279005</v>
      </c>
    </row>
    <row r="7" spans="2:8" x14ac:dyDescent="0.25">
      <c r="B7" t="s">
        <v>491</v>
      </c>
      <c r="C7" t="s">
        <v>493</v>
      </c>
      <c r="D7">
        <v>9.1196729411279005</v>
      </c>
      <c r="F7" t="str">
        <f t="shared" si="2"/>
        <v>Industria - Alimentos, bebidas y tabaco</v>
      </c>
      <c r="G7" t="str">
        <f t="shared" si="1"/>
        <v>Carnes</v>
      </c>
      <c r="H7">
        <f t="shared" si="1"/>
        <v>67.500585909963306</v>
      </c>
    </row>
    <row r="8" spans="2:8" x14ac:dyDescent="0.25">
      <c r="B8" t="s">
        <v>494</v>
      </c>
      <c r="C8" t="s">
        <v>495</v>
      </c>
      <c r="D8">
        <v>67.500585909963306</v>
      </c>
      <c r="F8" t="str">
        <f t="shared" si="2"/>
        <v>Industria - Alimentos, bebidas y tabaco</v>
      </c>
      <c r="G8" t="str">
        <f t="shared" si="1"/>
        <v>Lacteos</v>
      </c>
      <c r="H8">
        <f t="shared" si="1"/>
        <v>58.573827455081002</v>
      </c>
    </row>
    <row r="9" spans="2:8" x14ac:dyDescent="0.25">
      <c r="B9" t="s">
        <v>494</v>
      </c>
      <c r="C9" t="s">
        <v>496</v>
      </c>
      <c r="D9">
        <v>58.573827455081002</v>
      </c>
      <c r="F9" t="str">
        <f t="shared" si="2"/>
        <v>Industria - Alimentos, bebidas y tabaco</v>
      </c>
      <c r="G9" t="str">
        <f t="shared" si="1"/>
        <v>Molinería</v>
      </c>
      <c r="H9">
        <f t="shared" si="1"/>
        <v>82.699734085101795</v>
      </c>
    </row>
    <row r="10" spans="2:8" x14ac:dyDescent="0.25">
      <c r="B10" t="s">
        <v>494</v>
      </c>
      <c r="C10" t="s">
        <v>497</v>
      </c>
      <c r="D10">
        <v>82.699734085101795</v>
      </c>
      <c r="F10" t="str">
        <f t="shared" si="2"/>
        <v>Industria - Alimentos, bebidas y tabaco</v>
      </c>
      <c r="G10" t="str">
        <f t="shared" si="1"/>
        <v>Azucar</v>
      </c>
      <c r="H10">
        <f t="shared" si="1"/>
        <v>75.748226690619404</v>
      </c>
    </row>
    <row r="11" spans="2:8" x14ac:dyDescent="0.25">
      <c r="B11" t="s">
        <v>494</v>
      </c>
      <c r="C11" t="s">
        <v>498</v>
      </c>
      <c r="D11">
        <v>75.748226690619404</v>
      </c>
      <c r="F11" t="str">
        <f t="shared" si="2"/>
        <v>Industria - Alimentos, bebidas y tabaco</v>
      </c>
      <c r="G11" t="str">
        <f t="shared" si="1"/>
        <v>Oleaginosos</v>
      </c>
      <c r="H11">
        <f t="shared" si="1"/>
        <v>85.846406795961997</v>
      </c>
    </row>
    <row r="12" spans="2:8" x14ac:dyDescent="0.25">
      <c r="B12" t="s">
        <v>494</v>
      </c>
      <c r="C12" t="s">
        <v>499</v>
      </c>
      <c r="D12">
        <v>85.846406795961997</v>
      </c>
      <c r="F12" t="str">
        <f t="shared" si="2"/>
        <v>Industria - Alimentos, bebidas y tabaco</v>
      </c>
      <c r="G12" t="str">
        <f t="shared" si="1"/>
        <v>Alimentos</v>
      </c>
      <c r="H12">
        <f t="shared" si="1"/>
        <v>58.906821615251602</v>
      </c>
    </row>
    <row r="13" spans="2:8" x14ac:dyDescent="0.25">
      <c r="B13" t="s">
        <v>494</v>
      </c>
      <c r="C13" t="s">
        <v>500</v>
      </c>
      <c r="D13">
        <v>58.906821615251602</v>
      </c>
      <c r="F13" t="str">
        <f t="shared" si="2"/>
        <v>Industria - Alimentos, bebidas y tabaco</v>
      </c>
      <c r="G13" t="str">
        <f t="shared" si="1"/>
        <v>Bebidas y tabaco</v>
      </c>
      <c r="H13">
        <f t="shared" si="1"/>
        <v>35.917636953729001</v>
      </c>
    </row>
    <row r="14" spans="2:8" x14ac:dyDescent="0.25">
      <c r="B14" t="s">
        <v>494</v>
      </c>
      <c r="C14" t="s">
        <v>501</v>
      </c>
      <c r="D14">
        <v>35.917636953729001</v>
      </c>
      <c r="F14" t="str">
        <f t="shared" si="2"/>
        <v>Industria - Otras</v>
      </c>
      <c r="G14" t="str">
        <f t="shared" si="1"/>
        <v>Textiles</v>
      </c>
      <c r="H14">
        <f t="shared" si="1"/>
        <v>61.736898036398998</v>
      </c>
    </row>
    <row r="15" spans="2:8" x14ac:dyDescent="0.25">
      <c r="B15" t="s">
        <v>502</v>
      </c>
      <c r="C15" t="s">
        <v>503</v>
      </c>
      <c r="D15">
        <v>61.736898036398998</v>
      </c>
      <c r="F15" t="str">
        <f t="shared" si="2"/>
        <v>Industria - Otras</v>
      </c>
      <c r="G15" t="str">
        <f t="shared" si="1"/>
        <v>Madera</v>
      </c>
      <c r="H15">
        <f t="shared" si="1"/>
        <v>85.753157421074704</v>
      </c>
    </row>
    <row r="16" spans="2:8" x14ac:dyDescent="0.25">
      <c r="B16" t="s">
        <v>502</v>
      </c>
      <c r="C16" t="s">
        <v>504</v>
      </c>
      <c r="D16">
        <v>85.753157421074704</v>
      </c>
      <c r="F16" t="str">
        <f t="shared" si="2"/>
        <v>Industria - Otras</v>
      </c>
      <c r="G16" t="str">
        <f t="shared" si="1"/>
        <v>Papel</v>
      </c>
      <c r="H16">
        <f t="shared" si="1"/>
        <v>38.450903091043301</v>
      </c>
    </row>
    <row r="17" spans="2:8" x14ac:dyDescent="0.25">
      <c r="B17" t="s">
        <v>502</v>
      </c>
      <c r="C17" t="s">
        <v>505</v>
      </c>
      <c r="D17">
        <v>38.450903091043301</v>
      </c>
      <c r="F17" t="str">
        <f t="shared" si="2"/>
        <v>Industria - Otras</v>
      </c>
      <c r="G17" t="str">
        <f t="shared" si="1"/>
        <v>Refinados de petróleo</v>
      </c>
      <c r="H17">
        <f t="shared" si="1"/>
        <v>10.0567267751121</v>
      </c>
    </row>
    <row r="18" spans="2:8" x14ac:dyDescent="0.25">
      <c r="B18" t="s">
        <v>502</v>
      </c>
      <c r="C18" t="s">
        <v>506</v>
      </c>
      <c r="D18">
        <v>10.0567267751121</v>
      </c>
      <c r="F18" t="str">
        <f t="shared" si="2"/>
        <v>Industria - Otras</v>
      </c>
      <c r="G18" t="str">
        <f t="shared" si="1"/>
        <v>Químicos</v>
      </c>
      <c r="H18">
        <f t="shared" si="1"/>
        <v>29.625333535043701</v>
      </c>
    </row>
    <row r="19" spans="2:8" x14ac:dyDescent="0.25">
      <c r="B19" t="s">
        <v>502</v>
      </c>
      <c r="C19" t="s">
        <v>507</v>
      </c>
      <c r="D19">
        <v>29.625333535043701</v>
      </c>
      <c r="F19" t="str">
        <f t="shared" si="2"/>
        <v>Industria - Otras</v>
      </c>
      <c r="G19" t="str">
        <f t="shared" si="2"/>
        <v>Minerales no metálicos</v>
      </c>
      <c r="H19">
        <f t="shared" si="2"/>
        <v>37.073313042911003</v>
      </c>
    </row>
    <row r="20" spans="2:8" x14ac:dyDescent="0.25">
      <c r="B20" t="s">
        <v>502</v>
      </c>
      <c r="C20" t="s">
        <v>508</v>
      </c>
      <c r="D20">
        <v>37.073313042911003</v>
      </c>
      <c r="F20" t="str">
        <f t="shared" si="2"/>
        <v>Industria - Otras</v>
      </c>
      <c r="G20" t="str">
        <f t="shared" si="2"/>
        <v>Metales comunes</v>
      </c>
      <c r="H20">
        <f t="shared" si="2"/>
        <v>33.870920482376299</v>
      </c>
    </row>
    <row r="21" spans="2:8" x14ac:dyDescent="0.25">
      <c r="B21" t="s">
        <v>502</v>
      </c>
      <c r="C21" t="s">
        <v>509</v>
      </c>
      <c r="D21">
        <v>33.870920482376299</v>
      </c>
      <c r="F21" t="str">
        <f t="shared" si="2"/>
        <v>Industria - Otras</v>
      </c>
      <c r="G21" t="str">
        <f t="shared" si="2"/>
        <v>Maquinaria y equipo</v>
      </c>
      <c r="H21">
        <f t="shared" si="2"/>
        <v>37.524941738696199</v>
      </c>
    </row>
    <row r="22" spans="2:8" x14ac:dyDescent="0.25">
      <c r="B22" t="s">
        <v>502</v>
      </c>
      <c r="C22" t="s">
        <v>510</v>
      </c>
      <c r="D22">
        <v>37.524941738696199</v>
      </c>
      <c r="F22" t="str">
        <f t="shared" si="2"/>
        <v>Industria - Otras</v>
      </c>
      <c r="G22" t="str">
        <f t="shared" si="2"/>
        <v>Manufacturas diversas</v>
      </c>
      <c r="H22">
        <f t="shared" si="2"/>
        <v>40.5664475464052</v>
      </c>
    </row>
    <row r="23" spans="2:8" x14ac:dyDescent="0.25">
      <c r="B23" t="s">
        <v>502</v>
      </c>
      <c r="C23" t="s">
        <v>511</v>
      </c>
      <c r="D23">
        <v>40.5664475464052</v>
      </c>
      <c r="F23" t="str">
        <f>+B26</f>
        <v>Electricidad, gas, agua y desechos sólidos</v>
      </c>
      <c r="G23" t="str">
        <f t="shared" ref="G23:H23" si="3">+C26</f>
        <v>Distribución eléctrica</v>
      </c>
      <c r="H23">
        <f t="shared" si="3"/>
        <v>25.240203439828498</v>
      </c>
    </row>
    <row r="24" spans="2:8" x14ac:dyDescent="0.25">
      <c r="B24" t="s">
        <v>512</v>
      </c>
      <c r="C24" s="29" t="s">
        <v>513</v>
      </c>
      <c r="D24">
        <v>22.342469744243701</v>
      </c>
      <c r="F24" t="str">
        <f t="shared" ref="F24:H33" si="4">+B27</f>
        <v>Electricidad, gas, agua y desechos sólidos</v>
      </c>
      <c r="G24" t="str">
        <f t="shared" si="4"/>
        <v>Agua</v>
      </c>
      <c r="H24">
        <f t="shared" si="4"/>
        <v>31.084927202984399</v>
      </c>
    </row>
    <row r="25" spans="2:8" x14ac:dyDescent="0.25">
      <c r="B25" t="s">
        <v>512</v>
      </c>
      <c r="C25" s="29" t="s">
        <v>514</v>
      </c>
      <c r="D25">
        <v>21.1420893946141</v>
      </c>
      <c r="F25" t="str">
        <f t="shared" si="4"/>
        <v>Electricidad, gas, agua y desechos sólidos</v>
      </c>
      <c r="G25" t="str">
        <f t="shared" si="4"/>
        <v>Gas</v>
      </c>
      <c r="H25">
        <f t="shared" si="4"/>
        <v>15.4113500299125</v>
      </c>
    </row>
    <row r="26" spans="2:8" x14ac:dyDescent="0.25">
      <c r="B26" t="s">
        <v>512</v>
      </c>
      <c r="C26" t="s">
        <v>515</v>
      </c>
      <c r="D26">
        <v>25.240203439828498</v>
      </c>
      <c r="F26" t="str">
        <f t="shared" si="4"/>
        <v>Electricidad, gas, agua y desechos sólidos</v>
      </c>
      <c r="G26" t="str">
        <f t="shared" si="4"/>
        <v>Recolección desechos sólidos</v>
      </c>
      <c r="H26">
        <f t="shared" si="4"/>
        <v>31.875482197364001</v>
      </c>
    </row>
    <row r="27" spans="2:8" x14ac:dyDescent="0.25">
      <c r="B27" t="s">
        <v>512</v>
      </c>
      <c r="C27" t="s">
        <v>516</v>
      </c>
      <c r="D27">
        <v>31.084927202984399</v>
      </c>
      <c r="F27" t="str">
        <f t="shared" si="4"/>
        <v>Construcción</v>
      </c>
      <c r="G27" t="str">
        <f t="shared" si="4"/>
        <v>Construcción Edificaciones</v>
      </c>
      <c r="H27">
        <f t="shared" si="4"/>
        <v>51.125799931108602</v>
      </c>
    </row>
    <row r="28" spans="2:8" x14ac:dyDescent="0.25">
      <c r="B28" t="s">
        <v>512</v>
      </c>
      <c r="C28" t="s">
        <v>517</v>
      </c>
      <c r="D28">
        <v>15.4113500299125</v>
      </c>
      <c r="F28" t="str">
        <f t="shared" si="4"/>
        <v>Construcción</v>
      </c>
      <c r="G28" t="str">
        <f t="shared" si="4"/>
        <v>Construcción Obras Civiles</v>
      </c>
      <c r="H28">
        <f t="shared" si="4"/>
        <v>33.285418730984098</v>
      </c>
    </row>
    <row r="29" spans="2:8" x14ac:dyDescent="0.25">
      <c r="B29" t="s">
        <v>512</v>
      </c>
      <c r="C29" t="s">
        <v>518</v>
      </c>
      <c r="D29">
        <v>31.875482197364001</v>
      </c>
      <c r="F29" t="str">
        <f t="shared" si="4"/>
        <v>Comercio</v>
      </c>
      <c r="G29" t="str">
        <f t="shared" si="4"/>
        <v>Comercio</v>
      </c>
      <c r="H29">
        <f t="shared" si="4"/>
        <v>42.739531866322402</v>
      </c>
    </row>
    <row r="30" spans="2:8" x14ac:dyDescent="0.25">
      <c r="B30" t="s">
        <v>519</v>
      </c>
      <c r="C30" t="s">
        <v>520</v>
      </c>
      <c r="D30">
        <v>51.125799931108602</v>
      </c>
      <c r="F30" t="str">
        <f t="shared" si="4"/>
        <v>Transporte y almacenamiento</v>
      </c>
      <c r="G30" t="str">
        <f t="shared" si="4"/>
        <v>Transporte y almacenamiento</v>
      </c>
      <c r="H30">
        <f t="shared" si="4"/>
        <v>38.405552449054902</v>
      </c>
    </row>
    <row r="31" spans="2:8" x14ac:dyDescent="0.25">
      <c r="B31" t="s">
        <v>519</v>
      </c>
      <c r="C31" t="s">
        <v>521</v>
      </c>
      <c r="D31">
        <v>33.285418730984098</v>
      </c>
      <c r="F31" t="str">
        <f t="shared" si="4"/>
        <v>Hoteles y restaurantes</v>
      </c>
      <c r="G31" t="str">
        <f t="shared" si="4"/>
        <v>Hoteles y restaurantes</v>
      </c>
      <c r="H31">
        <f t="shared" si="4"/>
        <v>61.459138231196299</v>
      </c>
    </row>
    <row r="32" spans="2:8" x14ac:dyDescent="0.25">
      <c r="B32" t="s">
        <v>522</v>
      </c>
      <c r="C32" t="s">
        <v>522</v>
      </c>
      <c r="D32">
        <v>42.739531866322402</v>
      </c>
      <c r="F32" t="str">
        <f t="shared" si="4"/>
        <v>Comunicación</v>
      </c>
      <c r="G32" t="str">
        <f t="shared" si="4"/>
        <v>Comunicación</v>
      </c>
      <c r="H32">
        <f t="shared" si="4"/>
        <v>32.208200793900801</v>
      </c>
    </row>
    <row r="33" spans="2:8" x14ac:dyDescent="0.25">
      <c r="B33" t="s">
        <v>523</v>
      </c>
      <c r="C33" t="s">
        <v>523</v>
      </c>
      <c r="D33">
        <v>38.405552449054902</v>
      </c>
      <c r="F33" t="str">
        <f t="shared" si="4"/>
        <v>Servicios financieros</v>
      </c>
      <c r="G33" t="str">
        <f t="shared" si="4"/>
        <v>Servicios financieros</v>
      </c>
      <c r="H33">
        <f t="shared" si="4"/>
        <v>28.2288501851849</v>
      </c>
    </row>
    <row r="34" spans="2:8" x14ac:dyDescent="0.25">
      <c r="B34" t="s">
        <v>524</v>
      </c>
      <c r="C34" t="s">
        <v>524</v>
      </c>
      <c r="D34">
        <v>61.459138231196299</v>
      </c>
      <c r="F34" t="str">
        <f>+B38</f>
        <v>Servicios de las empresas</v>
      </c>
      <c r="G34" t="str">
        <f t="shared" ref="G34:H34" si="5">+C38</f>
        <v>Empresas</v>
      </c>
      <c r="H34">
        <f t="shared" si="5"/>
        <v>51.761352316208203</v>
      </c>
    </row>
    <row r="35" spans="2:8" x14ac:dyDescent="0.25">
      <c r="B35" t="s">
        <v>480</v>
      </c>
      <c r="C35" t="s">
        <v>480</v>
      </c>
      <c r="D35">
        <v>32.208200793900801</v>
      </c>
      <c r="F35" t="str">
        <f t="shared" ref="F35:H39" si="6">+B39</f>
        <v>Servicio Gobierno General</v>
      </c>
      <c r="G35" t="str">
        <f t="shared" si="6"/>
        <v>Gobierno General</v>
      </c>
      <c r="H35">
        <f t="shared" si="6"/>
        <v>57.396515428038001</v>
      </c>
    </row>
    <row r="36" spans="2:8" x14ac:dyDescent="0.25">
      <c r="B36" t="s">
        <v>525</v>
      </c>
      <c r="C36" t="s">
        <v>525</v>
      </c>
      <c r="D36">
        <v>28.2288501851849</v>
      </c>
      <c r="F36" t="str">
        <f t="shared" si="6"/>
        <v>Educación de mercado</v>
      </c>
      <c r="G36" t="str">
        <f t="shared" si="6"/>
        <v>Educación de mercado</v>
      </c>
      <c r="H36">
        <f t="shared" si="6"/>
        <v>53.503730786627898</v>
      </c>
    </row>
    <row r="37" spans="2:8" x14ac:dyDescent="0.25">
      <c r="B37" t="s">
        <v>526</v>
      </c>
      <c r="C37" s="29" t="s">
        <v>527</v>
      </c>
      <c r="D37">
        <v>5.0343602764911601</v>
      </c>
      <c r="F37" t="str">
        <f t="shared" si="6"/>
        <v>Educación de no mercado</v>
      </c>
      <c r="G37" t="str">
        <f t="shared" si="6"/>
        <v>Educación de no mercado</v>
      </c>
      <c r="H37">
        <f t="shared" si="6"/>
        <v>64.868233144302195</v>
      </c>
    </row>
    <row r="38" spans="2:8" x14ac:dyDescent="0.25">
      <c r="B38" t="s">
        <v>528</v>
      </c>
      <c r="C38" t="s">
        <v>529</v>
      </c>
      <c r="D38">
        <v>51.761352316208203</v>
      </c>
      <c r="F38" t="str">
        <f t="shared" si="6"/>
        <v>Salud de mercado</v>
      </c>
      <c r="G38" t="str">
        <f t="shared" si="6"/>
        <v>Salud de mercado</v>
      </c>
      <c r="H38">
        <f t="shared" si="6"/>
        <v>53.743162874222797</v>
      </c>
    </row>
    <row r="39" spans="2:8" x14ac:dyDescent="0.25">
      <c r="B39" t="s">
        <v>530</v>
      </c>
      <c r="C39" t="s">
        <v>531</v>
      </c>
      <c r="D39">
        <v>57.396515428038001</v>
      </c>
      <c r="F39" t="str">
        <f t="shared" si="6"/>
        <v>Salud de no mercado</v>
      </c>
      <c r="G39" t="str">
        <f t="shared" si="6"/>
        <v>Salud de no mercado</v>
      </c>
      <c r="H39">
        <f t="shared" si="6"/>
        <v>69.180225604512998</v>
      </c>
    </row>
    <row r="40" spans="2:8" x14ac:dyDescent="0.25">
      <c r="B40" t="s">
        <v>532</v>
      </c>
      <c r="C40" t="s">
        <v>532</v>
      </c>
      <c r="D40">
        <v>53.503730786627898</v>
      </c>
    </row>
    <row r="41" spans="2:8" x14ac:dyDescent="0.25">
      <c r="B41" t="s">
        <v>533</v>
      </c>
      <c r="C41" t="s">
        <v>533</v>
      </c>
      <c r="D41">
        <v>64.868233144302195</v>
      </c>
    </row>
    <row r="42" spans="2:8" x14ac:dyDescent="0.25">
      <c r="B42" t="s">
        <v>534</v>
      </c>
      <c r="C42" t="s">
        <v>534</v>
      </c>
      <c r="D42">
        <v>53.743162874222797</v>
      </c>
    </row>
    <row r="43" spans="2:8" x14ac:dyDescent="0.25">
      <c r="B43" t="s">
        <v>535</v>
      </c>
      <c r="C43" t="s">
        <v>535</v>
      </c>
      <c r="D43">
        <v>69.180225604512998</v>
      </c>
    </row>
    <row r="44" spans="2:8" x14ac:dyDescent="0.25">
      <c r="B44" t="s">
        <v>536</v>
      </c>
      <c r="C44" s="29" t="s">
        <v>537</v>
      </c>
      <c r="D44">
        <v>71.003772748356596</v>
      </c>
    </row>
    <row r="45" spans="2:8" x14ac:dyDescent="0.25">
      <c r="B45" t="s">
        <v>538</v>
      </c>
      <c r="C45" s="29" t="s">
        <v>538</v>
      </c>
      <c r="D45">
        <v>99.420434808138396</v>
      </c>
    </row>
    <row r="48" spans="2:8" x14ac:dyDescent="0.25">
      <c r="C48" t="s">
        <v>539</v>
      </c>
      <c r="D48">
        <f>COUNT(D53:D90)</f>
        <v>38</v>
      </c>
    </row>
    <row r="49" spans="1:5" x14ac:dyDescent="0.25">
      <c r="C49" t="s">
        <v>540</v>
      </c>
      <c r="D49" s="30">
        <f>360/D48</f>
        <v>9.473684210526315</v>
      </c>
    </row>
    <row r="52" spans="1:5" x14ac:dyDescent="0.25">
      <c r="B52" t="s">
        <v>483</v>
      </c>
      <c r="C52" t="s">
        <v>561</v>
      </c>
      <c r="D52" t="s">
        <v>485</v>
      </c>
      <c r="E52" t="s">
        <v>541</v>
      </c>
    </row>
    <row r="53" spans="1:5" x14ac:dyDescent="0.25">
      <c r="A53" t="str">
        <f>C53&amp;"; "&amp;ROUND(D53,0)</f>
        <v>Livestock; 91</v>
      </c>
      <c r="B53" t="s">
        <v>475</v>
      </c>
      <c r="C53" t="s">
        <v>564</v>
      </c>
      <c r="D53" s="30">
        <v>90.7780565746896</v>
      </c>
      <c r="E53" s="30">
        <f>+D49</f>
        <v>9.473684210526315</v>
      </c>
    </row>
    <row r="54" spans="1:5" x14ac:dyDescent="0.25">
      <c r="A54" t="str">
        <f t="shared" ref="A54:A90" si="7">C54&amp;"; "&amp;ROUND(D54,0)</f>
        <v>Agricultural; 109</v>
      </c>
      <c r="B54" t="s">
        <v>475</v>
      </c>
      <c r="C54" t="s">
        <v>562</v>
      </c>
      <c r="D54" s="30">
        <v>108.96371430362299</v>
      </c>
      <c r="E54" s="30">
        <f>+E53</f>
        <v>9.473684210526315</v>
      </c>
    </row>
    <row r="55" spans="1:5" x14ac:dyDescent="0.25">
      <c r="A55" t="str">
        <f t="shared" si="7"/>
        <v>Silviculture; 139</v>
      </c>
      <c r="B55" t="s">
        <v>475</v>
      </c>
      <c r="C55" t="s">
        <v>563</v>
      </c>
      <c r="D55" s="30">
        <v>139.16853256956</v>
      </c>
      <c r="E55" s="30">
        <f t="shared" ref="E55:E90" si="8">+E54</f>
        <v>9.473684210526315</v>
      </c>
    </row>
    <row r="56" spans="1:5" x14ac:dyDescent="0.25">
      <c r="A56" t="str">
        <f t="shared" si="7"/>
        <v>Oil &amp; Natural Gas; 9</v>
      </c>
      <c r="B56" t="s">
        <v>542</v>
      </c>
      <c r="C56" t="s">
        <v>565</v>
      </c>
      <c r="D56" s="30">
        <v>9.1196729411279005</v>
      </c>
      <c r="E56" s="30">
        <f t="shared" si="8"/>
        <v>9.473684210526315</v>
      </c>
    </row>
    <row r="57" spans="1:5" x14ac:dyDescent="0.25">
      <c r="A57" t="str">
        <f t="shared" si="7"/>
        <v>Minerals; 27</v>
      </c>
      <c r="B57" t="s">
        <v>542</v>
      </c>
      <c r="C57" t="s">
        <v>566</v>
      </c>
      <c r="D57" s="30">
        <v>27.2963077703326</v>
      </c>
      <c r="E57" s="30">
        <f t="shared" si="8"/>
        <v>9.473684210526315</v>
      </c>
    </row>
    <row r="58" spans="1:5" x14ac:dyDescent="0.25">
      <c r="A58" t="str">
        <f t="shared" si="7"/>
        <v>Refined petroleum; 10</v>
      </c>
      <c r="B58" t="s">
        <v>476</v>
      </c>
      <c r="C58" t="s">
        <v>567</v>
      </c>
      <c r="D58" s="30">
        <v>10.0567267751121</v>
      </c>
      <c r="E58" s="30">
        <f t="shared" si="8"/>
        <v>9.473684210526315</v>
      </c>
    </row>
    <row r="59" spans="1:5" x14ac:dyDescent="0.25">
      <c r="A59" t="str">
        <f t="shared" si="7"/>
        <v>Chemists; 30</v>
      </c>
      <c r="B59" t="s">
        <v>476</v>
      </c>
      <c r="C59" t="s">
        <v>568</v>
      </c>
      <c r="D59" s="30">
        <v>29.625333535043701</v>
      </c>
      <c r="E59" s="30">
        <f t="shared" si="8"/>
        <v>9.473684210526315</v>
      </c>
    </row>
    <row r="60" spans="1:5" x14ac:dyDescent="0.25">
      <c r="A60" t="str">
        <f t="shared" si="7"/>
        <v>Base Metals; 34</v>
      </c>
      <c r="B60" t="s">
        <v>476</v>
      </c>
      <c r="C60" t="s">
        <v>571</v>
      </c>
      <c r="D60" s="30">
        <v>33.870920482376299</v>
      </c>
      <c r="E60" s="30">
        <f t="shared" si="8"/>
        <v>9.473684210526315</v>
      </c>
    </row>
    <row r="61" spans="1:5" x14ac:dyDescent="0.25">
      <c r="A61" t="str">
        <f t="shared" si="7"/>
        <v>Beverages &amp; Tobacco; 36</v>
      </c>
      <c r="B61" t="s">
        <v>476</v>
      </c>
      <c r="C61" t="s">
        <v>570</v>
      </c>
      <c r="D61" s="30">
        <v>35.917636953729001</v>
      </c>
      <c r="E61" s="30">
        <f t="shared" si="8"/>
        <v>9.473684210526315</v>
      </c>
    </row>
    <row r="62" spans="1:5" x14ac:dyDescent="0.25">
      <c r="A62" t="str">
        <f t="shared" si="7"/>
        <v>Non-metallic minerals; 37</v>
      </c>
      <c r="B62" t="s">
        <v>476</v>
      </c>
      <c r="C62" t="s">
        <v>572</v>
      </c>
      <c r="D62" s="30">
        <v>37.073313042911003</v>
      </c>
      <c r="E62" s="30">
        <f t="shared" si="8"/>
        <v>9.473684210526315</v>
      </c>
    </row>
    <row r="63" spans="1:5" x14ac:dyDescent="0.25">
      <c r="A63" t="str">
        <f t="shared" si="7"/>
        <v>Machinery &amp; Equipment; 38</v>
      </c>
      <c r="B63" t="s">
        <v>476</v>
      </c>
      <c r="C63" t="s">
        <v>569</v>
      </c>
      <c r="D63" s="30">
        <v>37.524941738696199</v>
      </c>
      <c r="E63" s="30">
        <f t="shared" si="8"/>
        <v>9.473684210526315</v>
      </c>
    </row>
    <row r="64" spans="1:5" x14ac:dyDescent="0.25">
      <c r="A64" t="str">
        <f t="shared" si="7"/>
        <v>Paper; 38</v>
      </c>
      <c r="B64" t="s">
        <v>476</v>
      </c>
      <c r="C64" t="s">
        <v>573</v>
      </c>
      <c r="D64" s="30">
        <v>38.450903091043301</v>
      </c>
      <c r="E64" s="30">
        <f t="shared" si="8"/>
        <v>9.473684210526315</v>
      </c>
    </row>
    <row r="65" spans="1:17" x14ac:dyDescent="0.25">
      <c r="A65" t="str">
        <f t="shared" si="7"/>
        <v>Miscellaneous Manufactures; 41</v>
      </c>
      <c r="B65" t="s">
        <v>476</v>
      </c>
      <c r="C65" t="s">
        <v>576</v>
      </c>
      <c r="D65" s="30">
        <v>40.5664475464052</v>
      </c>
      <c r="E65" s="30">
        <f t="shared" si="8"/>
        <v>9.473684210526315</v>
      </c>
      <c r="Q65">
        <f>91/51</f>
        <v>1.7843137254901962</v>
      </c>
    </row>
    <row r="66" spans="1:17" x14ac:dyDescent="0.25">
      <c r="A66" t="str">
        <f t="shared" si="7"/>
        <v>Dairy; 59</v>
      </c>
      <c r="B66" t="s">
        <v>476</v>
      </c>
      <c r="C66" t="s">
        <v>579</v>
      </c>
      <c r="D66" s="30">
        <v>58.573827455081002</v>
      </c>
      <c r="E66" s="30">
        <f t="shared" si="8"/>
        <v>9.473684210526315</v>
      </c>
    </row>
    <row r="67" spans="1:17" x14ac:dyDescent="0.25">
      <c r="A67" t="str">
        <f t="shared" si="7"/>
        <v>Foods; 59</v>
      </c>
      <c r="B67" t="s">
        <v>476</v>
      </c>
      <c r="C67" t="s">
        <v>574</v>
      </c>
      <c r="D67" s="30">
        <v>58.906821615251602</v>
      </c>
      <c r="E67" s="30">
        <f t="shared" si="8"/>
        <v>9.473684210526315</v>
      </c>
    </row>
    <row r="68" spans="1:17" x14ac:dyDescent="0.25">
      <c r="A68" t="str">
        <f t="shared" si="7"/>
        <v>Textiles; 62</v>
      </c>
      <c r="B68" t="s">
        <v>476</v>
      </c>
      <c r="C68" t="s">
        <v>503</v>
      </c>
      <c r="D68" s="30">
        <v>61.736898036398998</v>
      </c>
      <c r="E68" s="30">
        <f t="shared" si="8"/>
        <v>9.473684210526315</v>
      </c>
    </row>
    <row r="69" spans="1:17" x14ac:dyDescent="0.25">
      <c r="A69" t="str">
        <f t="shared" si="7"/>
        <v>Meats; 68</v>
      </c>
      <c r="B69" t="s">
        <v>476</v>
      </c>
      <c r="C69" t="s">
        <v>581</v>
      </c>
      <c r="D69" s="30">
        <v>67.500585909963306</v>
      </c>
      <c r="E69" s="30">
        <f t="shared" si="8"/>
        <v>9.473684210526315</v>
      </c>
    </row>
    <row r="70" spans="1:17" x14ac:dyDescent="0.25">
      <c r="A70" t="str">
        <f t="shared" si="7"/>
        <v>Sugar; 76</v>
      </c>
      <c r="B70" t="s">
        <v>476</v>
      </c>
      <c r="C70" t="s">
        <v>575</v>
      </c>
      <c r="D70" s="30">
        <v>75.748226690619404</v>
      </c>
      <c r="E70" s="30">
        <f t="shared" si="8"/>
        <v>9.473684210526315</v>
      </c>
    </row>
    <row r="71" spans="1:17" x14ac:dyDescent="0.25">
      <c r="A71" t="str">
        <f t="shared" si="7"/>
        <v>Milling; 83</v>
      </c>
      <c r="B71" t="s">
        <v>476</v>
      </c>
      <c r="C71" t="s">
        <v>580</v>
      </c>
      <c r="D71" s="30">
        <v>82.699734085101795</v>
      </c>
      <c r="E71" s="30">
        <f t="shared" si="8"/>
        <v>9.473684210526315</v>
      </c>
    </row>
    <row r="72" spans="1:17" x14ac:dyDescent="0.25">
      <c r="A72" t="str">
        <f t="shared" si="7"/>
        <v>Wood; 86</v>
      </c>
      <c r="B72" t="s">
        <v>476</v>
      </c>
      <c r="C72" t="s">
        <v>578</v>
      </c>
      <c r="D72" s="30">
        <v>85.753157421074704</v>
      </c>
      <c r="E72" s="30">
        <f t="shared" si="8"/>
        <v>9.473684210526315</v>
      </c>
    </row>
    <row r="73" spans="1:17" x14ac:dyDescent="0.25">
      <c r="A73" t="str">
        <f t="shared" si="7"/>
        <v>Oily; 86</v>
      </c>
      <c r="B73" t="s">
        <v>476</v>
      </c>
      <c r="C73" t="s">
        <v>577</v>
      </c>
      <c r="D73" s="30">
        <v>85.846406795961997</v>
      </c>
      <c r="E73" s="30">
        <f t="shared" si="8"/>
        <v>9.473684210526315</v>
      </c>
    </row>
    <row r="74" spans="1:17" x14ac:dyDescent="0.25">
      <c r="A74" t="str">
        <f t="shared" si="7"/>
        <v>Gas; 15</v>
      </c>
      <c r="B74" t="s">
        <v>543</v>
      </c>
      <c r="C74" t="s">
        <v>517</v>
      </c>
      <c r="D74" s="30">
        <v>15.4113500299125</v>
      </c>
      <c r="E74" s="30">
        <f t="shared" si="8"/>
        <v>9.473684210526315</v>
      </c>
    </row>
    <row r="75" spans="1:17" x14ac:dyDescent="0.25">
      <c r="A75" t="str">
        <f t="shared" si="7"/>
        <v>Electricity; 25</v>
      </c>
      <c r="B75" t="s">
        <v>543</v>
      </c>
      <c r="C75" t="s">
        <v>590</v>
      </c>
      <c r="D75" s="30">
        <v>25.240203439828498</v>
      </c>
      <c r="E75" s="30">
        <f t="shared" si="8"/>
        <v>9.473684210526315</v>
      </c>
    </row>
    <row r="76" spans="1:17" x14ac:dyDescent="0.25">
      <c r="A76" t="str">
        <f t="shared" si="7"/>
        <v>Financial services; 28</v>
      </c>
      <c r="B76" t="s">
        <v>543</v>
      </c>
      <c r="C76" t="s">
        <v>582</v>
      </c>
      <c r="D76" s="30">
        <v>28.2288501851849</v>
      </c>
      <c r="E76" s="30">
        <f t="shared" si="8"/>
        <v>9.473684210526315</v>
      </c>
    </row>
    <row r="77" spans="1:17" x14ac:dyDescent="0.25">
      <c r="A77" t="str">
        <f t="shared" si="7"/>
        <v>Water; 31</v>
      </c>
      <c r="B77" t="s">
        <v>543</v>
      </c>
      <c r="C77" t="s">
        <v>583</v>
      </c>
      <c r="D77" s="30">
        <v>31.084927202984399</v>
      </c>
      <c r="E77" s="30">
        <f t="shared" si="8"/>
        <v>9.473684210526315</v>
      </c>
    </row>
    <row r="78" spans="1:17" x14ac:dyDescent="0.25">
      <c r="A78" t="str">
        <f t="shared" si="7"/>
        <v>Solid Waste; 32</v>
      </c>
      <c r="B78" t="s">
        <v>543</v>
      </c>
      <c r="C78" t="s">
        <v>584</v>
      </c>
      <c r="D78" s="30">
        <v>31.875482197364001</v>
      </c>
      <c r="E78" s="30">
        <f t="shared" si="8"/>
        <v>9.473684210526315</v>
      </c>
    </row>
    <row r="79" spans="1:17" x14ac:dyDescent="0.25">
      <c r="A79" t="str">
        <f t="shared" si="7"/>
        <v>Communication; 32</v>
      </c>
      <c r="B79" t="s">
        <v>543</v>
      </c>
      <c r="C79" t="s">
        <v>588</v>
      </c>
      <c r="D79" s="30">
        <v>32.208200793900801</v>
      </c>
      <c r="E79" s="30">
        <f t="shared" si="8"/>
        <v>9.473684210526315</v>
      </c>
    </row>
    <row r="80" spans="1:17" x14ac:dyDescent="0.25">
      <c r="A80" t="str">
        <f t="shared" si="7"/>
        <v>Construction, Civil Works; 33</v>
      </c>
      <c r="B80" t="s">
        <v>543</v>
      </c>
      <c r="C80" t="s">
        <v>591</v>
      </c>
      <c r="D80" s="30">
        <v>33.285418730984098</v>
      </c>
      <c r="E80" s="30">
        <f t="shared" si="8"/>
        <v>9.473684210526315</v>
      </c>
    </row>
    <row r="81" spans="1:7" x14ac:dyDescent="0.25">
      <c r="A81" t="str">
        <f t="shared" si="7"/>
        <v>Transport &amp; Storage; 38</v>
      </c>
      <c r="B81" t="s">
        <v>543</v>
      </c>
      <c r="C81" t="s">
        <v>586</v>
      </c>
      <c r="D81" s="30">
        <v>38.405552449054902</v>
      </c>
      <c r="E81" s="30">
        <f t="shared" si="8"/>
        <v>9.473684210526315</v>
      </c>
    </row>
    <row r="82" spans="1:7" x14ac:dyDescent="0.25">
      <c r="A82" t="str">
        <f t="shared" si="7"/>
        <v>Commerce; 43</v>
      </c>
      <c r="B82" t="s">
        <v>543</v>
      </c>
      <c r="C82" t="s">
        <v>587</v>
      </c>
      <c r="D82" s="30">
        <v>42.739531866322402</v>
      </c>
      <c r="E82" s="30">
        <f t="shared" si="8"/>
        <v>9.473684210526315</v>
      </c>
    </row>
    <row r="83" spans="1:7" x14ac:dyDescent="0.25">
      <c r="A83" t="str">
        <f t="shared" si="7"/>
        <v>Construction of Buildings; 51</v>
      </c>
      <c r="B83" t="s">
        <v>543</v>
      </c>
      <c r="C83" t="s">
        <v>594</v>
      </c>
      <c r="D83" s="30">
        <v>51.125799931108602</v>
      </c>
      <c r="E83" s="30">
        <f t="shared" si="8"/>
        <v>9.473684210526315</v>
      </c>
    </row>
    <row r="84" spans="1:7" x14ac:dyDescent="0.25">
      <c r="A84" t="str">
        <f t="shared" si="7"/>
        <v>Enterprises; 52</v>
      </c>
      <c r="B84" t="s">
        <v>543</v>
      </c>
      <c r="C84" t="s">
        <v>585</v>
      </c>
      <c r="D84" s="30">
        <v>51.761352316208203</v>
      </c>
      <c r="E84" s="30">
        <f t="shared" si="8"/>
        <v>9.473684210526315</v>
      </c>
    </row>
    <row r="85" spans="1:7" x14ac:dyDescent="0.25">
      <c r="A85" t="str">
        <f t="shared" si="7"/>
        <v>Private education; 54</v>
      </c>
      <c r="B85" t="s">
        <v>543</v>
      </c>
      <c r="C85" t="s">
        <v>595</v>
      </c>
      <c r="D85" s="30">
        <v>53.503730786627898</v>
      </c>
      <c r="E85" s="30">
        <f t="shared" si="8"/>
        <v>9.473684210526315</v>
      </c>
    </row>
    <row r="86" spans="1:7" x14ac:dyDescent="0.25">
      <c r="A86" t="str">
        <f t="shared" si="7"/>
        <v>Private Health; 54</v>
      </c>
      <c r="B86" t="s">
        <v>543</v>
      </c>
      <c r="C86" t="s">
        <v>596</v>
      </c>
      <c r="D86" s="30">
        <v>53.743162874222797</v>
      </c>
      <c r="E86" s="30">
        <f t="shared" si="8"/>
        <v>9.473684210526315</v>
      </c>
    </row>
    <row r="87" spans="1:7" x14ac:dyDescent="0.25">
      <c r="A87" t="str">
        <f t="shared" si="7"/>
        <v>General Government; 57</v>
      </c>
      <c r="B87" t="s">
        <v>543</v>
      </c>
      <c r="C87" t="s">
        <v>592</v>
      </c>
      <c r="D87" s="30">
        <v>57.396515428038001</v>
      </c>
      <c r="E87" s="30">
        <f t="shared" si="8"/>
        <v>9.473684210526315</v>
      </c>
    </row>
    <row r="88" spans="1:7" x14ac:dyDescent="0.25">
      <c r="A88" t="str">
        <f t="shared" si="7"/>
        <v>Hotels &amp; Restaurants; 61</v>
      </c>
      <c r="B88" t="s">
        <v>543</v>
      </c>
      <c r="C88" t="s">
        <v>597</v>
      </c>
      <c r="D88" s="30">
        <v>61.459138231196299</v>
      </c>
      <c r="E88" s="30">
        <f t="shared" si="8"/>
        <v>9.473684210526315</v>
      </c>
    </row>
    <row r="89" spans="1:7" x14ac:dyDescent="0.25">
      <c r="A89" t="str">
        <f t="shared" si="7"/>
        <v>Public education; 65</v>
      </c>
      <c r="B89" t="s">
        <v>543</v>
      </c>
      <c r="C89" t="s">
        <v>589</v>
      </c>
      <c r="D89" s="30">
        <v>64.868233144302195</v>
      </c>
      <c r="E89" s="30">
        <f t="shared" si="8"/>
        <v>9.473684210526315</v>
      </c>
    </row>
    <row r="90" spans="1:7" x14ac:dyDescent="0.25">
      <c r="A90" t="str">
        <f t="shared" si="7"/>
        <v>Public health; 69</v>
      </c>
      <c r="B90" t="s">
        <v>543</v>
      </c>
      <c r="C90" t="s">
        <v>593</v>
      </c>
      <c r="D90" s="30">
        <v>69.180225604512998</v>
      </c>
      <c r="E90" s="30">
        <f t="shared" si="8"/>
        <v>9.473684210526315</v>
      </c>
    </row>
    <row r="91" spans="1:7" x14ac:dyDescent="0.25">
      <c r="D91" s="28"/>
      <c r="E91" s="30"/>
    </row>
    <row r="92" spans="1:7" x14ac:dyDescent="0.25">
      <c r="C92" t="s">
        <v>545</v>
      </c>
      <c r="D92" s="30">
        <f>AVERAGE(D53:D90)</f>
        <v>51.491995803838293</v>
      </c>
    </row>
    <row r="93" spans="1:7" x14ac:dyDescent="0.25">
      <c r="F93" t="s">
        <v>485</v>
      </c>
      <c r="G93" t="s">
        <v>546</v>
      </c>
    </row>
    <row r="94" spans="1:7" x14ac:dyDescent="0.25">
      <c r="D94" s="30">
        <v>1</v>
      </c>
      <c r="E94">
        <v>1</v>
      </c>
      <c r="F94">
        <v>0</v>
      </c>
      <c r="G94" s="28">
        <f>D92</f>
        <v>51.491995803838293</v>
      </c>
    </row>
    <row r="95" spans="1:7" x14ac:dyDescent="0.25">
      <c r="D95">
        <v>2</v>
      </c>
      <c r="E95">
        <v>2</v>
      </c>
      <c r="F95">
        <v>0</v>
      </c>
      <c r="G95" s="28">
        <f>+G94</f>
        <v>51.491995803838293</v>
      </c>
    </row>
    <row r="96" spans="1:7" x14ac:dyDescent="0.25">
      <c r="D96">
        <v>3</v>
      </c>
      <c r="E96">
        <v>3</v>
      </c>
      <c r="F96" s="28">
        <f>$D$53</f>
        <v>90.7780565746896</v>
      </c>
      <c r="G96" s="28">
        <f t="shared" ref="G96:G159" si="9">+G95</f>
        <v>51.491995803838293</v>
      </c>
    </row>
    <row r="97" spans="4:7" x14ac:dyDescent="0.25">
      <c r="D97" s="30">
        <v>4</v>
      </c>
      <c r="E97">
        <v>4</v>
      </c>
      <c r="F97" s="28">
        <f>+F96</f>
        <v>90.7780565746896</v>
      </c>
      <c r="G97" s="28">
        <f t="shared" si="9"/>
        <v>51.491995803838293</v>
      </c>
    </row>
    <row r="98" spans="4:7" x14ac:dyDescent="0.25">
      <c r="D98">
        <v>5</v>
      </c>
      <c r="E98">
        <v>5</v>
      </c>
      <c r="F98" s="28">
        <f t="shared" ref="F98:F102" si="10">+F97</f>
        <v>90.7780565746896</v>
      </c>
      <c r="G98" s="28">
        <f t="shared" si="9"/>
        <v>51.491995803838293</v>
      </c>
    </row>
    <row r="99" spans="4:7" x14ac:dyDescent="0.25">
      <c r="D99">
        <v>6</v>
      </c>
      <c r="E99">
        <v>6</v>
      </c>
      <c r="F99" s="28">
        <f t="shared" si="10"/>
        <v>90.7780565746896</v>
      </c>
      <c r="G99" s="28">
        <f t="shared" si="9"/>
        <v>51.491995803838293</v>
      </c>
    </row>
    <row r="100" spans="4:7" x14ac:dyDescent="0.25">
      <c r="D100" s="30">
        <v>7</v>
      </c>
      <c r="E100">
        <v>7</v>
      </c>
      <c r="F100" s="28">
        <f t="shared" si="10"/>
        <v>90.7780565746896</v>
      </c>
      <c r="G100" s="28">
        <f t="shared" si="9"/>
        <v>51.491995803838293</v>
      </c>
    </row>
    <row r="101" spans="4:7" x14ac:dyDescent="0.25">
      <c r="D101">
        <v>8</v>
      </c>
      <c r="E101">
        <v>8</v>
      </c>
      <c r="F101" s="28">
        <f t="shared" si="10"/>
        <v>90.7780565746896</v>
      </c>
      <c r="G101" s="28">
        <f t="shared" si="9"/>
        <v>51.491995803838293</v>
      </c>
    </row>
    <row r="102" spans="4:7" x14ac:dyDescent="0.25">
      <c r="D102">
        <v>9</v>
      </c>
      <c r="E102">
        <v>9</v>
      </c>
      <c r="F102" s="28">
        <f t="shared" si="10"/>
        <v>90.7780565746896</v>
      </c>
      <c r="G102" s="28">
        <f t="shared" si="9"/>
        <v>51.491995803838293</v>
      </c>
    </row>
    <row r="103" spans="4:7" x14ac:dyDescent="0.25">
      <c r="D103" s="30">
        <v>10</v>
      </c>
      <c r="E103">
        <v>1</v>
      </c>
      <c r="F103">
        <v>0</v>
      </c>
      <c r="G103" s="28">
        <f t="shared" si="9"/>
        <v>51.491995803838293</v>
      </c>
    </row>
    <row r="104" spans="4:7" x14ac:dyDescent="0.25">
      <c r="D104">
        <v>11</v>
      </c>
      <c r="E104">
        <v>2</v>
      </c>
      <c r="F104">
        <v>0</v>
      </c>
      <c r="G104" s="28">
        <f t="shared" si="9"/>
        <v>51.491995803838293</v>
      </c>
    </row>
    <row r="105" spans="4:7" x14ac:dyDescent="0.25">
      <c r="D105">
        <v>12</v>
      </c>
      <c r="E105">
        <v>3</v>
      </c>
      <c r="F105" s="28">
        <f>$D$54</f>
        <v>108.96371430362299</v>
      </c>
      <c r="G105" s="28">
        <f t="shared" si="9"/>
        <v>51.491995803838293</v>
      </c>
    </row>
    <row r="106" spans="4:7" x14ac:dyDescent="0.25">
      <c r="D106" s="30">
        <v>13</v>
      </c>
      <c r="E106">
        <v>4</v>
      </c>
      <c r="F106" s="28">
        <f>+F105</f>
        <v>108.96371430362299</v>
      </c>
      <c r="G106" s="28">
        <f t="shared" si="9"/>
        <v>51.491995803838293</v>
      </c>
    </row>
    <row r="107" spans="4:7" x14ac:dyDescent="0.25">
      <c r="D107">
        <v>14</v>
      </c>
      <c r="E107">
        <v>5</v>
      </c>
      <c r="F107" s="28">
        <f t="shared" ref="F107:F111" si="11">+F106</f>
        <v>108.96371430362299</v>
      </c>
      <c r="G107" s="28">
        <f t="shared" si="9"/>
        <v>51.491995803838293</v>
      </c>
    </row>
    <row r="108" spans="4:7" x14ac:dyDescent="0.25">
      <c r="D108">
        <v>15</v>
      </c>
      <c r="E108">
        <v>6</v>
      </c>
      <c r="F108" s="28">
        <f t="shared" si="11"/>
        <v>108.96371430362299</v>
      </c>
      <c r="G108" s="28">
        <f t="shared" si="9"/>
        <v>51.491995803838293</v>
      </c>
    </row>
    <row r="109" spans="4:7" x14ac:dyDescent="0.25">
      <c r="D109" s="30">
        <v>16</v>
      </c>
      <c r="E109">
        <v>7</v>
      </c>
      <c r="F109" s="28">
        <f t="shared" si="11"/>
        <v>108.96371430362299</v>
      </c>
      <c r="G109" s="28">
        <f t="shared" si="9"/>
        <v>51.491995803838293</v>
      </c>
    </row>
    <row r="110" spans="4:7" x14ac:dyDescent="0.25">
      <c r="D110">
        <v>17</v>
      </c>
      <c r="E110">
        <v>8</v>
      </c>
      <c r="F110" s="28">
        <f t="shared" si="11"/>
        <v>108.96371430362299</v>
      </c>
      <c r="G110" s="28">
        <f t="shared" si="9"/>
        <v>51.491995803838293</v>
      </c>
    </row>
    <row r="111" spans="4:7" x14ac:dyDescent="0.25">
      <c r="D111">
        <v>18</v>
      </c>
      <c r="E111">
        <v>9</v>
      </c>
      <c r="F111" s="28">
        <f t="shared" si="11"/>
        <v>108.96371430362299</v>
      </c>
      <c r="G111" s="28">
        <f t="shared" si="9"/>
        <v>51.491995803838293</v>
      </c>
    </row>
    <row r="112" spans="4:7" x14ac:dyDescent="0.25">
      <c r="D112" s="30">
        <v>19</v>
      </c>
      <c r="E112">
        <v>1</v>
      </c>
      <c r="F112">
        <v>0</v>
      </c>
      <c r="G112" s="28">
        <f t="shared" si="9"/>
        <v>51.491995803838293</v>
      </c>
    </row>
    <row r="113" spans="4:7" x14ac:dyDescent="0.25">
      <c r="D113">
        <v>20</v>
      </c>
      <c r="E113">
        <v>2</v>
      </c>
      <c r="F113">
        <v>0</v>
      </c>
      <c r="G113" s="28">
        <f t="shared" si="9"/>
        <v>51.491995803838293</v>
      </c>
    </row>
    <row r="114" spans="4:7" x14ac:dyDescent="0.25">
      <c r="D114">
        <v>21</v>
      </c>
      <c r="E114">
        <v>3</v>
      </c>
      <c r="F114" s="28">
        <f>$D$55</f>
        <v>139.16853256956</v>
      </c>
      <c r="G114" s="28">
        <f t="shared" si="9"/>
        <v>51.491995803838293</v>
      </c>
    </row>
    <row r="115" spans="4:7" x14ac:dyDescent="0.25">
      <c r="D115" s="30">
        <v>22</v>
      </c>
      <c r="E115">
        <v>4</v>
      </c>
      <c r="F115" s="28">
        <f>+F114</f>
        <v>139.16853256956</v>
      </c>
      <c r="G115" s="28">
        <f t="shared" si="9"/>
        <v>51.491995803838293</v>
      </c>
    </row>
    <row r="116" spans="4:7" x14ac:dyDescent="0.25">
      <c r="D116">
        <v>23</v>
      </c>
      <c r="E116">
        <v>5</v>
      </c>
      <c r="F116" s="28">
        <f t="shared" ref="F116:F120" si="12">+F115</f>
        <v>139.16853256956</v>
      </c>
      <c r="G116" s="28">
        <f t="shared" si="9"/>
        <v>51.491995803838293</v>
      </c>
    </row>
    <row r="117" spans="4:7" x14ac:dyDescent="0.25">
      <c r="D117">
        <v>24</v>
      </c>
      <c r="E117">
        <v>6</v>
      </c>
      <c r="F117" s="28">
        <f t="shared" si="12"/>
        <v>139.16853256956</v>
      </c>
      <c r="G117" s="28">
        <f t="shared" si="9"/>
        <v>51.491995803838293</v>
      </c>
    </row>
    <row r="118" spans="4:7" x14ac:dyDescent="0.25">
      <c r="D118" s="30">
        <v>25</v>
      </c>
      <c r="E118">
        <v>7</v>
      </c>
      <c r="F118" s="28">
        <f t="shared" si="12"/>
        <v>139.16853256956</v>
      </c>
      <c r="G118" s="28">
        <f t="shared" si="9"/>
        <v>51.491995803838293</v>
      </c>
    </row>
    <row r="119" spans="4:7" x14ac:dyDescent="0.25">
      <c r="D119">
        <v>26</v>
      </c>
      <c r="E119">
        <v>8</v>
      </c>
      <c r="F119" s="28">
        <f t="shared" si="12"/>
        <v>139.16853256956</v>
      </c>
      <c r="G119" s="28">
        <f t="shared" si="9"/>
        <v>51.491995803838293</v>
      </c>
    </row>
    <row r="120" spans="4:7" x14ac:dyDescent="0.25">
      <c r="D120">
        <v>27</v>
      </c>
      <c r="E120">
        <v>9</v>
      </c>
      <c r="F120" s="28">
        <f t="shared" si="12"/>
        <v>139.16853256956</v>
      </c>
      <c r="G120" s="28">
        <f t="shared" si="9"/>
        <v>51.491995803838293</v>
      </c>
    </row>
    <row r="121" spans="4:7" x14ac:dyDescent="0.25">
      <c r="D121" s="30">
        <v>28</v>
      </c>
      <c r="E121">
        <v>1</v>
      </c>
      <c r="F121">
        <v>0</v>
      </c>
      <c r="G121" s="28">
        <f t="shared" si="9"/>
        <v>51.491995803838293</v>
      </c>
    </row>
    <row r="122" spans="4:7" x14ac:dyDescent="0.25">
      <c r="D122">
        <v>29</v>
      </c>
      <c r="E122">
        <v>2</v>
      </c>
      <c r="F122">
        <v>0</v>
      </c>
      <c r="G122" s="28">
        <f t="shared" si="9"/>
        <v>51.491995803838293</v>
      </c>
    </row>
    <row r="123" spans="4:7" x14ac:dyDescent="0.25">
      <c r="D123">
        <v>30</v>
      </c>
      <c r="E123">
        <v>3</v>
      </c>
      <c r="F123" s="28">
        <f>$D$56</f>
        <v>9.1196729411279005</v>
      </c>
      <c r="G123" s="28">
        <f t="shared" si="9"/>
        <v>51.491995803838293</v>
      </c>
    </row>
    <row r="124" spans="4:7" x14ac:dyDescent="0.25">
      <c r="D124" s="30">
        <v>31</v>
      </c>
      <c r="E124">
        <v>4</v>
      </c>
      <c r="F124" s="28">
        <f>+F123</f>
        <v>9.1196729411279005</v>
      </c>
      <c r="G124" s="28">
        <f t="shared" si="9"/>
        <v>51.491995803838293</v>
      </c>
    </row>
    <row r="125" spans="4:7" x14ac:dyDescent="0.25">
      <c r="D125">
        <v>32</v>
      </c>
      <c r="E125">
        <v>5</v>
      </c>
      <c r="F125" s="28">
        <f t="shared" ref="F125:F129" si="13">+F124</f>
        <v>9.1196729411279005</v>
      </c>
      <c r="G125" s="28">
        <f t="shared" si="9"/>
        <v>51.491995803838293</v>
      </c>
    </row>
    <row r="126" spans="4:7" x14ac:dyDescent="0.25">
      <c r="D126">
        <v>33</v>
      </c>
      <c r="E126">
        <v>6</v>
      </c>
      <c r="F126" s="28">
        <f t="shared" si="13"/>
        <v>9.1196729411279005</v>
      </c>
      <c r="G126" s="28">
        <f t="shared" si="9"/>
        <v>51.491995803838293</v>
      </c>
    </row>
    <row r="127" spans="4:7" x14ac:dyDescent="0.25">
      <c r="D127" s="30">
        <v>34</v>
      </c>
      <c r="E127">
        <v>7</v>
      </c>
      <c r="F127" s="28">
        <f t="shared" si="13"/>
        <v>9.1196729411279005</v>
      </c>
      <c r="G127" s="28">
        <f t="shared" si="9"/>
        <v>51.491995803838293</v>
      </c>
    </row>
    <row r="128" spans="4:7" x14ac:dyDescent="0.25">
      <c r="D128">
        <v>35</v>
      </c>
      <c r="E128">
        <v>8</v>
      </c>
      <c r="F128" s="28">
        <f t="shared" si="13"/>
        <v>9.1196729411279005</v>
      </c>
      <c r="G128" s="28">
        <f t="shared" si="9"/>
        <v>51.491995803838293</v>
      </c>
    </row>
    <row r="129" spans="4:7" x14ac:dyDescent="0.25">
      <c r="D129">
        <v>36</v>
      </c>
      <c r="E129">
        <v>9</v>
      </c>
      <c r="F129" s="28">
        <f t="shared" si="13"/>
        <v>9.1196729411279005</v>
      </c>
      <c r="G129" s="28">
        <f t="shared" si="9"/>
        <v>51.491995803838293</v>
      </c>
    </row>
    <row r="130" spans="4:7" x14ac:dyDescent="0.25">
      <c r="D130" s="30">
        <v>37</v>
      </c>
      <c r="E130">
        <v>1</v>
      </c>
      <c r="F130">
        <v>0</v>
      </c>
      <c r="G130" s="28">
        <f t="shared" si="9"/>
        <v>51.491995803838293</v>
      </c>
    </row>
    <row r="131" spans="4:7" x14ac:dyDescent="0.25">
      <c r="D131">
        <v>38</v>
      </c>
      <c r="E131">
        <v>2</v>
      </c>
      <c r="F131">
        <v>0</v>
      </c>
      <c r="G131" s="28">
        <f t="shared" si="9"/>
        <v>51.491995803838293</v>
      </c>
    </row>
    <row r="132" spans="4:7" x14ac:dyDescent="0.25">
      <c r="D132">
        <v>39</v>
      </c>
      <c r="E132">
        <v>3</v>
      </c>
      <c r="F132" s="28">
        <f>$D$57</f>
        <v>27.2963077703326</v>
      </c>
      <c r="G132" s="28">
        <f t="shared" si="9"/>
        <v>51.491995803838293</v>
      </c>
    </row>
    <row r="133" spans="4:7" x14ac:dyDescent="0.25">
      <c r="D133" s="30">
        <v>40</v>
      </c>
      <c r="E133">
        <v>4</v>
      </c>
      <c r="F133" s="28">
        <f>+F132</f>
        <v>27.2963077703326</v>
      </c>
      <c r="G133" s="28">
        <f t="shared" si="9"/>
        <v>51.491995803838293</v>
      </c>
    </row>
    <row r="134" spans="4:7" x14ac:dyDescent="0.25">
      <c r="D134">
        <v>41</v>
      </c>
      <c r="E134">
        <v>5</v>
      </c>
      <c r="F134" s="28">
        <f t="shared" ref="F134:F138" si="14">+F133</f>
        <v>27.2963077703326</v>
      </c>
      <c r="G134" s="28">
        <f t="shared" si="9"/>
        <v>51.491995803838293</v>
      </c>
    </row>
    <row r="135" spans="4:7" x14ac:dyDescent="0.25">
      <c r="D135">
        <v>42</v>
      </c>
      <c r="E135">
        <v>6</v>
      </c>
      <c r="F135" s="28">
        <f t="shared" si="14"/>
        <v>27.2963077703326</v>
      </c>
      <c r="G135" s="28">
        <f t="shared" si="9"/>
        <v>51.491995803838293</v>
      </c>
    </row>
    <row r="136" spans="4:7" x14ac:dyDescent="0.25">
      <c r="D136" s="30">
        <v>43</v>
      </c>
      <c r="E136">
        <v>7</v>
      </c>
      <c r="F136" s="28">
        <f t="shared" si="14"/>
        <v>27.2963077703326</v>
      </c>
      <c r="G136" s="28">
        <f t="shared" si="9"/>
        <v>51.491995803838293</v>
      </c>
    </row>
    <row r="137" spans="4:7" x14ac:dyDescent="0.25">
      <c r="D137">
        <v>44</v>
      </c>
      <c r="E137">
        <v>8</v>
      </c>
      <c r="F137" s="28">
        <f t="shared" si="14"/>
        <v>27.2963077703326</v>
      </c>
      <c r="G137" s="28">
        <f t="shared" si="9"/>
        <v>51.491995803838293</v>
      </c>
    </row>
    <row r="138" spans="4:7" x14ac:dyDescent="0.25">
      <c r="D138">
        <v>45</v>
      </c>
      <c r="E138">
        <v>9</v>
      </c>
      <c r="F138" s="28">
        <f t="shared" si="14"/>
        <v>27.2963077703326</v>
      </c>
      <c r="G138" s="28">
        <f t="shared" si="9"/>
        <v>51.491995803838293</v>
      </c>
    </row>
    <row r="139" spans="4:7" x14ac:dyDescent="0.25">
      <c r="D139" s="30">
        <v>46</v>
      </c>
      <c r="E139">
        <v>1</v>
      </c>
      <c r="F139">
        <v>0</v>
      </c>
      <c r="G139" s="28">
        <f t="shared" si="9"/>
        <v>51.491995803838293</v>
      </c>
    </row>
    <row r="140" spans="4:7" x14ac:dyDescent="0.25">
      <c r="D140">
        <v>47</v>
      </c>
      <c r="E140">
        <v>2</v>
      </c>
      <c r="F140">
        <v>0</v>
      </c>
      <c r="G140" s="28">
        <f t="shared" si="9"/>
        <v>51.491995803838293</v>
      </c>
    </row>
    <row r="141" spans="4:7" x14ac:dyDescent="0.25">
      <c r="D141">
        <v>48</v>
      </c>
      <c r="E141">
        <v>3</v>
      </c>
      <c r="F141" s="28">
        <f>$D$58</f>
        <v>10.0567267751121</v>
      </c>
      <c r="G141" s="28">
        <f t="shared" si="9"/>
        <v>51.491995803838293</v>
      </c>
    </row>
    <row r="142" spans="4:7" x14ac:dyDescent="0.25">
      <c r="D142" s="30">
        <v>49</v>
      </c>
      <c r="E142">
        <v>4</v>
      </c>
      <c r="F142" s="28">
        <f>+F141</f>
        <v>10.0567267751121</v>
      </c>
      <c r="G142" s="28">
        <f t="shared" si="9"/>
        <v>51.491995803838293</v>
      </c>
    </row>
    <row r="143" spans="4:7" x14ac:dyDescent="0.25">
      <c r="D143">
        <v>50</v>
      </c>
      <c r="E143">
        <v>5</v>
      </c>
      <c r="F143" s="28">
        <f t="shared" ref="F143:F147" si="15">+F142</f>
        <v>10.0567267751121</v>
      </c>
      <c r="G143" s="28">
        <f t="shared" si="9"/>
        <v>51.491995803838293</v>
      </c>
    </row>
    <row r="144" spans="4:7" x14ac:dyDescent="0.25">
      <c r="D144">
        <v>51</v>
      </c>
      <c r="E144">
        <v>6</v>
      </c>
      <c r="F144" s="28">
        <f t="shared" si="15"/>
        <v>10.0567267751121</v>
      </c>
      <c r="G144" s="28">
        <f t="shared" si="9"/>
        <v>51.491995803838293</v>
      </c>
    </row>
    <row r="145" spans="4:7" x14ac:dyDescent="0.25">
      <c r="D145" s="30">
        <v>52</v>
      </c>
      <c r="E145">
        <v>7</v>
      </c>
      <c r="F145" s="28">
        <f t="shared" si="15"/>
        <v>10.0567267751121</v>
      </c>
      <c r="G145" s="28">
        <f t="shared" si="9"/>
        <v>51.491995803838293</v>
      </c>
    </row>
    <row r="146" spans="4:7" x14ac:dyDescent="0.25">
      <c r="D146">
        <v>53</v>
      </c>
      <c r="E146">
        <v>8</v>
      </c>
      <c r="F146" s="28">
        <f t="shared" si="15"/>
        <v>10.0567267751121</v>
      </c>
      <c r="G146" s="28">
        <f t="shared" si="9"/>
        <v>51.491995803838293</v>
      </c>
    </row>
    <row r="147" spans="4:7" x14ac:dyDescent="0.25">
      <c r="D147">
        <v>54</v>
      </c>
      <c r="E147">
        <v>9</v>
      </c>
      <c r="F147" s="28">
        <f t="shared" si="15"/>
        <v>10.0567267751121</v>
      </c>
      <c r="G147" s="28">
        <f t="shared" si="9"/>
        <v>51.491995803838293</v>
      </c>
    </row>
    <row r="148" spans="4:7" x14ac:dyDescent="0.25">
      <c r="D148" s="30">
        <v>55</v>
      </c>
      <c r="E148">
        <v>1</v>
      </c>
      <c r="F148">
        <v>0</v>
      </c>
      <c r="G148" s="28">
        <f t="shared" si="9"/>
        <v>51.491995803838293</v>
      </c>
    </row>
    <row r="149" spans="4:7" x14ac:dyDescent="0.25">
      <c r="D149">
        <v>56</v>
      </c>
      <c r="E149">
        <v>2</v>
      </c>
      <c r="F149">
        <v>0</v>
      </c>
      <c r="G149" s="28">
        <f t="shared" si="9"/>
        <v>51.491995803838293</v>
      </c>
    </row>
    <row r="150" spans="4:7" x14ac:dyDescent="0.25">
      <c r="D150">
        <v>57</v>
      </c>
      <c r="E150">
        <v>3</v>
      </c>
      <c r="F150" s="28">
        <f>$D$59</f>
        <v>29.625333535043701</v>
      </c>
      <c r="G150" s="28">
        <f t="shared" si="9"/>
        <v>51.491995803838293</v>
      </c>
    </row>
    <row r="151" spans="4:7" x14ac:dyDescent="0.25">
      <c r="D151" s="30">
        <v>58</v>
      </c>
      <c r="E151">
        <v>4</v>
      </c>
      <c r="F151" s="28">
        <f>+F150</f>
        <v>29.625333535043701</v>
      </c>
      <c r="G151" s="28">
        <f t="shared" si="9"/>
        <v>51.491995803838293</v>
      </c>
    </row>
    <row r="152" spans="4:7" x14ac:dyDescent="0.25">
      <c r="D152">
        <v>59</v>
      </c>
      <c r="E152">
        <v>5</v>
      </c>
      <c r="F152" s="28">
        <f t="shared" ref="F152:F156" si="16">+F151</f>
        <v>29.625333535043701</v>
      </c>
      <c r="G152" s="28">
        <f t="shared" si="9"/>
        <v>51.491995803838293</v>
      </c>
    </row>
    <row r="153" spans="4:7" x14ac:dyDescent="0.25">
      <c r="D153">
        <v>60</v>
      </c>
      <c r="E153">
        <v>6</v>
      </c>
      <c r="F153" s="28">
        <f t="shared" si="16"/>
        <v>29.625333535043701</v>
      </c>
      <c r="G153" s="28">
        <f t="shared" si="9"/>
        <v>51.491995803838293</v>
      </c>
    </row>
    <row r="154" spans="4:7" x14ac:dyDescent="0.25">
      <c r="D154" s="30">
        <v>61</v>
      </c>
      <c r="E154">
        <v>7</v>
      </c>
      <c r="F154" s="28">
        <f t="shared" si="16"/>
        <v>29.625333535043701</v>
      </c>
      <c r="G154" s="28">
        <f t="shared" si="9"/>
        <v>51.491995803838293</v>
      </c>
    </row>
    <row r="155" spans="4:7" x14ac:dyDescent="0.25">
      <c r="D155">
        <v>62</v>
      </c>
      <c r="E155">
        <v>8</v>
      </c>
      <c r="F155" s="28">
        <f t="shared" si="16"/>
        <v>29.625333535043701</v>
      </c>
      <c r="G155" s="28">
        <f t="shared" si="9"/>
        <v>51.491995803838293</v>
      </c>
    </row>
    <row r="156" spans="4:7" x14ac:dyDescent="0.25">
      <c r="D156">
        <v>63</v>
      </c>
      <c r="E156">
        <v>9</v>
      </c>
      <c r="F156" s="28">
        <f t="shared" si="16"/>
        <v>29.625333535043701</v>
      </c>
      <c r="G156" s="28">
        <f t="shared" si="9"/>
        <v>51.491995803838293</v>
      </c>
    </row>
    <row r="157" spans="4:7" x14ac:dyDescent="0.25">
      <c r="D157" s="30">
        <v>64</v>
      </c>
      <c r="E157">
        <v>1</v>
      </c>
      <c r="F157">
        <v>0</v>
      </c>
      <c r="G157" s="28">
        <f t="shared" si="9"/>
        <v>51.491995803838293</v>
      </c>
    </row>
    <row r="158" spans="4:7" x14ac:dyDescent="0.25">
      <c r="D158">
        <v>65</v>
      </c>
      <c r="E158">
        <v>2</v>
      </c>
      <c r="F158">
        <v>0</v>
      </c>
      <c r="G158" s="28">
        <f t="shared" si="9"/>
        <v>51.491995803838293</v>
      </c>
    </row>
    <row r="159" spans="4:7" x14ac:dyDescent="0.25">
      <c r="D159">
        <v>66</v>
      </c>
      <c r="E159">
        <v>3</v>
      </c>
      <c r="F159" s="28">
        <f>$D$60</f>
        <v>33.870920482376299</v>
      </c>
      <c r="G159" s="28">
        <f t="shared" si="9"/>
        <v>51.491995803838293</v>
      </c>
    </row>
    <row r="160" spans="4:7" x14ac:dyDescent="0.25">
      <c r="D160" s="30">
        <v>67</v>
      </c>
      <c r="E160">
        <v>4</v>
      </c>
      <c r="F160" s="28">
        <f>+F159</f>
        <v>33.870920482376299</v>
      </c>
      <c r="G160" s="28">
        <f t="shared" ref="G160:G223" si="17">+G159</f>
        <v>51.491995803838293</v>
      </c>
    </row>
    <row r="161" spans="4:7" x14ac:dyDescent="0.25">
      <c r="D161">
        <v>68</v>
      </c>
      <c r="E161">
        <v>5</v>
      </c>
      <c r="F161" s="28">
        <f t="shared" ref="F161:F165" si="18">+F160</f>
        <v>33.870920482376299</v>
      </c>
      <c r="G161" s="28">
        <f t="shared" si="17"/>
        <v>51.491995803838293</v>
      </c>
    </row>
    <row r="162" spans="4:7" x14ac:dyDescent="0.25">
      <c r="D162">
        <v>69</v>
      </c>
      <c r="E162">
        <v>6</v>
      </c>
      <c r="F162" s="28">
        <f t="shared" si="18"/>
        <v>33.870920482376299</v>
      </c>
      <c r="G162" s="28">
        <f t="shared" si="17"/>
        <v>51.491995803838293</v>
      </c>
    </row>
    <row r="163" spans="4:7" x14ac:dyDescent="0.25">
      <c r="D163" s="30">
        <v>70</v>
      </c>
      <c r="E163">
        <v>7</v>
      </c>
      <c r="F163" s="28">
        <f t="shared" si="18"/>
        <v>33.870920482376299</v>
      </c>
      <c r="G163" s="28">
        <f t="shared" si="17"/>
        <v>51.491995803838293</v>
      </c>
    </row>
    <row r="164" spans="4:7" x14ac:dyDescent="0.25">
      <c r="D164">
        <v>71</v>
      </c>
      <c r="E164">
        <v>8</v>
      </c>
      <c r="F164" s="28">
        <f t="shared" si="18"/>
        <v>33.870920482376299</v>
      </c>
      <c r="G164" s="28">
        <f t="shared" si="17"/>
        <v>51.491995803838293</v>
      </c>
    </row>
    <row r="165" spans="4:7" x14ac:dyDescent="0.25">
      <c r="D165">
        <v>72</v>
      </c>
      <c r="E165">
        <v>9</v>
      </c>
      <c r="F165" s="28">
        <f t="shared" si="18"/>
        <v>33.870920482376299</v>
      </c>
      <c r="G165" s="28">
        <f t="shared" si="17"/>
        <v>51.491995803838293</v>
      </c>
    </row>
    <row r="166" spans="4:7" x14ac:dyDescent="0.25">
      <c r="D166" s="30">
        <v>73</v>
      </c>
      <c r="E166">
        <v>1</v>
      </c>
      <c r="F166">
        <v>0</v>
      </c>
      <c r="G166" s="28">
        <f t="shared" si="17"/>
        <v>51.491995803838293</v>
      </c>
    </row>
    <row r="167" spans="4:7" x14ac:dyDescent="0.25">
      <c r="D167">
        <v>74</v>
      </c>
      <c r="E167">
        <v>2</v>
      </c>
      <c r="F167">
        <v>0</v>
      </c>
      <c r="G167" s="28">
        <f t="shared" si="17"/>
        <v>51.491995803838293</v>
      </c>
    </row>
    <row r="168" spans="4:7" x14ac:dyDescent="0.25">
      <c r="D168">
        <v>75</v>
      </c>
      <c r="E168">
        <v>3</v>
      </c>
      <c r="F168" s="28">
        <f>$D$61</f>
        <v>35.917636953729001</v>
      </c>
      <c r="G168" s="28">
        <f t="shared" si="17"/>
        <v>51.491995803838293</v>
      </c>
    </row>
    <row r="169" spans="4:7" x14ac:dyDescent="0.25">
      <c r="D169" s="30">
        <v>76</v>
      </c>
      <c r="E169">
        <v>4</v>
      </c>
      <c r="F169" s="28">
        <f>+F168</f>
        <v>35.917636953729001</v>
      </c>
      <c r="G169" s="28">
        <f t="shared" si="17"/>
        <v>51.491995803838293</v>
      </c>
    </row>
    <row r="170" spans="4:7" x14ac:dyDescent="0.25">
      <c r="D170">
        <v>77</v>
      </c>
      <c r="E170">
        <v>5</v>
      </c>
      <c r="F170" s="28">
        <f t="shared" ref="F170:F174" si="19">+F169</f>
        <v>35.917636953729001</v>
      </c>
      <c r="G170" s="28">
        <f t="shared" si="17"/>
        <v>51.491995803838293</v>
      </c>
    </row>
    <row r="171" spans="4:7" x14ac:dyDescent="0.25">
      <c r="D171">
        <v>78</v>
      </c>
      <c r="E171">
        <v>6</v>
      </c>
      <c r="F171" s="28">
        <f t="shared" si="19"/>
        <v>35.917636953729001</v>
      </c>
      <c r="G171" s="28">
        <f t="shared" si="17"/>
        <v>51.491995803838293</v>
      </c>
    </row>
    <row r="172" spans="4:7" x14ac:dyDescent="0.25">
      <c r="D172" s="30">
        <v>79</v>
      </c>
      <c r="E172">
        <v>7</v>
      </c>
      <c r="F172" s="28">
        <f t="shared" si="19"/>
        <v>35.917636953729001</v>
      </c>
      <c r="G172" s="28">
        <f t="shared" si="17"/>
        <v>51.491995803838293</v>
      </c>
    </row>
    <row r="173" spans="4:7" x14ac:dyDescent="0.25">
      <c r="D173">
        <v>80</v>
      </c>
      <c r="E173">
        <v>8</v>
      </c>
      <c r="F173" s="28">
        <f t="shared" si="19"/>
        <v>35.917636953729001</v>
      </c>
      <c r="G173" s="28">
        <f t="shared" si="17"/>
        <v>51.491995803838293</v>
      </c>
    </row>
    <row r="174" spans="4:7" x14ac:dyDescent="0.25">
      <c r="D174">
        <v>81</v>
      </c>
      <c r="E174">
        <v>9</v>
      </c>
      <c r="F174" s="28">
        <f t="shared" si="19"/>
        <v>35.917636953729001</v>
      </c>
      <c r="G174" s="28">
        <f t="shared" si="17"/>
        <v>51.491995803838293</v>
      </c>
    </row>
    <row r="175" spans="4:7" x14ac:dyDescent="0.25">
      <c r="D175" s="30">
        <v>82</v>
      </c>
      <c r="E175">
        <v>1</v>
      </c>
      <c r="F175">
        <v>0</v>
      </c>
      <c r="G175" s="28">
        <f t="shared" si="17"/>
        <v>51.491995803838293</v>
      </c>
    </row>
    <row r="176" spans="4:7" x14ac:dyDescent="0.25">
      <c r="D176">
        <v>83</v>
      </c>
      <c r="E176">
        <v>2</v>
      </c>
      <c r="F176">
        <v>0</v>
      </c>
      <c r="G176" s="28">
        <f t="shared" si="17"/>
        <v>51.491995803838293</v>
      </c>
    </row>
    <row r="177" spans="4:7" x14ac:dyDescent="0.25">
      <c r="D177">
        <v>84</v>
      </c>
      <c r="E177">
        <v>3</v>
      </c>
      <c r="F177" s="28">
        <f>$D$62</f>
        <v>37.073313042911003</v>
      </c>
      <c r="G177" s="28">
        <f t="shared" si="17"/>
        <v>51.491995803838293</v>
      </c>
    </row>
    <row r="178" spans="4:7" x14ac:dyDescent="0.25">
      <c r="D178" s="30">
        <v>85</v>
      </c>
      <c r="E178">
        <v>4</v>
      </c>
      <c r="F178" s="28">
        <f>+F177</f>
        <v>37.073313042911003</v>
      </c>
      <c r="G178" s="28">
        <f t="shared" si="17"/>
        <v>51.491995803838293</v>
      </c>
    </row>
    <row r="179" spans="4:7" x14ac:dyDescent="0.25">
      <c r="D179">
        <v>86</v>
      </c>
      <c r="E179">
        <v>5</v>
      </c>
      <c r="F179" s="28">
        <f t="shared" ref="F179:F183" si="20">+F178</f>
        <v>37.073313042911003</v>
      </c>
      <c r="G179" s="28">
        <f t="shared" si="17"/>
        <v>51.491995803838293</v>
      </c>
    </row>
    <row r="180" spans="4:7" x14ac:dyDescent="0.25">
      <c r="D180">
        <v>87</v>
      </c>
      <c r="E180">
        <v>6</v>
      </c>
      <c r="F180" s="28">
        <f t="shared" si="20"/>
        <v>37.073313042911003</v>
      </c>
      <c r="G180" s="28">
        <f t="shared" si="17"/>
        <v>51.491995803838293</v>
      </c>
    </row>
    <row r="181" spans="4:7" x14ac:dyDescent="0.25">
      <c r="D181" s="30">
        <v>88</v>
      </c>
      <c r="E181">
        <v>7</v>
      </c>
      <c r="F181" s="28">
        <f t="shared" si="20"/>
        <v>37.073313042911003</v>
      </c>
      <c r="G181" s="28">
        <f t="shared" si="17"/>
        <v>51.491995803838293</v>
      </c>
    </row>
    <row r="182" spans="4:7" x14ac:dyDescent="0.25">
      <c r="D182">
        <v>89</v>
      </c>
      <c r="E182">
        <v>8</v>
      </c>
      <c r="F182" s="28">
        <f t="shared" si="20"/>
        <v>37.073313042911003</v>
      </c>
      <c r="G182" s="28">
        <f t="shared" si="17"/>
        <v>51.491995803838293</v>
      </c>
    </row>
    <row r="183" spans="4:7" x14ac:dyDescent="0.25">
      <c r="D183">
        <v>90</v>
      </c>
      <c r="E183">
        <v>9</v>
      </c>
      <c r="F183" s="28">
        <f t="shared" si="20"/>
        <v>37.073313042911003</v>
      </c>
      <c r="G183" s="28">
        <f t="shared" si="17"/>
        <v>51.491995803838293</v>
      </c>
    </row>
    <row r="184" spans="4:7" x14ac:dyDescent="0.25">
      <c r="D184" s="30">
        <v>91</v>
      </c>
      <c r="E184">
        <v>1</v>
      </c>
      <c r="F184">
        <v>0</v>
      </c>
      <c r="G184" s="28">
        <f t="shared" si="17"/>
        <v>51.491995803838293</v>
      </c>
    </row>
    <row r="185" spans="4:7" x14ac:dyDescent="0.25">
      <c r="D185">
        <v>92</v>
      </c>
      <c r="E185">
        <v>2</v>
      </c>
      <c r="F185">
        <v>0</v>
      </c>
      <c r="G185" s="28">
        <f t="shared" si="17"/>
        <v>51.491995803838293</v>
      </c>
    </row>
    <row r="186" spans="4:7" x14ac:dyDescent="0.25">
      <c r="D186">
        <v>93</v>
      </c>
      <c r="E186">
        <v>3</v>
      </c>
      <c r="F186" s="28">
        <f>$D$63</f>
        <v>37.524941738696199</v>
      </c>
      <c r="G186" s="28">
        <f t="shared" si="17"/>
        <v>51.491995803838293</v>
      </c>
    </row>
    <row r="187" spans="4:7" x14ac:dyDescent="0.25">
      <c r="D187" s="30">
        <v>94</v>
      </c>
      <c r="E187">
        <v>4</v>
      </c>
      <c r="F187" s="28">
        <f>+F186</f>
        <v>37.524941738696199</v>
      </c>
      <c r="G187" s="28">
        <f t="shared" si="17"/>
        <v>51.491995803838293</v>
      </c>
    </row>
    <row r="188" spans="4:7" x14ac:dyDescent="0.25">
      <c r="D188">
        <v>95</v>
      </c>
      <c r="E188">
        <v>5</v>
      </c>
      <c r="F188" s="28">
        <f t="shared" ref="F188:F192" si="21">+F187</f>
        <v>37.524941738696199</v>
      </c>
      <c r="G188" s="28">
        <f t="shared" si="17"/>
        <v>51.491995803838293</v>
      </c>
    </row>
    <row r="189" spans="4:7" x14ac:dyDescent="0.25">
      <c r="D189">
        <v>96</v>
      </c>
      <c r="E189">
        <v>6</v>
      </c>
      <c r="F189" s="28">
        <f t="shared" si="21"/>
        <v>37.524941738696199</v>
      </c>
      <c r="G189" s="28">
        <f t="shared" si="17"/>
        <v>51.491995803838293</v>
      </c>
    </row>
    <row r="190" spans="4:7" x14ac:dyDescent="0.25">
      <c r="D190" s="30">
        <v>97</v>
      </c>
      <c r="E190">
        <v>7</v>
      </c>
      <c r="F190" s="28">
        <f t="shared" si="21"/>
        <v>37.524941738696199</v>
      </c>
      <c r="G190" s="28">
        <f t="shared" si="17"/>
        <v>51.491995803838293</v>
      </c>
    </row>
    <row r="191" spans="4:7" x14ac:dyDescent="0.25">
      <c r="D191">
        <v>98</v>
      </c>
      <c r="E191">
        <v>8</v>
      </c>
      <c r="F191" s="28">
        <f t="shared" si="21"/>
        <v>37.524941738696199</v>
      </c>
      <c r="G191" s="28">
        <f t="shared" si="17"/>
        <v>51.491995803838293</v>
      </c>
    </row>
    <row r="192" spans="4:7" x14ac:dyDescent="0.25">
      <c r="D192">
        <v>99</v>
      </c>
      <c r="E192">
        <v>9</v>
      </c>
      <c r="F192" s="28">
        <f t="shared" si="21"/>
        <v>37.524941738696199</v>
      </c>
      <c r="G192" s="28">
        <f t="shared" si="17"/>
        <v>51.491995803838293</v>
      </c>
    </row>
    <row r="193" spans="4:7" x14ac:dyDescent="0.25">
      <c r="D193" s="30">
        <v>100</v>
      </c>
      <c r="E193">
        <v>1</v>
      </c>
      <c r="F193">
        <v>0</v>
      </c>
      <c r="G193" s="28">
        <f t="shared" si="17"/>
        <v>51.491995803838293</v>
      </c>
    </row>
    <row r="194" spans="4:7" x14ac:dyDescent="0.25">
      <c r="D194">
        <v>101</v>
      </c>
      <c r="E194">
        <v>2</v>
      </c>
      <c r="F194">
        <v>0</v>
      </c>
      <c r="G194" s="28">
        <f t="shared" si="17"/>
        <v>51.491995803838293</v>
      </c>
    </row>
    <row r="195" spans="4:7" x14ac:dyDescent="0.25">
      <c r="D195">
        <v>102</v>
      </c>
      <c r="E195">
        <v>3</v>
      </c>
      <c r="F195" s="28">
        <f>$D$64</f>
        <v>38.450903091043301</v>
      </c>
      <c r="G195" s="28">
        <f t="shared" si="17"/>
        <v>51.491995803838293</v>
      </c>
    </row>
    <row r="196" spans="4:7" x14ac:dyDescent="0.25">
      <c r="D196" s="30">
        <v>103</v>
      </c>
      <c r="E196">
        <v>4</v>
      </c>
      <c r="F196" s="28">
        <f>+F195</f>
        <v>38.450903091043301</v>
      </c>
      <c r="G196" s="28">
        <f t="shared" si="17"/>
        <v>51.491995803838293</v>
      </c>
    </row>
    <row r="197" spans="4:7" x14ac:dyDescent="0.25">
      <c r="D197">
        <v>104</v>
      </c>
      <c r="E197">
        <v>5</v>
      </c>
      <c r="F197" s="28">
        <f t="shared" ref="F197:F201" si="22">+F196</f>
        <v>38.450903091043301</v>
      </c>
      <c r="G197" s="28">
        <f t="shared" si="17"/>
        <v>51.491995803838293</v>
      </c>
    </row>
    <row r="198" spans="4:7" x14ac:dyDescent="0.25">
      <c r="D198">
        <v>105</v>
      </c>
      <c r="E198">
        <v>6</v>
      </c>
      <c r="F198" s="28">
        <f t="shared" si="22"/>
        <v>38.450903091043301</v>
      </c>
      <c r="G198" s="28">
        <f t="shared" si="17"/>
        <v>51.491995803838293</v>
      </c>
    </row>
    <row r="199" spans="4:7" x14ac:dyDescent="0.25">
      <c r="D199" s="30">
        <v>106</v>
      </c>
      <c r="E199">
        <v>7</v>
      </c>
      <c r="F199" s="28">
        <f t="shared" si="22"/>
        <v>38.450903091043301</v>
      </c>
      <c r="G199" s="28">
        <f t="shared" si="17"/>
        <v>51.491995803838293</v>
      </c>
    </row>
    <row r="200" spans="4:7" x14ac:dyDescent="0.25">
      <c r="D200">
        <v>107</v>
      </c>
      <c r="E200">
        <v>8</v>
      </c>
      <c r="F200" s="28">
        <f t="shared" si="22"/>
        <v>38.450903091043301</v>
      </c>
      <c r="G200" s="28">
        <f t="shared" si="17"/>
        <v>51.491995803838293</v>
      </c>
    </row>
    <row r="201" spans="4:7" x14ac:dyDescent="0.25">
      <c r="D201">
        <v>108</v>
      </c>
      <c r="E201">
        <v>9</v>
      </c>
      <c r="F201" s="28">
        <f t="shared" si="22"/>
        <v>38.450903091043301</v>
      </c>
      <c r="G201" s="28">
        <f t="shared" si="17"/>
        <v>51.491995803838293</v>
      </c>
    </row>
    <row r="202" spans="4:7" x14ac:dyDescent="0.25">
      <c r="D202" s="30">
        <v>109</v>
      </c>
      <c r="E202">
        <v>1</v>
      </c>
      <c r="F202">
        <v>0</v>
      </c>
      <c r="G202" s="28">
        <f t="shared" si="17"/>
        <v>51.491995803838293</v>
      </c>
    </row>
    <row r="203" spans="4:7" x14ac:dyDescent="0.25">
      <c r="D203">
        <v>110</v>
      </c>
      <c r="E203">
        <v>2</v>
      </c>
      <c r="F203">
        <v>0</v>
      </c>
      <c r="G203" s="28">
        <f t="shared" si="17"/>
        <v>51.491995803838293</v>
      </c>
    </row>
    <row r="204" spans="4:7" x14ac:dyDescent="0.25">
      <c r="D204">
        <v>111</v>
      </c>
      <c r="E204">
        <v>3</v>
      </c>
      <c r="F204" s="28">
        <f>$D$65</f>
        <v>40.5664475464052</v>
      </c>
      <c r="G204" s="28">
        <f t="shared" si="17"/>
        <v>51.491995803838293</v>
      </c>
    </row>
    <row r="205" spans="4:7" x14ac:dyDescent="0.25">
      <c r="D205" s="30">
        <v>112</v>
      </c>
      <c r="E205">
        <v>4</v>
      </c>
      <c r="F205" s="28">
        <f>+F204</f>
        <v>40.5664475464052</v>
      </c>
      <c r="G205" s="28">
        <f t="shared" si="17"/>
        <v>51.491995803838293</v>
      </c>
    </row>
    <row r="206" spans="4:7" x14ac:dyDescent="0.25">
      <c r="D206">
        <v>113</v>
      </c>
      <c r="E206">
        <v>5</v>
      </c>
      <c r="F206" s="28">
        <f t="shared" ref="F206:F210" si="23">+F205</f>
        <v>40.5664475464052</v>
      </c>
      <c r="G206" s="28">
        <f t="shared" si="17"/>
        <v>51.491995803838293</v>
      </c>
    </row>
    <row r="207" spans="4:7" x14ac:dyDescent="0.25">
      <c r="D207">
        <v>114</v>
      </c>
      <c r="E207">
        <v>6</v>
      </c>
      <c r="F207" s="28">
        <f t="shared" si="23"/>
        <v>40.5664475464052</v>
      </c>
      <c r="G207" s="28">
        <f t="shared" si="17"/>
        <v>51.491995803838293</v>
      </c>
    </row>
    <row r="208" spans="4:7" x14ac:dyDescent="0.25">
      <c r="D208" s="30">
        <v>115</v>
      </c>
      <c r="E208">
        <v>7</v>
      </c>
      <c r="F208" s="28">
        <f t="shared" si="23"/>
        <v>40.5664475464052</v>
      </c>
      <c r="G208" s="28">
        <f t="shared" si="17"/>
        <v>51.491995803838293</v>
      </c>
    </row>
    <row r="209" spans="4:7" x14ac:dyDescent="0.25">
      <c r="D209">
        <v>116</v>
      </c>
      <c r="E209">
        <v>8</v>
      </c>
      <c r="F209" s="28">
        <f t="shared" si="23"/>
        <v>40.5664475464052</v>
      </c>
      <c r="G209" s="28">
        <f t="shared" si="17"/>
        <v>51.491995803838293</v>
      </c>
    </row>
    <row r="210" spans="4:7" x14ac:dyDescent="0.25">
      <c r="D210">
        <v>117</v>
      </c>
      <c r="E210">
        <v>9</v>
      </c>
      <c r="F210" s="28">
        <f t="shared" si="23"/>
        <v>40.5664475464052</v>
      </c>
      <c r="G210" s="28">
        <f t="shared" si="17"/>
        <v>51.491995803838293</v>
      </c>
    </row>
    <row r="211" spans="4:7" x14ac:dyDescent="0.25">
      <c r="D211" s="30">
        <v>118</v>
      </c>
      <c r="E211">
        <v>1</v>
      </c>
      <c r="F211">
        <v>0</v>
      </c>
      <c r="G211" s="28">
        <f t="shared" si="17"/>
        <v>51.491995803838293</v>
      </c>
    </row>
    <row r="212" spans="4:7" x14ac:dyDescent="0.25">
      <c r="D212">
        <v>119</v>
      </c>
      <c r="E212">
        <v>2</v>
      </c>
      <c r="F212">
        <v>0</v>
      </c>
      <c r="G212" s="28">
        <f t="shared" si="17"/>
        <v>51.491995803838293</v>
      </c>
    </row>
    <row r="213" spans="4:7" x14ac:dyDescent="0.25">
      <c r="D213">
        <v>120</v>
      </c>
      <c r="E213">
        <v>3</v>
      </c>
      <c r="F213" s="28">
        <f>$D$66</f>
        <v>58.573827455081002</v>
      </c>
      <c r="G213" s="28">
        <f t="shared" si="17"/>
        <v>51.491995803838293</v>
      </c>
    </row>
    <row r="214" spans="4:7" x14ac:dyDescent="0.25">
      <c r="D214" s="30">
        <v>121</v>
      </c>
      <c r="E214">
        <v>4</v>
      </c>
      <c r="F214" s="28">
        <f>+F213</f>
        <v>58.573827455081002</v>
      </c>
      <c r="G214" s="28">
        <f t="shared" si="17"/>
        <v>51.491995803838293</v>
      </c>
    </row>
    <row r="215" spans="4:7" x14ac:dyDescent="0.25">
      <c r="D215">
        <v>122</v>
      </c>
      <c r="E215">
        <v>5</v>
      </c>
      <c r="F215" s="28">
        <f t="shared" ref="F215:F219" si="24">+F214</f>
        <v>58.573827455081002</v>
      </c>
      <c r="G215" s="28">
        <f t="shared" si="17"/>
        <v>51.491995803838293</v>
      </c>
    </row>
    <row r="216" spans="4:7" x14ac:dyDescent="0.25">
      <c r="D216">
        <v>123</v>
      </c>
      <c r="E216">
        <v>6</v>
      </c>
      <c r="F216" s="28">
        <f t="shared" si="24"/>
        <v>58.573827455081002</v>
      </c>
      <c r="G216" s="28">
        <f t="shared" si="17"/>
        <v>51.491995803838293</v>
      </c>
    </row>
    <row r="217" spans="4:7" x14ac:dyDescent="0.25">
      <c r="D217" s="30">
        <v>124</v>
      </c>
      <c r="E217">
        <v>7</v>
      </c>
      <c r="F217" s="28">
        <f t="shared" si="24"/>
        <v>58.573827455081002</v>
      </c>
      <c r="G217" s="28">
        <f t="shared" si="17"/>
        <v>51.491995803838293</v>
      </c>
    </row>
    <row r="218" spans="4:7" x14ac:dyDescent="0.25">
      <c r="D218">
        <v>125</v>
      </c>
      <c r="E218">
        <v>8</v>
      </c>
      <c r="F218" s="28">
        <f t="shared" si="24"/>
        <v>58.573827455081002</v>
      </c>
      <c r="G218" s="28">
        <f t="shared" si="17"/>
        <v>51.491995803838293</v>
      </c>
    </row>
    <row r="219" spans="4:7" x14ac:dyDescent="0.25">
      <c r="D219">
        <v>126</v>
      </c>
      <c r="E219">
        <v>9</v>
      </c>
      <c r="F219" s="28">
        <f t="shared" si="24"/>
        <v>58.573827455081002</v>
      </c>
      <c r="G219" s="28">
        <f t="shared" si="17"/>
        <v>51.491995803838293</v>
      </c>
    </row>
    <row r="220" spans="4:7" x14ac:dyDescent="0.25">
      <c r="D220" s="30">
        <v>127</v>
      </c>
      <c r="E220">
        <v>1</v>
      </c>
      <c r="F220">
        <v>0</v>
      </c>
      <c r="G220" s="28">
        <f t="shared" si="17"/>
        <v>51.491995803838293</v>
      </c>
    </row>
    <row r="221" spans="4:7" x14ac:dyDescent="0.25">
      <c r="D221">
        <v>128</v>
      </c>
      <c r="E221">
        <v>2</v>
      </c>
      <c r="F221">
        <v>0</v>
      </c>
      <c r="G221" s="28">
        <f t="shared" si="17"/>
        <v>51.491995803838293</v>
      </c>
    </row>
    <row r="222" spans="4:7" x14ac:dyDescent="0.25">
      <c r="D222">
        <v>129</v>
      </c>
      <c r="E222">
        <v>3</v>
      </c>
      <c r="F222" s="28">
        <f>$D$67</f>
        <v>58.906821615251602</v>
      </c>
      <c r="G222" s="28">
        <f t="shared" si="17"/>
        <v>51.491995803838293</v>
      </c>
    </row>
    <row r="223" spans="4:7" x14ac:dyDescent="0.25">
      <c r="D223" s="30">
        <v>130</v>
      </c>
      <c r="E223">
        <v>4</v>
      </c>
      <c r="F223" s="28">
        <f>+F222</f>
        <v>58.906821615251602</v>
      </c>
      <c r="G223" s="28">
        <f t="shared" si="17"/>
        <v>51.491995803838293</v>
      </c>
    </row>
    <row r="224" spans="4:7" x14ac:dyDescent="0.25">
      <c r="D224">
        <v>131</v>
      </c>
      <c r="E224">
        <v>5</v>
      </c>
      <c r="F224" s="28">
        <f t="shared" ref="F224:G239" si="25">+F223</f>
        <v>58.906821615251602</v>
      </c>
      <c r="G224" s="28">
        <f t="shared" si="25"/>
        <v>51.491995803838293</v>
      </c>
    </row>
    <row r="225" spans="4:7" x14ac:dyDescent="0.25">
      <c r="D225">
        <v>132</v>
      </c>
      <c r="E225">
        <v>6</v>
      </c>
      <c r="F225" s="28">
        <f t="shared" si="25"/>
        <v>58.906821615251602</v>
      </c>
      <c r="G225" s="28">
        <f t="shared" si="25"/>
        <v>51.491995803838293</v>
      </c>
    </row>
    <row r="226" spans="4:7" x14ac:dyDescent="0.25">
      <c r="D226" s="30">
        <v>133</v>
      </c>
      <c r="E226">
        <v>7</v>
      </c>
      <c r="F226" s="28">
        <f t="shared" si="25"/>
        <v>58.906821615251602</v>
      </c>
      <c r="G226" s="28">
        <f t="shared" si="25"/>
        <v>51.491995803838293</v>
      </c>
    </row>
    <row r="227" spans="4:7" x14ac:dyDescent="0.25">
      <c r="D227">
        <v>134</v>
      </c>
      <c r="E227">
        <v>8</v>
      </c>
      <c r="F227" s="28">
        <f t="shared" si="25"/>
        <v>58.906821615251602</v>
      </c>
      <c r="G227" s="28">
        <f t="shared" si="25"/>
        <v>51.491995803838293</v>
      </c>
    </row>
    <row r="228" spans="4:7" x14ac:dyDescent="0.25">
      <c r="D228">
        <v>135</v>
      </c>
      <c r="E228">
        <v>9</v>
      </c>
      <c r="F228" s="28">
        <f t="shared" si="25"/>
        <v>58.906821615251602</v>
      </c>
      <c r="G228" s="28">
        <f t="shared" si="25"/>
        <v>51.491995803838293</v>
      </c>
    </row>
    <row r="229" spans="4:7" x14ac:dyDescent="0.25">
      <c r="D229" s="30">
        <v>136</v>
      </c>
      <c r="E229">
        <v>1</v>
      </c>
      <c r="F229">
        <v>0</v>
      </c>
      <c r="G229" s="28">
        <f t="shared" si="25"/>
        <v>51.491995803838293</v>
      </c>
    </row>
    <row r="230" spans="4:7" x14ac:dyDescent="0.25">
      <c r="D230">
        <v>137</v>
      </c>
      <c r="E230">
        <v>2</v>
      </c>
      <c r="F230">
        <v>0</v>
      </c>
      <c r="G230" s="28">
        <f t="shared" si="25"/>
        <v>51.491995803838293</v>
      </c>
    </row>
    <row r="231" spans="4:7" x14ac:dyDescent="0.25">
      <c r="D231">
        <v>138</v>
      </c>
      <c r="E231">
        <v>3</v>
      </c>
      <c r="F231" s="28">
        <f>$D$68</f>
        <v>61.736898036398998</v>
      </c>
      <c r="G231" s="28">
        <f t="shared" si="25"/>
        <v>51.491995803838293</v>
      </c>
    </row>
    <row r="232" spans="4:7" x14ac:dyDescent="0.25">
      <c r="D232" s="30">
        <v>139</v>
      </c>
      <c r="E232">
        <v>4</v>
      </c>
      <c r="F232" s="28">
        <f>+F231</f>
        <v>61.736898036398998</v>
      </c>
      <c r="G232" s="28">
        <f t="shared" si="25"/>
        <v>51.491995803838293</v>
      </c>
    </row>
    <row r="233" spans="4:7" x14ac:dyDescent="0.25">
      <c r="D233">
        <v>140</v>
      </c>
      <c r="E233">
        <v>5</v>
      </c>
      <c r="F233" s="28">
        <f t="shared" ref="F233:F237" si="26">+F232</f>
        <v>61.736898036398998</v>
      </c>
      <c r="G233" s="28">
        <f t="shared" si="25"/>
        <v>51.491995803838293</v>
      </c>
    </row>
    <row r="234" spans="4:7" x14ac:dyDescent="0.25">
      <c r="D234">
        <v>141</v>
      </c>
      <c r="E234">
        <v>6</v>
      </c>
      <c r="F234" s="28">
        <f t="shared" si="26"/>
        <v>61.736898036398998</v>
      </c>
      <c r="G234" s="28">
        <f t="shared" si="25"/>
        <v>51.491995803838293</v>
      </c>
    </row>
    <row r="235" spans="4:7" x14ac:dyDescent="0.25">
      <c r="D235" s="30">
        <v>142</v>
      </c>
      <c r="E235">
        <v>7</v>
      </c>
      <c r="F235" s="28">
        <f t="shared" si="26"/>
        <v>61.736898036398998</v>
      </c>
      <c r="G235" s="28">
        <f t="shared" si="25"/>
        <v>51.491995803838293</v>
      </c>
    </row>
    <row r="236" spans="4:7" x14ac:dyDescent="0.25">
      <c r="D236">
        <v>143</v>
      </c>
      <c r="E236">
        <v>8</v>
      </c>
      <c r="F236" s="28">
        <f t="shared" si="26"/>
        <v>61.736898036398998</v>
      </c>
      <c r="G236" s="28">
        <f t="shared" si="25"/>
        <v>51.491995803838293</v>
      </c>
    </row>
    <row r="237" spans="4:7" x14ac:dyDescent="0.25">
      <c r="D237">
        <v>144</v>
      </c>
      <c r="E237">
        <v>9</v>
      </c>
      <c r="F237" s="28">
        <f t="shared" si="26"/>
        <v>61.736898036398998</v>
      </c>
      <c r="G237" s="28">
        <f t="shared" si="25"/>
        <v>51.491995803838293</v>
      </c>
    </row>
    <row r="238" spans="4:7" x14ac:dyDescent="0.25">
      <c r="D238" s="30">
        <v>145</v>
      </c>
      <c r="E238">
        <v>1</v>
      </c>
      <c r="F238">
        <v>0</v>
      </c>
      <c r="G238" s="28">
        <f t="shared" si="25"/>
        <v>51.491995803838293</v>
      </c>
    </row>
    <row r="239" spans="4:7" x14ac:dyDescent="0.25">
      <c r="D239">
        <v>146</v>
      </c>
      <c r="E239">
        <v>2</v>
      </c>
      <c r="F239">
        <v>0</v>
      </c>
      <c r="G239" s="28">
        <f t="shared" si="25"/>
        <v>51.491995803838293</v>
      </c>
    </row>
    <row r="240" spans="4:7" x14ac:dyDescent="0.25">
      <c r="D240">
        <v>147</v>
      </c>
      <c r="E240">
        <v>3</v>
      </c>
      <c r="F240" s="28">
        <f>$D$69</f>
        <v>67.500585909963306</v>
      </c>
      <c r="G240" s="28">
        <f t="shared" ref="G240:G303" si="27">+G239</f>
        <v>51.491995803838293</v>
      </c>
    </row>
    <row r="241" spans="4:7" x14ac:dyDescent="0.25">
      <c r="D241" s="30">
        <v>148</v>
      </c>
      <c r="E241">
        <v>4</v>
      </c>
      <c r="F241" s="28">
        <f>+F240</f>
        <v>67.500585909963306</v>
      </c>
      <c r="G241" s="28">
        <f t="shared" si="27"/>
        <v>51.491995803838293</v>
      </c>
    </row>
    <row r="242" spans="4:7" x14ac:dyDescent="0.25">
      <c r="D242">
        <v>149</v>
      </c>
      <c r="E242">
        <v>5</v>
      </c>
      <c r="F242" s="28">
        <f t="shared" ref="F242:F246" si="28">+F241</f>
        <v>67.500585909963306</v>
      </c>
      <c r="G242" s="28">
        <f t="shared" si="27"/>
        <v>51.491995803838293</v>
      </c>
    </row>
    <row r="243" spans="4:7" x14ac:dyDescent="0.25">
      <c r="D243">
        <v>150</v>
      </c>
      <c r="E243">
        <v>6</v>
      </c>
      <c r="F243" s="28">
        <f t="shared" si="28"/>
        <v>67.500585909963306</v>
      </c>
      <c r="G243" s="28">
        <f t="shared" si="27"/>
        <v>51.491995803838293</v>
      </c>
    </row>
    <row r="244" spans="4:7" x14ac:dyDescent="0.25">
      <c r="D244" s="30">
        <v>151</v>
      </c>
      <c r="E244">
        <v>7</v>
      </c>
      <c r="F244" s="28">
        <f t="shared" si="28"/>
        <v>67.500585909963306</v>
      </c>
      <c r="G244" s="28">
        <f t="shared" si="27"/>
        <v>51.491995803838293</v>
      </c>
    </row>
    <row r="245" spans="4:7" x14ac:dyDescent="0.25">
      <c r="D245">
        <v>152</v>
      </c>
      <c r="E245">
        <v>8</v>
      </c>
      <c r="F245" s="28">
        <f t="shared" si="28"/>
        <v>67.500585909963306</v>
      </c>
      <c r="G245" s="28">
        <f t="shared" si="27"/>
        <v>51.491995803838293</v>
      </c>
    </row>
    <row r="246" spans="4:7" x14ac:dyDescent="0.25">
      <c r="D246">
        <v>153</v>
      </c>
      <c r="E246">
        <v>9</v>
      </c>
      <c r="F246" s="28">
        <f t="shared" si="28"/>
        <v>67.500585909963306</v>
      </c>
      <c r="G246" s="28">
        <f t="shared" si="27"/>
        <v>51.491995803838293</v>
      </c>
    </row>
    <row r="247" spans="4:7" x14ac:dyDescent="0.25">
      <c r="D247" s="30">
        <v>154</v>
      </c>
      <c r="E247">
        <v>1</v>
      </c>
      <c r="F247">
        <v>0</v>
      </c>
      <c r="G247" s="28">
        <f t="shared" si="27"/>
        <v>51.491995803838293</v>
      </c>
    </row>
    <row r="248" spans="4:7" x14ac:dyDescent="0.25">
      <c r="D248">
        <v>155</v>
      </c>
      <c r="E248">
        <v>2</v>
      </c>
      <c r="F248">
        <v>0</v>
      </c>
      <c r="G248" s="28">
        <f t="shared" si="27"/>
        <v>51.491995803838293</v>
      </c>
    </row>
    <row r="249" spans="4:7" x14ac:dyDescent="0.25">
      <c r="D249">
        <v>156</v>
      </c>
      <c r="E249">
        <v>3</v>
      </c>
      <c r="F249" s="28">
        <f>$D$70</f>
        <v>75.748226690619404</v>
      </c>
      <c r="G249" s="28">
        <f t="shared" si="27"/>
        <v>51.491995803838293</v>
      </c>
    </row>
    <row r="250" spans="4:7" x14ac:dyDescent="0.25">
      <c r="D250" s="30">
        <v>157</v>
      </c>
      <c r="E250">
        <v>4</v>
      </c>
      <c r="F250" s="28">
        <f>+F249</f>
        <v>75.748226690619404</v>
      </c>
      <c r="G250" s="28">
        <f t="shared" si="27"/>
        <v>51.491995803838293</v>
      </c>
    </row>
    <row r="251" spans="4:7" x14ac:dyDescent="0.25">
      <c r="D251">
        <v>158</v>
      </c>
      <c r="E251">
        <v>5</v>
      </c>
      <c r="F251" s="28">
        <f t="shared" ref="F251:F255" si="29">+F250</f>
        <v>75.748226690619404</v>
      </c>
      <c r="G251" s="28">
        <f t="shared" si="27"/>
        <v>51.491995803838293</v>
      </c>
    </row>
    <row r="252" spans="4:7" x14ac:dyDescent="0.25">
      <c r="D252">
        <v>159</v>
      </c>
      <c r="E252">
        <v>6</v>
      </c>
      <c r="F252" s="28">
        <f t="shared" si="29"/>
        <v>75.748226690619404</v>
      </c>
      <c r="G252" s="28">
        <f t="shared" si="27"/>
        <v>51.491995803838293</v>
      </c>
    </row>
    <row r="253" spans="4:7" x14ac:dyDescent="0.25">
      <c r="D253" s="30">
        <v>160</v>
      </c>
      <c r="E253">
        <v>7</v>
      </c>
      <c r="F253" s="28">
        <f t="shared" si="29"/>
        <v>75.748226690619404</v>
      </c>
      <c r="G253" s="28">
        <f t="shared" si="27"/>
        <v>51.491995803838293</v>
      </c>
    </row>
    <row r="254" spans="4:7" x14ac:dyDescent="0.25">
      <c r="D254">
        <v>161</v>
      </c>
      <c r="E254">
        <v>8</v>
      </c>
      <c r="F254" s="28">
        <f t="shared" si="29"/>
        <v>75.748226690619404</v>
      </c>
      <c r="G254" s="28">
        <f t="shared" si="27"/>
        <v>51.491995803838293</v>
      </c>
    </row>
    <row r="255" spans="4:7" x14ac:dyDescent="0.25">
      <c r="D255">
        <v>162</v>
      </c>
      <c r="E255">
        <v>9</v>
      </c>
      <c r="F255" s="28">
        <f t="shared" si="29"/>
        <v>75.748226690619404</v>
      </c>
      <c r="G255" s="28">
        <f t="shared" si="27"/>
        <v>51.491995803838293</v>
      </c>
    </row>
    <row r="256" spans="4:7" x14ac:dyDescent="0.25">
      <c r="D256" s="30">
        <v>163</v>
      </c>
      <c r="E256">
        <v>1</v>
      </c>
      <c r="F256">
        <v>0</v>
      </c>
      <c r="G256" s="28">
        <f t="shared" si="27"/>
        <v>51.491995803838293</v>
      </c>
    </row>
    <row r="257" spans="4:7" x14ac:dyDescent="0.25">
      <c r="D257">
        <v>164</v>
      </c>
      <c r="E257">
        <v>2</v>
      </c>
      <c r="F257">
        <v>0</v>
      </c>
      <c r="G257" s="28">
        <f t="shared" si="27"/>
        <v>51.491995803838293</v>
      </c>
    </row>
    <row r="258" spans="4:7" x14ac:dyDescent="0.25">
      <c r="D258">
        <v>165</v>
      </c>
      <c r="E258">
        <v>3</v>
      </c>
      <c r="F258" s="28">
        <f>$D$71</f>
        <v>82.699734085101795</v>
      </c>
      <c r="G258" s="28">
        <f t="shared" si="27"/>
        <v>51.491995803838293</v>
      </c>
    </row>
    <row r="259" spans="4:7" x14ac:dyDescent="0.25">
      <c r="D259" s="30">
        <v>166</v>
      </c>
      <c r="E259">
        <v>4</v>
      </c>
      <c r="F259" s="28">
        <f>+F258</f>
        <v>82.699734085101795</v>
      </c>
      <c r="G259" s="28">
        <f t="shared" si="27"/>
        <v>51.491995803838293</v>
      </c>
    </row>
    <row r="260" spans="4:7" x14ac:dyDescent="0.25">
      <c r="D260">
        <v>167</v>
      </c>
      <c r="E260">
        <v>5</v>
      </c>
      <c r="F260" s="28">
        <f t="shared" ref="F260:F264" si="30">+F259</f>
        <v>82.699734085101795</v>
      </c>
      <c r="G260" s="28">
        <f t="shared" si="27"/>
        <v>51.491995803838293</v>
      </c>
    </row>
    <row r="261" spans="4:7" x14ac:dyDescent="0.25">
      <c r="D261">
        <v>168</v>
      </c>
      <c r="E261">
        <v>6</v>
      </c>
      <c r="F261" s="28">
        <f t="shared" si="30"/>
        <v>82.699734085101795</v>
      </c>
      <c r="G261" s="28">
        <f t="shared" si="27"/>
        <v>51.491995803838293</v>
      </c>
    </row>
    <row r="262" spans="4:7" x14ac:dyDescent="0.25">
      <c r="D262" s="30">
        <v>169</v>
      </c>
      <c r="E262">
        <v>7</v>
      </c>
      <c r="F262" s="28">
        <f t="shared" si="30"/>
        <v>82.699734085101795</v>
      </c>
      <c r="G262" s="28">
        <f t="shared" si="27"/>
        <v>51.491995803838293</v>
      </c>
    </row>
    <row r="263" spans="4:7" x14ac:dyDescent="0.25">
      <c r="D263">
        <v>170</v>
      </c>
      <c r="E263">
        <v>8</v>
      </c>
      <c r="F263" s="28">
        <f t="shared" si="30"/>
        <v>82.699734085101795</v>
      </c>
      <c r="G263" s="28">
        <f t="shared" si="27"/>
        <v>51.491995803838293</v>
      </c>
    </row>
    <row r="264" spans="4:7" x14ac:dyDescent="0.25">
      <c r="D264">
        <v>171</v>
      </c>
      <c r="E264">
        <v>9</v>
      </c>
      <c r="F264" s="28">
        <f t="shared" si="30"/>
        <v>82.699734085101795</v>
      </c>
      <c r="G264" s="28">
        <f t="shared" si="27"/>
        <v>51.491995803838293</v>
      </c>
    </row>
    <row r="265" spans="4:7" x14ac:dyDescent="0.25">
      <c r="D265" s="30">
        <v>172</v>
      </c>
      <c r="E265">
        <v>1</v>
      </c>
      <c r="F265">
        <v>0</v>
      </c>
      <c r="G265" s="28">
        <f t="shared" si="27"/>
        <v>51.491995803838293</v>
      </c>
    </row>
    <row r="266" spans="4:7" x14ac:dyDescent="0.25">
      <c r="D266">
        <v>173</v>
      </c>
      <c r="E266">
        <v>2</v>
      </c>
      <c r="F266">
        <v>0</v>
      </c>
      <c r="G266" s="28">
        <f t="shared" si="27"/>
        <v>51.491995803838293</v>
      </c>
    </row>
    <row r="267" spans="4:7" x14ac:dyDescent="0.25">
      <c r="D267">
        <v>174</v>
      </c>
      <c r="E267">
        <v>3</v>
      </c>
      <c r="F267" s="28">
        <f>$D$72</f>
        <v>85.753157421074704</v>
      </c>
      <c r="G267" s="28">
        <f t="shared" si="27"/>
        <v>51.491995803838293</v>
      </c>
    </row>
    <row r="268" spans="4:7" x14ac:dyDescent="0.25">
      <c r="D268" s="30">
        <v>175</v>
      </c>
      <c r="E268">
        <v>4</v>
      </c>
      <c r="F268" s="28">
        <f>+F267</f>
        <v>85.753157421074704</v>
      </c>
      <c r="G268" s="28">
        <f t="shared" si="27"/>
        <v>51.491995803838293</v>
      </c>
    </row>
    <row r="269" spans="4:7" x14ac:dyDescent="0.25">
      <c r="D269">
        <v>176</v>
      </c>
      <c r="E269">
        <v>5</v>
      </c>
      <c r="F269" s="28">
        <f t="shared" ref="F269:F273" si="31">+F268</f>
        <v>85.753157421074704</v>
      </c>
      <c r="G269" s="28">
        <f t="shared" si="27"/>
        <v>51.491995803838293</v>
      </c>
    </row>
    <row r="270" spans="4:7" x14ac:dyDescent="0.25">
      <c r="D270">
        <v>177</v>
      </c>
      <c r="E270">
        <v>6</v>
      </c>
      <c r="F270" s="28">
        <f t="shared" si="31"/>
        <v>85.753157421074704</v>
      </c>
      <c r="G270" s="28">
        <f t="shared" si="27"/>
        <v>51.491995803838293</v>
      </c>
    </row>
    <row r="271" spans="4:7" x14ac:dyDescent="0.25">
      <c r="D271" s="30">
        <v>178</v>
      </c>
      <c r="E271">
        <v>7</v>
      </c>
      <c r="F271" s="28">
        <f t="shared" si="31"/>
        <v>85.753157421074704</v>
      </c>
      <c r="G271" s="28">
        <f t="shared" si="27"/>
        <v>51.491995803838293</v>
      </c>
    </row>
    <row r="272" spans="4:7" x14ac:dyDescent="0.25">
      <c r="D272">
        <v>179</v>
      </c>
      <c r="E272">
        <v>8</v>
      </c>
      <c r="F272" s="28">
        <f t="shared" si="31"/>
        <v>85.753157421074704</v>
      </c>
      <c r="G272" s="28">
        <f t="shared" si="27"/>
        <v>51.491995803838293</v>
      </c>
    </row>
    <row r="273" spans="4:7" x14ac:dyDescent="0.25">
      <c r="D273">
        <v>180</v>
      </c>
      <c r="E273">
        <v>9</v>
      </c>
      <c r="F273" s="28">
        <f t="shared" si="31"/>
        <v>85.753157421074704</v>
      </c>
      <c r="G273" s="28">
        <f t="shared" si="27"/>
        <v>51.491995803838293</v>
      </c>
    </row>
    <row r="274" spans="4:7" x14ac:dyDescent="0.25">
      <c r="D274" s="30">
        <v>181</v>
      </c>
      <c r="E274">
        <v>1</v>
      </c>
      <c r="F274">
        <v>0</v>
      </c>
      <c r="G274" s="28">
        <f t="shared" si="27"/>
        <v>51.491995803838293</v>
      </c>
    </row>
    <row r="275" spans="4:7" x14ac:dyDescent="0.25">
      <c r="D275">
        <v>182</v>
      </c>
      <c r="E275">
        <v>2</v>
      </c>
      <c r="F275">
        <v>0</v>
      </c>
      <c r="G275" s="28">
        <f t="shared" si="27"/>
        <v>51.491995803838293</v>
      </c>
    </row>
    <row r="276" spans="4:7" x14ac:dyDescent="0.25">
      <c r="D276">
        <v>183</v>
      </c>
      <c r="E276">
        <v>3</v>
      </c>
      <c r="F276" s="28">
        <f>$D$73</f>
        <v>85.846406795961997</v>
      </c>
      <c r="G276" s="28">
        <f t="shared" si="27"/>
        <v>51.491995803838293</v>
      </c>
    </row>
    <row r="277" spans="4:7" x14ac:dyDescent="0.25">
      <c r="D277" s="30">
        <v>184</v>
      </c>
      <c r="E277">
        <v>4</v>
      </c>
      <c r="F277" s="28">
        <f>+F276</f>
        <v>85.846406795961997</v>
      </c>
      <c r="G277" s="28">
        <f t="shared" si="27"/>
        <v>51.491995803838293</v>
      </c>
    </row>
    <row r="278" spans="4:7" x14ac:dyDescent="0.25">
      <c r="D278">
        <v>185</v>
      </c>
      <c r="E278">
        <v>5</v>
      </c>
      <c r="F278" s="28">
        <f t="shared" ref="F278:F282" si="32">+F277</f>
        <v>85.846406795961997</v>
      </c>
      <c r="G278" s="28">
        <f t="shared" si="27"/>
        <v>51.491995803838293</v>
      </c>
    </row>
    <row r="279" spans="4:7" x14ac:dyDescent="0.25">
      <c r="D279">
        <v>186</v>
      </c>
      <c r="E279">
        <v>6</v>
      </c>
      <c r="F279" s="28">
        <f t="shared" si="32"/>
        <v>85.846406795961997</v>
      </c>
      <c r="G279" s="28">
        <f t="shared" si="27"/>
        <v>51.491995803838293</v>
      </c>
    </row>
    <row r="280" spans="4:7" x14ac:dyDescent="0.25">
      <c r="D280" s="30">
        <v>187</v>
      </c>
      <c r="E280">
        <v>7</v>
      </c>
      <c r="F280" s="28">
        <f t="shared" si="32"/>
        <v>85.846406795961997</v>
      </c>
      <c r="G280" s="28">
        <f t="shared" si="27"/>
        <v>51.491995803838293</v>
      </c>
    </row>
    <row r="281" spans="4:7" x14ac:dyDescent="0.25">
      <c r="D281">
        <v>188</v>
      </c>
      <c r="E281">
        <v>8</v>
      </c>
      <c r="F281" s="28">
        <f t="shared" si="32"/>
        <v>85.846406795961997</v>
      </c>
      <c r="G281" s="28">
        <f t="shared" si="27"/>
        <v>51.491995803838293</v>
      </c>
    </row>
    <row r="282" spans="4:7" x14ac:dyDescent="0.25">
      <c r="D282">
        <v>189</v>
      </c>
      <c r="E282">
        <v>9</v>
      </c>
      <c r="F282" s="28">
        <f t="shared" si="32"/>
        <v>85.846406795961997</v>
      </c>
      <c r="G282" s="28">
        <f t="shared" si="27"/>
        <v>51.491995803838293</v>
      </c>
    </row>
    <row r="283" spans="4:7" x14ac:dyDescent="0.25">
      <c r="D283" s="30">
        <v>190</v>
      </c>
      <c r="E283">
        <v>1</v>
      </c>
      <c r="F283">
        <v>0</v>
      </c>
      <c r="G283" s="28">
        <f t="shared" si="27"/>
        <v>51.491995803838293</v>
      </c>
    </row>
    <row r="284" spans="4:7" x14ac:dyDescent="0.25">
      <c r="D284">
        <v>191</v>
      </c>
      <c r="E284">
        <v>2</v>
      </c>
      <c r="F284">
        <v>0</v>
      </c>
      <c r="G284" s="28">
        <f t="shared" si="27"/>
        <v>51.491995803838293</v>
      </c>
    </row>
    <row r="285" spans="4:7" x14ac:dyDescent="0.25">
      <c r="D285">
        <v>192</v>
      </c>
      <c r="E285">
        <v>3</v>
      </c>
      <c r="F285" s="28">
        <f>$D$74</f>
        <v>15.4113500299125</v>
      </c>
      <c r="G285" s="28">
        <f t="shared" si="27"/>
        <v>51.491995803838293</v>
      </c>
    </row>
    <row r="286" spans="4:7" x14ac:dyDescent="0.25">
      <c r="D286" s="30">
        <v>193</v>
      </c>
      <c r="E286">
        <v>4</v>
      </c>
      <c r="F286" s="28">
        <f>+F285</f>
        <v>15.4113500299125</v>
      </c>
      <c r="G286" s="28">
        <f t="shared" si="27"/>
        <v>51.491995803838293</v>
      </c>
    </row>
    <row r="287" spans="4:7" x14ac:dyDescent="0.25">
      <c r="D287">
        <v>194</v>
      </c>
      <c r="E287">
        <v>5</v>
      </c>
      <c r="F287" s="28">
        <f t="shared" ref="F287:F291" si="33">+F286</f>
        <v>15.4113500299125</v>
      </c>
      <c r="G287" s="28">
        <f t="shared" si="27"/>
        <v>51.491995803838293</v>
      </c>
    </row>
    <row r="288" spans="4:7" x14ac:dyDescent="0.25">
      <c r="D288">
        <v>195</v>
      </c>
      <c r="E288">
        <v>6</v>
      </c>
      <c r="F288" s="28">
        <f t="shared" si="33"/>
        <v>15.4113500299125</v>
      </c>
      <c r="G288" s="28">
        <f t="shared" si="27"/>
        <v>51.491995803838293</v>
      </c>
    </row>
    <row r="289" spans="4:7" x14ac:dyDescent="0.25">
      <c r="D289" s="30">
        <v>196</v>
      </c>
      <c r="E289">
        <v>7</v>
      </c>
      <c r="F289" s="28">
        <f t="shared" si="33"/>
        <v>15.4113500299125</v>
      </c>
      <c r="G289" s="28">
        <f t="shared" si="27"/>
        <v>51.491995803838293</v>
      </c>
    </row>
    <row r="290" spans="4:7" x14ac:dyDescent="0.25">
      <c r="D290">
        <v>197</v>
      </c>
      <c r="E290">
        <v>8</v>
      </c>
      <c r="F290" s="28">
        <f t="shared" si="33"/>
        <v>15.4113500299125</v>
      </c>
      <c r="G290" s="28">
        <f t="shared" si="27"/>
        <v>51.491995803838293</v>
      </c>
    </row>
    <row r="291" spans="4:7" x14ac:dyDescent="0.25">
      <c r="D291">
        <v>198</v>
      </c>
      <c r="E291">
        <v>9</v>
      </c>
      <c r="F291" s="28">
        <f t="shared" si="33"/>
        <v>15.4113500299125</v>
      </c>
      <c r="G291" s="28">
        <f t="shared" si="27"/>
        <v>51.491995803838293</v>
      </c>
    </row>
    <row r="292" spans="4:7" x14ac:dyDescent="0.25">
      <c r="D292" s="30">
        <v>199</v>
      </c>
      <c r="E292">
        <v>1</v>
      </c>
      <c r="F292">
        <v>0</v>
      </c>
      <c r="G292" s="28">
        <f t="shared" si="27"/>
        <v>51.491995803838293</v>
      </c>
    </row>
    <row r="293" spans="4:7" x14ac:dyDescent="0.25">
      <c r="D293">
        <v>200</v>
      </c>
      <c r="E293">
        <v>2</v>
      </c>
      <c r="F293">
        <v>0</v>
      </c>
      <c r="G293" s="28">
        <f t="shared" si="27"/>
        <v>51.491995803838293</v>
      </c>
    </row>
    <row r="294" spans="4:7" x14ac:dyDescent="0.25">
      <c r="D294">
        <v>201</v>
      </c>
      <c r="E294">
        <v>3</v>
      </c>
      <c r="F294" s="28">
        <f>$D$75</f>
        <v>25.240203439828498</v>
      </c>
      <c r="G294" s="28">
        <f t="shared" si="27"/>
        <v>51.491995803838293</v>
      </c>
    </row>
    <row r="295" spans="4:7" x14ac:dyDescent="0.25">
      <c r="D295" s="30">
        <v>202</v>
      </c>
      <c r="E295">
        <v>4</v>
      </c>
      <c r="F295" s="28">
        <f>+F294</f>
        <v>25.240203439828498</v>
      </c>
      <c r="G295" s="28">
        <f t="shared" si="27"/>
        <v>51.491995803838293</v>
      </c>
    </row>
    <row r="296" spans="4:7" x14ac:dyDescent="0.25">
      <c r="D296">
        <v>203</v>
      </c>
      <c r="E296">
        <v>5</v>
      </c>
      <c r="F296" s="28">
        <f t="shared" ref="F296:F300" si="34">+F295</f>
        <v>25.240203439828498</v>
      </c>
      <c r="G296" s="28">
        <f t="shared" si="27"/>
        <v>51.491995803838293</v>
      </c>
    </row>
    <row r="297" spans="4:7" x14ac:dyDescent="0.25">
      <c r="D297">
        <v>204</v>
      </c>
      <c r="E297">
        <v>6</v>
      </c>
      <c r="F297" s="28">
        <f t="shared" si="34"/>
        <v>25.240203439828498</v>
      </c>
      <c r="G297" s="28">
        <f t="shared" si="27"/>
        <v>51.491995803838293</v>
      </c>
    </row>
    <row r="298" spans="4:7" x14ac:dyDescent="0.25">
      <c r="D298" s="30">
        <v>205</v>
      </c>
      <c r="E298">
        <v>7</v>
      </c>
      <c r="F298" s="28">
        <f t="shared" si="34"/>
        <v>25.240203439828498</v>
      </c>
      <c r="G298" s="28">
        <f t="shared" si="27"/>
        <v>51.491995803838293</v>
      </c>
    </row>
    <row r="299" spans="4:7" x14ac:dyDescent="0.25">
      <c r="D299">
        <v>206</v>
      </c>
      <c r="E299">
        <v>8</v>
      </c>
      <c r="F299" s="28">
        <f t="shared" si="34"/>
        <v>25.240203439828498</v>
      </c>
      <c r="G299" s="28">
        <f t="shared" si="27"/>
        <v>51.491995803838293</v>
      </c>
    </row>
    <row r="300" spans="4:7" x14ac:dyDescent="0.25">
      <c r="D300">
        <v>207</v>
      </c>
      <c r="E300">
        <v>9</v>
      </c>
      <c r="F300" s="28">
        <f t="shared" si="34"/>
        <v>25.240203439828498</v>
      </c>
      <c r="G300" s="28">
        <f t="shared" si="27"/>
        <v>51.491995803838293</v>
      </c>
    </row>
    <row r="301" spans="4:7" x14ac:dyDescent="0.25">
      <c r="D301" s="30">
        <v>208</v>
      </c>
      <c r="E301">
        <v>1</v>
      </c>
      <c r="F301">
        <v>0</v>
      </c>
      <c r="G301" s="28">
        <f t="shared" si="27"/>
        <v>51.491995803838293</v>
      </c>
    </row>
    <row r="302" spans="4:7" x14ac:dyDescent="0.25">
      <c r="D302">
        <v>209</v>
      </c>
      <c r="E302">
        <v>2</v>
      </c>
      <c r="F302">
        <v>0</v>
      </c>
      <c r="G302" s="28">
        <f t="shared" si="27"/>
        <v>51.491995803838293</v>
      </c>
    </row>
    <row r="303" spans="4:7" x14ac:dyDescent="0.25">
      <c r="D303">
        <v>210</v>
      </c>
      <c r="E303">
        <v>3</v>
      </c>
      <c r="F303" s="28">
        <f>$D$76</f>
        <v>28.2288501851849</v>
      </c>
      <c r="G303" s="28">
        <f t="shared" si="27"/>
        <v>51.491995803838293</v>
      </c>
    </row>
    <row r="304" spans="4:7" x14ac:dyDescent="0.25">
      <c r="D304" s="30">
        <v>211</v>
      </c>
      <c r="E304">
        <v>4</v>
      </c>
      <c r="F304" s="28">
        <f>+F303</f>
        <v>28.2288501851849</v>
      </c>
      <c r="G304" s="28">
        <f t="shared" ref="G304:G367" si="35">+G303</f>
        <v>51.491995803838293</v>
      </c>
    </row>
    <row r="305" spans="4:7" x14ac:dyDescent="0.25">
      <c r="D305">
        <v>212</v>
      </c>
      <c r="E305">
        <v>5</v>
      </c>
      <c r="F305" s="28">
        <f t="shared" ref="F305:F309" si="36">+F304</f>
        <v>28.2288501851849</v>
      </c>
      <c r="G305" s="28">
        <f t="shared" si="35"/>
        <v>51.491995803838293</v>
      </c>
    </row>
    <row r="306" spans="4:7" x14ac:dyDescent="0.25">
      <c r="D306">
        <v>213</v>
      </c>
      <c r="E306">
        <v>6</v>
      </c>
      <c r="F306" s="28">
        <f t="shared" si="36"/>
        <v>28.2288501851849</v>
      </c>
      <c r="G306" s="28">
        <f t="shared" si="35"/>
        <v>51.491995803838293</v>
      </c>
    </row>
    <row r="307" spans="4:7" x14ac:dyDescent="0.25">
      <c r="D307" s="30">
        <v>214</v>
      </c>
      <c r="E307">
        <v>7</v>
      </c>
      <c r="F307" s="28">
        <f t="shared" si="36"/>
        <v>28.2288501851849</v>
      </c>
      <c r="G307" s="28">
        <f t="shared" si="35"/>
        <v>51.491995803838293</v>
      </c>
    </row>
    <row r="308" spans="4:7" x14ac:dyDescent="0.25">
      <c r="D308">
        <v>215</v>
      </c>
      <c r="E308">
        <v>8</v>
      </c>
      <c r="F308" s="28">
        <f t="shared" si="36"/>
        <v>28.2288501851849</v>
      </c>
      <c r="G308" s="28">
        <f t="shared" si="35"/>
        <v>51.491995803838293</v>
      </c>
    </row>
    <row r="309" spans="4:7" x14ac:dyDescent="0.25">
      <c r="D309">
        <v>216</v>
      </c>
      <c r="E309">
        <v>9</v>
      </c>
      <c r="F309" s="28">
        <f t="shared" si="36"/>
        <v>28.2288501851849</v>
      </c>
      <c r="G309" s="28">
        <f t="shared" si="35"/>
        <v>51.491995803838293</v>
      </c>
    </row>
    <row r="310" spans="4:7" x14ac:dyDescent="0.25">
      <c r="D310" s="30">
        <v>217</v>
      </c>
      <c r="E310">
        <v>1</v>
      </c>
      <c r="F310">
        <v>0</v>
      </c>
      <c r="G310" s="28">
        <f t="shared" si="35"/>
        <v>51.491995803838293</v>
      </c>
    </row>
    <row r="311" spans="4:7" x14ac:dyDescent="0.25">
      <c r="D311">
        <v>218</v>
      </c>
      <c r="E311">
        <v>2</v>
      </c>
      <c r="F311">
        <v>0</v>
      </c>
      <c r="G311" s="28">
        <f t="shared" si="35"/>
        <v>51.491995803838293</v>
      </c>
    </row>
    <row r="312" spans="4:7" x14ac:dyDescent="0.25">
      <c r="D312">
        <v>219</v>
      </c>
      <c r="E312">
        <v>3</v>
      </c>
      <c r="F312" s="28">
        <f>$D$77</f>
        <v>31.084927202984399</v>
      </c>
      <c r="G312" s="28">
        <f t="shared" si="35"/>
        <v>51.491995803838293</v>
      </c>
    </row>
    <row r="313" spans="4:7" x14ac:dyDescent="0.25">
      <c r="D313" s="30">
        <v>220</v>
      </c>
      <c r="E313">
        <v>4</v>
      </c>
      <c r="F313" s="28">
        <f>+F312</f>
        <v>31.084927202984399</v>
      </c>
      <c r="G313" s="28">
        <f t="shared" si="35"/>
        <v>51.491995803838293</v>
      </c>
    </row>
    <row r="314" spans="4:7" x14ac:dyDescent="0.25">
      <c r="D314">
        <v>221</v>
      </c>
      <c r="E314">
        <v>5</v>
      </c>
      <c r="F314" s="28">
        <f t="shared" ref="F314:F318" si="37">+F313</f>
        <v>31.084927202984399</v>
      </c>
      <c r="G314" s="28">
        <f t="shared" si="35"/>
        <v>51.491995803838293</v>
      </c>
    </row>
    <row r="315" spans="4:7" x14ac:dyDescent="0.25">
      <c r="D315">
        <v>222</v>
      </c>
      <c r="E315">
        <v>6</v>
      </c>
      <c r="F315" s="28">
        <f t="shared" si="37"/>
        <v>31.084927202984399</v>
      </c>
      <c r="G315" s="28">
        <f t="shared" si="35"/>
        <v>51.491995803838293</v>
      </c>
    </row>
    <row r="316" spans="4:7" x14ac:dyDescent="0.25">
      <c r="D316" s="30">
        <v>223</v>
      </c>
      <c r="E316">
        <v>7</v>
      </c>
      <c r="F316" s="28">
        <f t="shared" si="37"/>
        <v>31.084927202984399</v>
      </c>
      <c r="G316" s="28">
        <f t="shared" si="35"/>
        <v>51.491995803838293</v>
      </c>
    </row>
    <row r="317" spans="4:7" x14ac:dyDescent="0.25">
      <c r="D317">
        <v>224</v>
      </c>
      <c r="E317">
        <v>8</v>
      </c>
      <c r="F317" s="28">
        <f t="shared" si="37"/>
        <v>31.084927202984399</v>
      </c>
      <c r="G317" s="28">
        <f t="shared" si="35"/>
        <v>51.491995803838293</v>
      </c>
    </row>
    <row r="318" spans="4:7" x14ac:dyDescent="0.25">
      <c r="D318">
        <v>225</v>
      </c>
      <c r="E318">
        <v>9</v>
      </c>
      <c r="F318" s="28">
        <f t="shared" si="37"/>
        <v>31.084927202984399</v>
      </c>
      <c r="G318" s="28">
        <f t="shared" si="35"/>
        <v>51.491995803838293</v>
      </c>
    </row>
    <row r="319" spans="4:7" x14ac:dyDescent="0.25">
      <c r="D319" s="30">
        <v>226</v>
      </c>
      <c r="E319">
        <v>1</v>
      </c>
      <c r="F319">
        <v>0</v>
      </c>
      <c r="G319" s="28">
        <f t="shared" si="35"/>
        <v>51.491995803838293</v>
      </c>
    </row>
    <row r="320" spans="4:7" x14ac:dyDescent="0.25">
      <c r="D320">
        <v>227</v>
      </c>
      <c r="E320">
        <v>2</v>
      </c>
      <c r="F320">
        <v>0</v>
      </c>
      <c r="G320" s="28">
        <f t="shared" si="35"/>
        <v>51.491995803838293</v>
      </c>
    </row>
    <row r="321" spans="4:7" x14ac:dyDescent="0.25">
      <c r="D321">
        <v>228</v>
      </c>
      <c r="E321">
        <v>3</v>
      </c>
      <c r="F321" s="28">
        <f>$D$78</f>
        <v>31.875482197364001</v>
      </c>
      <c r="G321" s="28">
        <f t="shared" si="35"/>
        <v>51.491995803838293</v>
      </c>
    </row>
    <row r="322" spans="4:7" x14ac:dyDescent="0.25">
      <c r="D322" s="30">
        <v>229</v>
      </c>
      <c r="E322">
        <v>4</v>
      </c>
      <c r="F322" s="28">
        <f>+F321</f>
        <v>31.875482197364001</v>
      </c>
      <c r="G322" s="28">
        <f t="shared" si="35"/>
        <v>51.491995803838293</v>
      </c>
    </row>
    <row r="323" spans="4:7" x14ac:dyDescent="0.25">
      <c r="D323">
        <v>230</v>
      </c>
      <c r="E323">
        <v>5</v>
      </c>
      <c r="F323" s="28">
        <f t="shared" ref="F323:F327" si="38">+F322</f>
        <v>31.875482197364001</v>
      </c>
      <c r="G323" s="28">
        <f t="shared" si="35"/>
        <v>51.491995803838293</v>
      </c>
    </row>
    <row r="324" spans="4:7" x14ac:dyDescent="0.25">
      <c r="D324">
        <v>231</v>
      </c>
      <c r="E324">
        <v>6</v>
      </c>
      <c r="F324" s="28">
        <f t="shared" si="38"/>
        <v>31.875482197364001</v>
      </c>
      <c r="G324" s="28">
        <f t="shared" si="35"/>
        <v>51.491995803838293</v>
      </c>
    </row>
    <row r="325" spans="4:7" x14ac:dyDescent="0.25">
      <c r="D325" s="30">
        <v>232</v>
      </c>
      <c r="E325">
        <v>7</v>
      </c>
      <c r="F325" s="28">
        <f t="shared" si="38"/>
        <v>31.875482197364001</v>
      </c>
      <c r="G325" s="28">
        <f t="shared" si="35"/>
        <v>51.491995803838293</v>
      </c>
    </row>
    <row r="326" spans="4:7" x14ac:dyDescent="0.25">
      <c r="D326">
        <v>233</v>
      </c>
      <c r="E326">
        <v>8</v>
      </c>
      <c r="F326" s="28">
        <f t="shared" si="38"/>
        <v>31.875482197364001</v>
      </c>
      <c r="G326" s="28">
        <f t="shared" si="35"/>
        <v>51.491995803838293</v>
      </c>
    </row>
    <row r="327" spans="4:7" x14ac:dyDescent="0.25">
      <c r="D327">
        <v>234</v>
      </c>
      <c r="E327">
        <v>9</v>
      </c>
      <c r="F327" s="28">
        <f t="shared" si="38"/>
        <v>31.875482197364001</v>
      </c>
      <c r="G327" s="28">
        <f t="shared" si="35"/>
        <v>51.491995803838293</v>
      </c>
    </row>
    <row r="328" spans="4:7" x14ac:dyDescent="0.25">
      <c r="D328" s="30">
        <v>235</v>
      </c>
      <c r="E328">
        <v>1</v>
      </c>
      <c r="F328">
        <v>0</v>
      </c>
      <c r="G328" s="28">
        <f t="shared" si="35"/>
        <v>51.491995803838293</v>
      </c>
    </row>
    <row r="329" spans="4:7" x14ac:dyDescent="0.25">
      <c r="D329">
        <v>236</v>
      </c>
      <c r="E329">
        <v>2</v>
      </c>
      <c r="F329">
        <v>0</v>
      </c>
      <c r="G329" s="28">
        <f t="shared" si="35"/>
        <v>51.491995803838293</v>
      </c>
    </row>
    <row r="330" spans="4:7" x14ac:dyDescent="0.25">
      <c r="D330">
        <v>237</v>
      </c>
      <c r="E330">
        <v>3</v>
      </c>
      <c r="F330" s="28">
        <f>$D$79</f>
        <v>32.208200793900801</v>
      </c>
      <c r="G330" s="28">
        <f t="shared" si="35"/>
        <v>51.491995803838293</v>
      </c>
    </row>
    <row r="331" spans="4:7" x14ac:dyDescent="0.25">
      <c r="D331" s="30">
        <v>238</v>
      </c>
      <c r="E331">
        <v>4</v>
      </c>
      <c r="F331" s="28">
        <f>+F330</f>
        <v>32.208200793900801</v>
      </c>
      <c r="G331" s="28">
        <f t="shared" si="35"/>
        <v>51.491995803838293</v>
      </c>
    </row>
    <row r="332" spans="4:7" x14ac:dyDescent="0.25">
      <c r="D332">
        <v>239</v>
      </c>
      <c r="E332">
        <v>5</v>
      </c>
      <c r="F332" s="28">
        <f t="shared" ref="F332:F336" si="39">+F331</f>
        <v>32.208200793900801</v>
      </c>
      <c r="G332" s="28">
        <f t="shared" si="35"/>
        <v>51.491995803838293</v>
      </c>
    </row>
    <row r="333" spans="4:7" x14ac:dyDescent="0.25">
      <c r="D333">
        <v>240</v>
      </c>
      <c r="E333">
        <v>6</v>
      </c>
      <c r="F333" s="28">
        <f t="shared" si="39"/>
        <v>32.208200793900801</v>
      </c>
      <c r="G333" s="28">
        <f t="shared" si="35"/>
        <v>51.491995803838293</v>
      </c>
    </row>
    <row r="334" spans="4:7" x14ac:dyDescent="0.25">
      <c r="D334" s="30">
        <v>241</v>
      </c>
      <c r="E334">
        <v>7</v>
      </c>
      <c r="F334" s="28">
        <f t="shared" si="39"/>
        <v>32.208200793900801</v>
      </c>
      <c r="G334" s="28">
        <f t="shared" si="35"/>
        <v>51.491995803838293</v>
      </c>
    </row>
    <row r="335" spans="4:7" x14ac:dyDescent="0.25">
      <c r="D335">
        <v>242</v>
      </c>
      <c r="E335">
        <v>8</v>
      </c>
      <c r="F335" s="28">
        <f t="shared" si="39"/>
        <v>32.208200793900801</v>
      </c>
      <c r="G335" s="28">
        <f t="shared" si="35"/>
        <v>51.491995803838293</v>
      </c>
    </row>
    <row r="336" spans="4:7" x14ac:dyDescent="0.25">
      <c r="D336">
        <v>243</v>
      </c>
      <c r="E336">
        <v>9</v>
      </c>
      <c r="F336" s="28">
        <f t="shared" si="39"/>
        <v>32.208200793900801</v>
      </c>
      <c r="G336" s="28">
        <f t="shared" si="35"/>
        <v>51.491995803838293</v>
      </c>
    </row>
    <row r="337" spans="4:7" x14ac:dyDescent="0.25">
      <c r="D337" s="30">
        <v>244</v>
      </c>
      <c r="E337">
        <v>1</v>
      </c>
      <c r="F337">
        <v>0</v>
      </c>
      <c r="G337" s="28">
        <f t="shared" si="35"/>
        <v>51.491995803838293</v>
      </c>
    </row>
    <row r="338" spans="4:7" x14ac:dyDescent="0.25">
      <c r="D338">
        <v>245</v>
      </c>
      <c r="E338">
        <v>2</v>
      </c>
      <c r="F338">
        <v>0</v>
      </c>
      <c r="G338" s="28">
        <f t="shared" si="35"/>
        <v>51.491995803838293</v>
      </c>
    </row>
    <row r="339" spans="4:7" x14ac:dyDescent="0.25">
      <c r="D339">
        <v>246</v>
      </c>
      <c r="E339">
        <v>3</v>
      </c>
      <c r="F339" s="28">
        <f>$D$80</f>
        <v>33.285418730984098</v>
      </c>
      <c r="G339" s="28">
        <f t="shared" si="35"/>
        <v>51.491995803838293</v>
      </c>
    </row>
    <row r="340" spans="4:7" x14ac:dyDescent="0.25">
      <c r="D340" s="30">
        <v>247</v>
      </c>
      <c r="E340">
        <v>4</v>
      </c>
      <c r="F340" s="28">
        <f>+F339</f>
        <v>33.285418730984098</v>
      </c>
      <c r="G340" s="28">
        <f t="shared" si="35"/>
        <v>51.491995803838293</v>
      </c>
    </row>
    <row r="341" spans="4:7" x14ac:dyDescent="0.25">
      <c r="D341">
        <v>248</v>
      </c>
      <c r="E341">
        <v>5</v>
      </c>
      <c r="F341" s="28">
        <f t="shared" ref="F341:F345" si="40">+F340</f>
        <v>33.285418730984098</v>
      </c>
      <c r="G341" s="28">
        <f t="shared" si="35"/>
        <v>51.491995803838293</v>
      </c>
    </row>
    <row r="342" spans="4:7" x14ac:dyDescent="0.25">
      <c r="D342">
        <v>249</v>
      </c>
      <c r="E342">
        <v>6</v>
      </c>
      <c r="F342" s="28">
        <f t="shared" si="40"/>
        <v>33.285418730984098</v>
      </c>
      <c r="G342" s="28">
        <f t="shared" si="35"/>
        <v>51.491995803838293</v>
      </c>
    </row>
    <row r="343" spans="4:7" x14ac:dyDescent="0.25">
      <c r="D343" s="30">
        <v>250</v>
      </c>
      <c r="E343">
        <v>7</v>
      </c>
      <c r="F343" s="28">
        <f t="shared" si="40"/>
        <v>33.285418730984098</v>
      </c>
      <c r="G343" s="28">
        <f t="shared" si="35"/>
        <v>51.491995803838293</v>
      </c>
    </row>
    <row r="344" spans="4:7" x14ac:dyDescent="0.25">
      <c r="D344">
        <v>251</v>
      </c>
      <c r="E344">
        <v>8</v>
      </c>
      <c r="F344" s="28">
        <f t="shared" si="40"/>
        <v>33.285418730984098</v>
      </c>
      <c r="G344" s="28">
        <f t="shared" si="35"/>
        <v>51.491995803838293</v>
      </c>
    </row>
    <row r="345" spans="4:7" x14ac:dyDescent="0.25">
      <c r="D345">
        <v>252</v>
      </c>
      <c r="E345">
        <v>9</v>
      </c>
      <c r="F345" s="28">
        <f t="shared" si="40"/>
        <v>33.285418730984098</v>
      </c>
      <c r="G345" s="28">
        <f t="shared" si="35"/>
        <v>51.491995803838293</v>
      </c>
    </row>
    <row r="346" spans="4:7" x14ac:dyDescent="0.25">
      <c r="D346" s="30">
        <v>253</v>
      </c>
      <c r="E346">
        <v>1</v>
      </c>
      <c r="F346">
        <v>0</v>
      </c>
      <c r="G346" s="28">
        <f t="shared" si="35"/>
        <v>51.491995803838293</v>
      </c>
    </row>
    <row r="347" spans="4:7" x14ac:dyDescent="0.25">
      <c r="D347">
        <v>254</v>
      </c>
      <c r="E347">
        <v>2</v>
      </c>
      <c r="F347">
        <v>0</v>
      </c>
      <c r="G347" s="28">
        <f t="shared" si="35"/>
        <v>51.491995803838293</v>
      </c>
    </row>
    <row r="348" spans="4:7" x14ac:dyDescent="0.25">
      <c r="D348">
        <v>255</v>
      </c>
      <c r="E348">
        <v>3</v>
      </c>
      <c r="F348" s="28">
        <f>$D$81</f>
        <v>38.405552449054902</v>
      </c>
      <c r="G348" s="28">
        <f t="shared" si="35"/>
        <v>51.491995803838293</v>
      </c>
    </row>
    <row r="349" spans="4:7" x14ac:dyDescent="0.25">
      <c r="D349" s="30">
        <v>256</v>
      </c>
      <c r="E349">
        <v>4</v>
      </c>
      <c r="F349" s="28">
        <f>+F348</f>
        <v>38.405552449054902</v>
      </c>
      <c r="G349" s="28">
        <f t="shared" si="35"/>
        <v>51.491995803838293</v>
      </c>
    </row>
    <row r="350" spans="4:7" x14ac:dyDescent="0.25">
      <c r="D350">
        <v>257</v>
      </c>
      <c r="E350">
        <v>5</v>
      </c>
      <c r="F350" s="28">
        <f t="shared" ref="F350:F354" si="41">+F349</f>
        <v>38.405552449054902</v>
      </c>
      <c r="G350" s="28">
        <f t="shared" si="35"/>
        <v>51.491995803838293</v>
      </c>
    </row>
    <row r="351" spans="4:7" x14ac:dyDescent="0.25">
      <c r="D351">
        <v>258</v>
      </c>
      <c r="E351">
        <v>6</v>
      </c>
      <c r="F351" s="28">
        <f t="shared" si="41"/>
        <v>38.405552449054902</v>
      </c>
      <c r="G351" s="28">
        <f t="shared" si="35"/>
        <v>51.491995803838293</v>
      </c>
    </row>
    <row r="352" spans="4:7" x14ac:dyDescent="0.25">
      <c r="D352" s="30">
        <v>259</v>
      </c>
      <c r="E352">
        <v>7</v>
      </c>
      <c r="F352" s="28">
        <f t="shared" si="41"/>
        <v>38.405552449054902</v>
      </c>
      <c r="G352" s="28">
        <f t="shared" si="35"/>
        <v>51.491995803838293</v>
      </c>
    </row>
    <row r="353" spans="4:7" x14ac:dyDescent="0.25">
      <c r="D353">
        <v>260</v>
      </c>
      <c r="E353">
        <v>8</v>
      </c>
      <c r="F353" s="28">
        <f t="shared" si="41"/>
        <v>38.405552449054902</v>
      </c>
      <c r="G353" s="28">
        <f t="shared" si="35"/>
        <v>51.491995803838293</v>
      </c>
    </row>
    <row r="354" spans="4:7" x14ac:dyDescent="0.25">
      <c r="D354">
        <v>261</v>
      </c>
      <c r="E354">
        <v>9</v>
      </c>
      <c r="F354" s="28">
        <f t="shared" si="41"/>
        <v>38.405552449054902</v>
      </c>
      <c r="G354" s="28">
        <f t="shared" si="35"/>
        <v>51.491995803838293</v>
      </c>
    </row>
    <row r="355" spans="4:7" x14ac:dyDescent="0.25">
      <c r="D355" s="30">
        <v>262</v>
      </c>
      <c r="E355">
        <v>1</v>
      </c>
      <c r="F355">
        <v>0</v>
      </c>
      <c r="G355" s="28">
        <f t="shared" si="35"/>
        <v>51.491995803838293</v>
      </c>
    </row>
    <row r="356" spans="4:7" x14ac:dyDescent="0.25">
      <c r="D356">
        <v>263</v>
      </c>
      <c r="E356">
        <v>2</v>
      </c>
      <c r="F356">
        <v>0</v>
      </c>
      <c r="G356" s="28">
        <f t="shared" si="35"/>
        <v>51.491995803838293</v>
      </c>
    </row>
    <row r="357" spans="4:7" x14ac:dyDescent="0.25">
      <c r="D357">
        <v>264</v>
      </c>
      <c r="E357">
        <v>3</v>
      </c>
      <c r="F357" s="28">
        <f>$D$82</f>
        <v>42.739531866322402</v>
      </c>
      <c r="G357" s="28">
        <f t="shared" si="35"/>
        <v>51.491995803838293</v>
      </c>
    </row>
    <row r="358" spans="4:7" x14ac:dyDescent="0.25">
      <c r="D358" s="30">
        <v>265</v>
      </c>
      <c r="E358">
        <v>4</v>
      </c>
      <c r="F358" s="28">
        <f>+F357</f>
        <v>42.739531866322402</v>
      </c>
      <c r="G358" s="28">
        <f t="shared" si="35"/>
        <v>51.491995803838293</v>
      </c>
    </row>
    <row r="359" spans="4:7" x14ac:dyDescent="0.25">
      <c r="D359">
        <v>266</v>
      </c>
      <c r="E359">
        <v>5</v>
      </c>
      <c r="F359" s="28">
        <f t="shared" ref="F359:F363" si="42">+F358</f>
        <v>42.739531866322402</v>
      </c>
      <c r="G359" s="28">
        <f t="shared" si="35"/>
        <v>51.491995803838293</v>
      </c>
    </row>
    <row r="360" spans="4:7" x14ac:dyDescent="0.25">
      <c r="D360">
        <v>267</v>
      </c>
      <c r="E360">
        <v>6</v>
      </c>
      <c r="F360" s="28">
        <f t="shared" si="42"/>
        <v>42.739531866322402</v>
      </c>
      <c r="G360" s="28">
        <f t="shared" si="35"/>
        <v>51.491995803838293</v>
      </c>
    </row>
    <row r="361" spans="4:7" x14ac:dyDescent="0.25">
      <c r="D361" s="30">
        <v>268</v>
      </c>
      <c r="E361">
        <v>7</v>
      </c>
      <c r="F361" s="28">
        <f t="shared" si="42"/>
        <v>42.739531866322402</v>
      </c>
      <c r="G361" s="28">
        <f t="shared" si="35"/>
        <v>51.491995803838293</v>
      </c>
    </row>
    <row r="362" spans="4:7" x14ac:dyDescent="0.25">
      <c r="D362">
        <v>269</v>
      </c>
      <c r="E362">
        <v>8</v>
      </c>
      <c r="F362" s="28">
        <f t="shared" si="42"/>
        <v>42.739531866322402</v>
      </c>
      <c r="G362" s="28">
        <f t="shared" si="35"/>
        <v>51.491995803838293</v>
      </c>
    </row>
    <row r="363" spans="4:7" x14ac:dyDescent="0.25">
      <c r="D363">
        <v>270</v>
      </c>
      <c r="E363">
        <v>9</v>
      </c>
      <c r="F363" s="28">
        <f t="shared" si="42"/>
        <v>42.739531866322402</v>
      </c>
      <c r="G363" s="28">
        <f t="shared" si="35"/>
        <v>51.491995803838293</v>
      </c>
    </row>
    <row r="364" spans="4:7" x14ac:dyDescent="0.25">
      <c r="D364" s="30">
        <v>271</v>
      </c>
      <c r="E364">
        <v>1</v>
      </c>
      <c r="F364">
        <v>0</v>
      </c>
      <c r="G364" s="28">
        <f t="shared" si="35"/>
        <v>51.491995803838293</v>
      </c>
    </row>
    <row r="365" spans="4:7" x14ac:dyDescent="0.25">
      <c r="D365">
        <v>272</v>
      </c>
      <c r="E365">
        <v>2</v>
      </c>
      <c r="F365">
        <v>0</v>
      </c>
      <c r="G365" s="28">
        <f t="shared" si="35"/>
        <v>51.491995803838293</v>
      </c>
    </row>
    <row r="366" spans="4:7" x14ac:dyDescent="0.25">
      <c r="D366">
        <v>273</v>
      </c>
      <c r="E366">
        <v>3</v>
      </c>
      <c r="F366" s="28">
        <f>$D$83</f>
        <v>51.125799931108602</v>
      </c>
      <c r="G366" s="28">
        <f t="shared" si="35"/>
        <v>51.491995803838293</v>
      </c>
    </row>
    <row r="367" spans="4:7" x14ac:dyDescent="0.25">
      <c r="D367" s="30">
        <v>274</v>
      </c>
      <c r="E367">
        <v>4</v>
      </c>
      <c r="F367" s="28">
        <f>+F366</f>
        <v>51.125799931108602</v>
      </c>
      <c r="G367" s="28">
        <f t="shared" si="35"/>
        <v>51.491995803838293</v>
      </c>
    </row>
    <row r="368" spans="4:7" x14ac:dyDescent="0.25">
      <c r="D368">
        <v>275</v>
      </c>
      <c r="E368">
        <v>5</v>
      </c>
      <c r="F368" s="28">
        <f t="shared" ref="F368:G383" si="43">+F367</f>
        <v>51.125799931108602</v>
      </c>
      <c r="G368" s="28">
        <f t="shared" si="43"/>
        <v>51.491995803838293</v>
      </c>
    </row>
    <row r="369" spans="4:7" x14ac:dyDescent="0.25">
      <c r="D369">
        <v>276</v>
      </c>
      <c r="E369">
        <v>6</v>
      </c>
      <c r="F369" s="28">
        <f t="shared" si="43"/>
        <v>51.125799931108602</v>
      </c>
      <c r="G369" s="28">
        <f t="shared" si="43"/>
        <v>51.491995803838293</v>
      </c>
    </row>
    <row r="370" spans="4:7" x14ac:dyDescent="0.25">
      <c r="D370" s="30">
        <v>277</v>
      </c>
      <c r="E370">
        <v>7</v>
      </c>
      <c r="F370" s="28">
        <f t="shared" si="43"/>
        <v>51.125799931108602</v>
      </c>
      <c r="G370" s="28">
        <f t="shared" si="43"/>
        <v>51.491995803838293</v>
      </c>
    </row>
    <row r="371" spans="4:7" x14ac:dyDescent="0.25">
      <c r="D371">
        <v>278</v>
      </c>
      <c r="E371">
        <v>8</v>
      </c>
      <c r="F371" s="28">
        <f t="shared" si="43"/>
        <v>51.125799931108602</v>
      </c>
      <c r="G371" s="28">
        <f t="shared" si="43"/>
        <v>51.491995803838293</v>
      </c>
    </row>
    <row r="372" spans="4:7" x14ac:dyDescent="0.25">
      <c r="D372">
        <v>279</v>
      </c>
      <c r="E372">
        <v>9</v>
      </c>
      <c r="F372" s="28">
        <f t="shared" si="43"/>
        <v>51.125799931108602</v>
      </c>
      <c r="G372" s="28">
        <f t="shared" si="43"/>
        <v>51.491995803838293</v>
      </c>
    </row>
    <row r="373" spans="4:7" x14ac:dyDescent="0.25">
      <c r="D373" s="30">
        <v>280</v>
      </c>
      <c r="E373">
        <v>1</v>
      </c>
      <c r="F373">
        <v>0</v>
      </c>
      <c r="G373" s="28">
        <f t="shared" si="43"/>
        <v>51.491995803838293</v>
      </c>
    </row>
    <row r="374" spans="4:7" x14ac:dyDescent="0.25">
      <c r="D374">
        <v>281</v>
      </c>
      <c r="E374">
        <v>2</v>
      </c>
      <c r="F374">
        <v>0</v>
      </c>
      <c r="G374" s="28">
        <f t="shared" si="43"/>
        <v>51.491995803838293</v>
      </c>
    </row>
    <row r="375" spans="4:7" x14ac:dyDescent="0.25">
      <c r="D375">
        <v>282</v>
      </c>
      <c r="E375">
        <v>3</v>
      </c>
      <c r="F375" s="28">
        <f>$D$84</f>
        <v>51.761352316208203</v>
      </c>
      <c r="G375" s="28">
        <f t="shared" si="43"/>
        <v>51.491995803838293</v>
      </c>
    </row>
    <row r="376" spans="4:7" x14ac:dyDescent="0.25">
      <c r="D376" s="30">
        <v>283</v>
      </c>
      <c r="E376">
        <v>4</v>
      </c>
      <c r="F376" s="28">
        <f>+F375</f>
        <v>51.761352316208203</v>
      </c>
      <c r="G376" s="28">
        <f t="shared" si="43"/>
        <v>51.491995803838293</v>
      </c>
    </row>
    <row r="377" spans="4:7" x14ac:dyDescent="0.25">
      <c r="D377">
        <v>284</v>
      </c>
      <c r="E377">
        <v>5</v>
      </c>
      <c r="F377" s="28">
        <f t="shared" ref="F377:F381" si="44">+F376</f>
        <v>51.761352316208203</v>
      </c>
      <c r="G377" s="28">
        <f t="shared" si="43"/>
        <v>51.491995803838293</v>
      </c>
    </row>
    <row r="378" spans="4:7" x14ac:dyDescent="0.25">
      <c r="D378">
        <v>285</v>
      </c>
      <c r="E378">
        <v>6</v>
      </c>
      <c r="F378" s="28">
        <f t="shared" si="44"/>
        <v>51.761352316208203</v>
      </c>
      <c r="G378" s="28">
        <f t="shared" si="43"/>
        <v>51.491995803838293</v>
      </c>
    </row>
    <row r="379" spans="4:7" x14ac:dyDescent="0.25">
      <c r="D379" s="30">
        <v>286</v>
      </c>
      <c r="E379">
        <v>7</v>
      </c>
      <c r="F379" s="28">
        <f t="shared" si="44"/>
        <v>51.761352316208203</v>
      </c>
      <c r="G379" s="28">
        <f t="shared" si="43"/>
        <v>51.491995803838293</v>
      </c>
    </row>
    <row r="380" spans="4:7" x14ac:dyDescent="0.25">
      <c r="D380">
        <v>287</v>
      </c>
      <c r="E380">
        <v>8</v>
      </c>
      <c r="F380" s="28">
        <f t="shared" si="44"/>
        <v>51.761352316208203</v>
      </c>
      <c r="G380" s="28">
        <f t="shared" si="43"/>
        <v>51.491995803838293</v>
      </c>
    </row>
    <row r="381" spans="4:7" x14ac:dyDescent="0.25">
      <c r="D381">
        <v>288</v>
      </c>
      <c r="E381">
        <v>9</v>
      </c>
      <c r="F381" s="28">
        <f t="shared" si="44"/>
        <v>51.761352316208203</v>
      </c>
      <c r="G381" s="28">
        <f t="shared" si="43"/>
        <v>51.491995803838293</v>
      </c>
    </row>
    <row r="382" spans="4:7" x14ac:dyDescent="0.25">
      <c r="D382" s="30">
        <v>289</v>
      </c>
      <c r="E382">
        <v>1</v>
      </c>
      <c r="F382">
        <v>0</v>
      </c>
      <c r="G382" s="28">
        <f t="shared" si="43"/>
        <v>51.491995803838293</v>
      </c>
    </row>
    <row r="383" spans="4:7" x14ac:dyDescent="0.25">
      <c r="D383">
        <v>290</v>
      </c>
      <c r="E383">
        <v>2</v>
      </c>
      <c r="F383">
        <v>0</v>
      </c>
      <c r="G383" s="28">
        <f t="shared" si="43"/>
        <v>51.491995803838293</v>
      </c>
    </row>
    <row r="384" spans="4:7" x14ac:dyDescent="0.25">
      <c r="D384">
        <v>291</v>
      </c>
      <c r="E384">
        <v>3</v>
      </c>
      <c r="F384" s="28">
        <f>$D$85</f>
        <v>53.503730786627898</v>
      </c>
      <c r="G384" s="28">
        <f t="shared" ref="G384:G447" si="45">+G383</f>
        <v>51.491995803838293</v>
      </c>
    </row>
    <row r="385" spans="4:7" x14ac:dyDescent="0.25">
      <c r="D385" s="30">
        <v>292</v>
      </c>
      <c r="E385">
        <v>4</v>
      </c>
      <c r="F385" s="28">
        <f>+F384</f>
        <v>53.503730786627898</v>
      </c>
      <c r="G385" s="28">
        <f t="shared" si="45"/>
        <v>51.491995803838293</v>
      </c>
    </row>
    <row r="386" spans="4:7" x14ac:dyDescent="0.25">
      <c r="D386">
        <v>293</v>
      </c>
      <c r="E386">
        <v>5</v>
      </c>
      <c r="F386" s="28">
        <f t="shared" ref="F386:F390" si="46">+F385</f>
        <v>53.503730786627898</v>
      </c>
      <c r="G386" s="28">
        <f t="shared" si="45"/>
        <v>51.491995803838293</v>
      </c>
    </row>
    <row r="387" spans="4:7" x14ac:dyDescent="0.25">
      <c r="D387">
        <v>294</v>
      </c>
      <c r="E387">
        <v>6</v>
      </c>
      <c r="F387" s="28">
        <f t="shared" si="46"/>
        <v>53.503730786627898</v>
      </c>
      <c r="G387" s="28">
        <f t="shared" si="45"/>
        <v>51.491995803838293</v>
      </c>
    </row>
    <row r="388" spans="4:7" x14ac:dyDescent="0.25">
      <c r="D388" s="30">
        <v>295</v>
      </c>
      <c r="E388">
        <v>7</v>
      </c>
      <c r="F388" s="28">
        <f t="shared" si="46"/>
        <v>53.503730786627898</v>
      </c>
      <c r="G388" s="28">
        <f t="shared" si="45"/>
        <v>51.491995803838293</v>
      </c>
    </row>
    <row r="389" spans="4:7" x14ac:dyDescent="0.25">
      <c r="D389">
        <v>296</v>
      </c>
      <c r="E389">
        <v>8</v>
      </c>
      <c r="F389" s="28">
        <f t="shared" si="46"/>
        <v>53.503730786627898</v>
      </c>
      <c r="G389" s="28">
        <f t="shared" si="45"/>
        <v>51.491995803838293</v>
      </c>
    </row>
    <row r="390" spans="4:7" x14ac:dyDescent="0.25">
      <c r="D390">
        <v>297</v>
      </c>
      <c r="E390">
        <v>9</v>
      </c>
      <c r="F390" s="28">
        <f t="shared" si="46"/>
        <v>53.503730786627898</v>
      </c>
      <c r="G390" s="28">
        <f t="shared" si="45"/>
        <v>51.491995803838293</v>
      </c>
    </row>
    <row r="391" spans="4:7" x14ac:dyDescent="0.25">
      <c r="D391" s="30">
        <v>298</v>
      </c>
      <c r="E391">
        <v>1</v>
      </c>
      <c r="F391">
        <v>0</v>
      </c>
      <c r="G391" s="28">
        <f t="shared" si="45"/>
        <v>51.491995803838293</v>
      </c>
    </row>
    <row r="392" spans="4:7" x14ac:dyDescent="0.25">
      <c r="D392">
        <v>299</v>
      </c>
      <c r="E392">
        <v>2</v>
      </c>
      <c r="F392">
        <v>0</v>
      </c>
      <c r="G392" s="28">
        <f t="shared" si="45"/>
        <v>51.491995803838293</v>
      </c>
    </row>
    <row r="393" spans="4:7" x14ac:dyDescent="0.25">
      <c r="D393">
        <v>300</v>
      </c>
      <c r="E393">
        <v>3</v>
      </c>
      <c r="F393" s="28">
        <f>$D$86</f>
        <v>53.743162874222797</v>
      </c>
      <c r="G393" s="28">
        <f t="shared" si="45"/>
        <v>51.491995803838293</v>
      </c>
    </row>
    <row r="394" spans="4:7" x14ac:dyDescent="0.25">
      <c r="D394" s="30">
        <v>301</v>
      </c>
      <c r="E394">
        <v>4</v>
      </c>
      <c r="F394" s="28">
        <f>+F393</f>
        <v>53.743162874222797</v>
      </c>
      <c r="G394" s="28">
        <f t="shared" si="45"/>
        <v>51.491995803838293</v>
      </c>
    </row>
    <row r="395" spans="4:7" x14ac:dyDescent="0.25">
      <c r="D395">
        <v>302</v>
      </c>
      <c r="E395">
        <v>5</v>
      </c>
      <c r="F395" s="28">
        <f t="shared" ref="F395:F399" si="47">+F394</f>
        <v>53.743162874222797</v>
      </c>
      <c r="G395" s="28">
        <f t="shared" si="45"/>
        <v>51.491995803838293</v>
      </c>
    </row>
    <row r="396" spans="4:7" x14ac:dyDescent="0.25">
      <c r="D396">
        <v>303</v>
      </c>
      <c r="E396">
        <v>6</v>
      </c>
      <c r="F396" s="28">
        <f t="shared" si="47"/>
        <v>53.743162874222797</v>
      </c>
      <c r="G396" s="28">
        <f t="shared" si="45"/>
        <v>51.491995803838293</v>
      </c>
    </row>
    <row r="397" spans="4:7" x14ac:dyDescent="0.25">
      <c r="D397" s="30">
        <v>304</v>
      </c>
      <c r="E397">
        <v>7</v>
      </c>
      <c r="F397" s="28">
        <f t="shared" si="47"/>
        <v>53.743162874222797</v>
      </c>
      <c r="G397" s="28">
        <f t="shared" si="45"/>
        <v>51.491995803838293</v>
      </c>
    </row>
    <row r="398" spans="4:7" x14ac:dyDescent="0.25">
      <c r="D398">
        <v>305</v>
      </c>
      <c r="E398">
        <v>8</v>
      </c>
      <c r="F398" s="28">
        <f t="shared" si="47"/>
        <v>53.743162874222797</v>
      </c>
      <c r="G398" s="28">
        <f t="shared" si="45"/>
        <v>51.491995803838293</v>
      </c>
    </row>
    <row r="399" spans="4:7" x14ac:dyDescent="0.25">
      <c r="D399">
        <v>306</v>
      </c>
      <c r="E399">
        <v>9</v>
      </c>
      <c r="F399" s="28">
        <f t="shared" si="47"/>
        <v>53.743162874222797</v>
      </c>
      <c r="G399" s="28">
        <f t="shared" si="45"/>
        <v>51.491995803838293</v>
      </c>
    </row>
    <row r="400" spans="4:7" x14ac:dyDescent="0.25">
      <c r="D400" s="30">
        <v>307</v>
      </c>
      <c r="E400">
        <v>1</v>
      </c>
      <c r="F400">
        <v>0</v>
      </c>
      <c r="G400" s="28">
        <f t="shared" si="45"/>
        <v>51.491995803838293</v>
      </c>
    </row>
    <row r="401" spans="4:7" x14ac:dyDescent="0.25">
      <c r="D401">
        <v>308</v>
      </c>
      <c r="E401">
        <v>2</v>
      </c>
      <c r="F401">
        <v>0</v>
      </c>
      <c r="G401" s="28">
        <f t="shared" si="45"/>
        <v>51.491995803838293</v>
      </c>
    </row>
    <row r="402" spans="4:7" x14ac:dyDescent="0.25">
      <c r="D402">
        <v>309</v>
      </c>
      <c r="E402">
        <v>3</v>
      </c>
      <c r="F402" s="28">
        <f>$D$87</f>
        <v>57.396515428038001</v>
      </c>
      <c r="G402" s="28">
        <f t="shared" si="45"/>
        <v>51.491995803838293</v>
      </c>
    </row>
    <row r="403" spans="4:7" x14ac:dyDescent="0.25">
      <c r="D403" s="30">
        <v>310</v>
      </c>
      <c r="E403">
        <v>4</v>
      </c>
      <c r="F403" s="28">
        <f>+F402</f>
        <v>57.396515428038001</v>
      </c>
      <c r="G403" s="28">
        <f t="shared" si="45"/>
        <v>51.491995803838293</v>
      </c>
    </row>
    <row r="404" spans="4:7" x14ac:dyDescent="0.25">
      <c r="D404">
        <v>311</v>
      </c>
      <c r="E404">
        <v>5</v>
      </c>
      <c r="F404" s="28">
        <f t="shared" ref="F404:F408" si="48">+F403</f>
        <v>57.396515428038001</v>
      </c>
      <c r="G404" s="28">
        <f t="shared" si="45"/>
        <v>51.491995803838293</v>
      </c>
    </row>
    <row r="405" spans="4:7" x14ac:dyDescent="0.25">
      <c r="D405">
        <v>312</v>
      </c>
      <c r="E405">
        <v>6</v>
      </c>
      <c r="F405" s="28">
        <f t="shared" si="48"/>
        <v>57.396515428038001</v>
      </c>
      <c r="G405" s="28">
        <f t="shared" si="45"/>
        <v>51.491995803838293</v>
      </c>
    </row>
    <row r="406" spans="4:7" x14ac:dyDescent="0.25">
      <c r="D406" s="30">
        <v>313</v>
      </c>
      <c r="E406">
        <v>7</v>
      </c>
      <c r="F406" s="28">
        <f t="shared" si="48"/>
        <v>57.396515428038001</v>
      </c>
      <c r="G406" s="28">
        <f t="shared" si="45"/>
        <v>51.491995803838293</v>
      </c>
    </row>
    <row r="407" spans="4:7" x14ac:dyDescent="0.25">
      <c r="D407">
        <v>314</v>
      </c>
      <c r="E407">
        <v>8</v>
      </c>
      <c r="F407" s="28">
        <f t="shared" si="48"/>
        <v>57.396515428038001</v>
      </c>
      <c r="G407" s="28">
        <f t="shared" si="45"/>
        <v>51.491995803838293</v>
      </c>
    </row>
    <row r="408" spans="4:7" x14ac:dyDescent="0.25">
      <c r="D408">
        <v>315</v>
      </c>
      <c r="E408">
        <v>9</v>
      </c>
      <c r="F408" s="28">
        <f t="shared" si="48"/>
        <v>57.396515428038001</v>
      </c>
      <c r="G408" s="28">
        <f t="shared" si="45"/>
        <v>51.491995803838293</v>
      </c>
    </row>
    <row r="409" spans="4:7" x14ac:dyDescent="0.25">
      <c r="D409" s="30">
        <v>316</v>
      </c>
      <c r="E409">
        <v>1</v>
      </c>
      <c r="F409">
        <v>0</v>
      </c>
      <c r="G409" s="28">
        <f t="shared" si="45"/>
        <v>51.491995803838293</v>
      </c>
    </row>
    <row r="410" spans="4:7" x14ac:dyDescent="0.25">
      <c r="D410">
        <v>317</v>
      </c>
      <c r="E410">
        <v>2</v>
      </c>
      <c r="F410">
        <v>0</v>
      </c>
      <c r="G410" s="28">
        <f t="shared" si="45"/>
        <v>51.491995803838293</v>
      </c>
    </row>
    <row r="411" spans="4:7" x14ac:dyDescent="0.25">
      <c r="D411">
        <v>318</v>
      </c>
      <c r="E411">
        <v>3</v>
      </c>
      <c r="F411" s="28">
        <f>$D$88</f>
        <v>61.459138231196299</v>
      </c>
      <c r="G411" s="28">
        <f t="shared" si="45"/>
        <v>51.491995803838293</v>
      </c>
    </row>
    <row r="412" spans="4:7" x14ac:dyDescent="0.25">
      <c r="D412" s="30">
        <v>319</v>
      </c>
      <c r="E412">
        <v>4</v>
      </c>
      <c r="F412" s="28">
        <f>+F411</f>
        <v>61.459138231196299</v>
      </c>
      <c r="G412" s="28">
        <f t="shared" si="45"/>
        <v>51.491995803838293</v>
      </c>
    </row>
    <row r="413" spans="4:7" x14ac:dyDescent="0.25">
      <c r="D413">
        <v>320</v>
      </c>
      <c r="E413">
        <v>5</v>
      </c>
      <c r="F413" s="28">
        <f t="shared" ref="F413:F417" si="49">+F412</f>
        <v>61.459138231196299</v>
      </c>
      <c r="G413" s="28">
        <f t="shared" si="45"/>
        <v>51.491995803838293</v>
      </c>
    </row>
    <row r="414" spans="4:7" x14ac:dyDescent="0.25">
      <c r="D414">
        <v>321</v>
      </c>
      <c r="E414">
        <v>6</v>
      </c>
      <c r="F414" s="28">
        <f t="shared" si="49"/>
        <v>61.459138231196299</v>
      </c>
      <c r="G414" s="28">
        <f t="shared" si="45"/>
        <v>51.491995803838293</v>
      </c>
    </row>
    <row r="415" spans="4:7" x14ac:dyDescent="0.25">
      <c r="D415" s="30">
        <v>322</v>
      </c>
      <c r="E415">
        <v>7</v>
      </c>
      <c r="F415" s="28">
        <f t="shared" si="49"/>
        <v>61.459138231196299</v>
      </c>
      <c r="G415" s="28">
        <f t="shared" si="45"/>
        <v>51.491995803838293</v>
      </c>
    </row>
    <row r="416" spans="4:7" x14ac:dyDescent="0.25">
      <c r="D416">
        <v>323</v>
      </c>
      <c r="E416">
        <v>8</v>
      </c>
      <c r="F416" s="28">
        <f t="shared" si="49"/>
        <v>61.459138231196299</v>
      </c>
      <c r="G416" s="28">
        <f t="shared" si="45"/>
        <v>51.491995803838293</v>
      </c>
    </row>
    <row r="417" spans="4:7" x14ac:dyDescent="0.25">
      <c r="D417">
        <v>324</v>
      </c>
      <c r="E417">
        <v>9</v>
      </c>
      <c r="F417" s="28">
        <f t="shared" si="49"/>
        <v>61.459138231196299</v>
      </c>
      <c r="G417" s="28">
        <f t="shared" si="45"/>
        <v>51.491995803838293</v>
      </c>
    </row>
    <row r="418" spans="4:7" x14ac:dyDescent="0.25">
      <c r="D418" s="30">
        <v>325</v>
      </c>
      <c r="E418">
        <v>1</v>
      </c>
      <c r="F418">
        <v>0</v>
      </c>
      <c r="G418" s="28">
        <f t="shared" si="45"/>
        <v>51.491995803838293</v>
      </c>
    </row>
    <row r="419" spans="4:7" x14ac:dyDescent="0.25">
      <c r="D419">
        <v>326</v>
      </c>
      <c r="E419">
        <v>2</v>
      </c>
      <c r="F419">
        <v>0</v>
      </c>
      <c r="G419" s="28">
        <f t="shared" si="45"/>
        <v>51.491995803838293</v>
      </c>
    </row>
    <row r="420" spans="4:7" x14ac:dyDescent="0.25">
      <c r="D420">
        <v>327</v>
      </c>
      <c r="E420">
        <v>3</v>
      </c>
      <c r="F420" s="28">
        <f>$D$89</f>
        <v>64.868233144302195</v>
      </c>
      <c r="G420" s="28">
        <f t="shared" si="45"/>
        <v>51.491995803838293</v>
      </c>
    </row>
    <row r="421" spans="4:7" x14ac:dyDescent="0.25">
      <c r="D421" s="30">
        <v>328</v>
      </c>
      <c r="E421">
        <v>4</v>
      </c>
      <c r="F421" s="28">
        <f>+F420</f>
        <v>64.868233144302195</v>
      </c>
      <c r="G421" s="28">
        <f t="shared" si="45"/>
        <v>51.491995803838293</v>
      </c>
    </row>
    <row r="422" spans="4:7" x14ac:dyDescent="0.25">
      <c r="D422">
        <v>329</v>
      </c>
      <c r="E422">
        <v>5</v>
      </c>
      <c r="F422" s="28">
        <f t="shared" ref="F422:F426" si="50">+F421</f>
        <v>64.868233144302195</v>
      </c>
      <c r="G422" s="28">
        <f t="shared" si="45"/>
        <v>51.491995803838293</v>
      </c>
    </row>
    <row r="423" spans="4:7" x14ac:dyDescent="0.25">
      <c r="D423">
        <v>330</v>
      </c>
      <c r="E423">
        <v>6</v>
      </c>
      <c r="F423" s="28">
        <f t="shared" si="50"/>
        <v>64.868233144302195</v>
      </c>
      <c r="G423" s="28">
        <f t="shared" si="45"/>
        <v>51.491995803838293</v>
      </c>
    </row>
    <row r="424" spans="4:7" x14ac:dyDescent="0.25">
      <c r="D424" s="30">
        <v>331</v>
      </c>
      <c r="E424">
        <v>7</v>
      </c>
      <c r="F424" s="28">
        <f t="shared" si="50"/>
        <v>64.868233144302195</v>
      </c>
      <c r="G424" s="28">
        <f t="shared" si="45"/>
        <v>51.491995803838293</v>
      </c>
    </row>
    <row r="425" spans="4:7" x14ac:dyDescent="0.25">
      <c r="D425">
        <v>332</v>
      </c>
      <c r="E425">
        <v>8</v>
      </c>
      <c r="F425" s="28">
        <f t="shared" si="50"/>
        <v>64.868233144302195</v>
      </c>
      <c r="G425" s="28">
        <f t="shared" si="45"/>
        <v>51.491995803838293</v>
      </c>
    </row>
    <row r="426" spans="4:7" x14ac:dyDescent="0.25">
      <c r="D426">
        <v>333</v>
      </c>
      <c r="E426">
        <v>9</v>
      </c>
      <c r="F426" s="28">
        <f t="shared" si="50"/>
        <v>64.868233144302195</v>
      </c>
      <c r="G426" s="28">
        <f t="shared" si="45"/>
        <v>51.491995803838293</v>
      </c>
    </row>
    <row r="427" spans="4:7" x14ac:dyDescent="0.25">
      <c r="D427" s="30">
        <v>334</v>
      </c>
      <c r="E427">
        <v>1</v>
      </c>
      <c r="F427">
        <v>0</v>
      </c>
      <c r="G427" s="28">
        <f t="shared" si="45"/>
        <v>51.491995803838293</v>
      </c>
    </row>
    <row r="428" spans="4:7" x14ac:dyDescent="0.25">
      <c r="D428">
        <v>335</v>
      </c>
      <c r="E428">
        <v>2</v>
      </c>
      <c r="F428">
        <v>0</v>
      </c>
      <c r="G428" s="28">
        <f t="shared" si="45"/>
        <v>51.491995803838293</v>
      </c>
    </row>
    <row r="429" spans="4:7" x14ac:dyDescent="0.25">
      <c r="D429">
        <v>336</v>
      </c>
      <c r="E429">
        <v>3</v>
      </c>
      <c r="F429" s="28">
        <f>$D$90</f>
        <v>69.180225604512998</v>
      </c>
      <c r="G429" s="28">
        <f t="shared" si="45"/>
        <v>51.491995803838293</v>
      </c>
    </row>
    <row r="430" spans="4:7" x14ac:dyDescent="0.25">
      <c r="D430" s="30">
        <v>337</v>
      </c>
      <c r="E430">
        <v>4</v>
      </c>
      <c r="F430" s="28">
        <f>+F429</f>
        <v>69.180225604512998</v>
      </c>
      <c r="G430" s="28">
        <f t="shared" si="45"/>
        <v>51.491995803838293</v>
      </c>
    </row>
    <row r="431" spans="4:7" x14ac:dyDescent="0.25">
      <c r="D431">
        <v>338</v>
      </c>
      <c r="E431">
        <v>5</v>
      </c>
      <c r="F431" s="28">
        <f t="shared" ref="F431:F435" si="51">+F430</f>
        <v>69.180225604512998</v>
      </c>
      <c r="G431" s="28">
        <f t="shared" si="45"/>
        <v>51.491995803838293</v>
      </c>
    </row>
    <row r="432" spans="4:7" x14ac:dyDescent="0.25">
      <c r="D432">
        <v>339</v>
      </c>
      <c r="E432">
        <v>6</v>
      </c>
      <c r="F432" s="28">
        <f t="shared" si="51"/>
        <v>69.180225604512998</v>
      </c>
      <c r="G432" s="28">
        <f t="shared" si="45"/>
        <v>51.491995803838293</v>
      </c>
    </row>
    <row r="433" spans="4:7" x14ac:dyDescent="0.25">
      <c r="D433" s="30">
        <v>340</v>
      </c>
      <c r="E433">
        <v>7</v>
      </c>
      <c r="F433" s="28">
        <f t="shared" si="51"/>
        <v>69.180225604512998</v>
      </c>
      <c r="G433" s="28">
        <f t="shared" si="45"/>
        <v>51.491995803838293</v>
      </c>
    </row>
    <row r="434" spans="4:7" x14ac:dyDescent="0.25">
      <c r="D434">
        <v>341</v>
      </c>
      <c r="E434">
        <v>8</v>
      </c>
      <c r="F434" s="28">
        <f t="shared" si="51"/>
        <v>69.180225604512998</v>
      </c>
      <c r="G434" s="28">
        <f t="shared" si="45"/>
        <v>51.491995803838293</v>
      </c>
    </row>
    <row r="435" spans="4:7" x14ac:dyDescent="0.25">
      <c r="D435">
        <v>342</v>
      </c>
      <c r="E435">
        <v>9</v>
      </c>
      <c r="F435" s="28">
        <f t="shared" si="51"/>
        <v>69.180225604512998</v>
      </c>
      <c r="G435" s="28">
        <f t="shared" si="45"/>
        <v>51.491995803838293</v>
      </c>
    </row>
    <row r="436" spans="4:7" x14ac:dyDescent="0.25">
      <c r="D436" s="30">
        <v>343</v>
      </c>
      <c r="E436">
        <v>1</v>
      </c>
      <c r="F436" s="29">
        <v>0</v>
      </c>
      <c r="G436" s="28">
        <f t="shared" si="45"/>
        <v>51.491995803838293</v>
      </c>
    </row>
    <row r="437" spans="4:7" x14ac:dyDescent="0.25">
      <c r="D437">
        <v>344</v>
      </c>
      <c r="E437">
        <v>2</v>
      </c>
      <c r="F437" s="29">
        <v>0</v>
      </c>
      <c r="G437" s="28">
        <f t="shared" si="45"/>
        <v>51.491995803838293</v>
      </c>
    </row>
    <row r="438" spans="4:7" x14ac:dyDescent="0.25">
      <c r="D438">
        <v>345</v>
      </c>
      <c r="E438">
        <v>3</v>
      </c>
      <c r="F438" s="29">
        <v>0</v>
      </c>
      <c r="G438" s="28">
        <f t="shared" si="45"/>
        <v>51.491995803838293</v>
      </c>
    </row>
    <row r="439" spans="4:7" x14ac:dyDescent="0.25">
      <c r="D439" s="30">
        <v>346</v>
      </c>
      <c r="E439">
        <v>4</v>
      </c>
      <c r="F439" s="29">
        <v>0</v>
      </c>
      <c r="G439" s="28">
        <f t="shared" si="45"/>
        <v>51.491995803838293</v>
      </c>
    </row>
    <row r="440" spans="4:7" x14ac:dyDescent="0.25">
      <c r="D440">
        <v>347</v>
      </c>
      <c r="E440">
        <v>5</v>
      </c>
      <c r="F440" s="29">
        <v>0</v>
      </c>
      <c r="G440" s="28">
        <f t="shared" si="45"/>
        <v>51.491995803838293</v>
      </c>
    </row>
    <row r="441" spans="4:7" x14ac:dyDescent="0.25">
      <c r="D441">
        <v>348</v>
      </c>
      <c r="E441">
        <v>6</v>
      </c>
      <c r="F441" s="29">
        <v>0</v>
      </c>
      <c r="G441" s="28">
        <f t="shared" si="45"/>
        <v>51.491995803838293</v>
      </c>
    </row>
    <row r="442" spans="4:7" x14ac:dyDescent="0.25">
      <c r="D442" s="30">
        <v>349</v>
      </c>
      <c r="E442">
        <v>7</v>
      </c>
      <c r="F442" s="29">
        <v>0</v>
      </c>
      <c r="G442" s="28">
        <f t="shared" si="45"/>
        <v>51.491995803838293</v>
      </c>
    </row>
    <row r="443" spans="4:7" x14ac:dyDescent="0.25">
      <c r="D443">
        <v>350</v>
      </c>
      <c r="E443">
        <v>8</v>
      </c>
      <c r="F443" s="29">
        <v>0</v>
      </c>
      <c r="G443" s="28">
        <f t="shared" si="45"/>
        <v>51.491995803838293</v>
      </c>
    </row>
    <row r="444" spans="4:7" x14ac:dyDescent="0.25">
      <c r="D444">
        <v>351</v>
      </c>
      <c r="E444">
        <v>9</v>
      </c>
      <c r="F444" s="29">
        <v>0</v>
      </c>
      <c r="G444" s="28">
        <f t="shared" si="45"/>
        <v>51.491995803838293</v>
      </c>
    </row>
    <row r="445" spans="4:7" x14ac:dyDescent="0.25">
      <c r="D445" s="30">
        <v>352</v>
      </c>
      <c r="E445">
        <v>1</v>
      </c>
      <c r="F445" s="29">
        <v>0</v>
      </c>
      <c r="G445" s="28">
        <f t="shared" si="45"/>
        <v>51.491995803838293</v>
      </c>
    </row>
    <row r="446" spans="4:7" x14ac:dyDescent="0.25">
      <c r="D446">
        <v>353</v>
      </c>
      <c r="E446">
        <v>2</v>
      </c>
      <c r="F446" s="29">
        <v>0</v>
      </c>
      <c r="G446" s="28">
        <f t="shared" si="45"/>
        <v>51.491995803838293</v>
      </c>
    </row>
    <row r="447" spans="4:7" x14ac:dyDescent="0.25">
      <c r="D447">
        <v>354</v>
      </c>
      <c r="E447">
        <v>3</v>
      </c>
      <c r="F447" s="29">
        <v>0</v>
      </c>
      <c r="G447" s="28">
        <f t="shared" si="45"/>
        <v>51.491995803838293</v>
      </c>
    </row>
    <row r="448" spans="4:7" x14ac:dyDescent="0.25">
      <c r="D448" s="30">
        <v>355</v>
      </c>
      <c r="E448">
        <v>4</v>
      </c>
      <c r="F448" s="29">
        <v>0</v>
      </c>
      <c r="G448" s="28">
        <f t="shared" ref="G448:G453" si="52">+G447</f>
        <v>51.491995803838293</v>
      </c>
    </row>
    <row r="449" spans="4:7" x14ac:dyDescent="0.25">
      <c r="D449">
        <v>356</v>
      </c>
      <c r="E449">
        <v>5</v>
      </c>
      <c r="F449" s="29">
        <v>0</v>
      </c>
      <c r="G449" s="28">
        <f t="shared" si="52"/>
        <v>51.491995803838293</v>
      </c>
    </row>
    <row r="450" spans="4:7" x14ac:dyDescent="0.25">
      <c r="D450">
        <v>357</v>
      </c>
      <c r="E450">
        <v>6</v>
      </c>
      <c r="F450" s="29">
        <v>0</v>
      </c>
      <c r="G450" s="28">
        <f t="shared" si="52"/>
        <v>51.491995803838293</v>
      </c>
    </row>
    <row r="451" spans="4:7" x14ac:dyDescent="0.25">
      <c r="D451" s="30">
        <v>358</v>
      </c>
      <c r="E451">
        <v>7</v>
      </c>
      <c r="F451" s="29">
        <v>0</v>
      </c>
      <c r="G451" s="28">
        <f t="shared" si="52"/>
        <v>51.491995803838293</v>
      </c>
    </row>
    <row r="452" spans="4:7" x14ac:dyDescent="0.25">
      <c r="D452">
        <v>359</v>
      </c>
      <c r="E452">
        <v>8</v>
      </c>
      <c r="F452" s="29">
        <v>0</v>
      </c>
      <c r="G452" s="28">
        <f t="shared" si="52"/>
        <v>51.491995803838293</v>
      </c>
    </row>
    <row r="453" spans="4:7" x14ac:dyDescent="0.25">
      <c r="D453">
        <v>360</v>
      </c>
      <c r="E453">
        <v>9</v>
      </c>
      <c r="F453" s="29">
        <v>0</v>
      </c>
      <c r="G453" s="28">
        <f t="shared" si="52"/>
        <v>51.491995803838293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1785-8141-466B-B780-D069AD31BBAF}">
  <sheetPr>
    <tabColor rgb="FFFFFF00"/>
  </sheetPr>
  <dimension ref="A1:L44"/>
  <sheetViews>
    <sheetView topLeftCell="A88" zoomScale="85" zoomScaleNormal="85" workbookViewId="0">
      <selection activeCell="B39" sqref="B39"/>
    </sheetView>
  </sheetViews>
  <sheetFormatPr baseColWidth="10" defaultRowHeight="15" x14ac:dyDescent="0.25"/>
  <cols>
    <col min="1" max="1" width="44.42578125" bestFit="1" customWidth="1"/>
    <col min="2" max="2" width="27.7109375" bestFit="1" customWidth="1"/>
    <col min="9" max="9" width="44.42578125" bestFit="1" customWidth="1"/>
    <col min="10" max="10" width="27.7109375" bestFit="1" customWidth="1"/>
  </cols>
  <sheetData>
    <row r="1" spans="1:12" x14ac:dyDescent="0.25">
      <c r="A1" t="s">
        <v>483</v>
      </c>
      <c r="B1" t="s">
        <v>484</v>
      </c>
      <c r="C1" t="s">
        <v>547</v>
      </c>
      <c r="I1" t="s">
        <v>483</v>
      </c>
      <c r="J1" t="s">
        <v>484</v>
      </c>
      <c r="K1" t="s">
        <v>548</v>
      </c>
      <c r="L1" t="s">
        <v>549</v>
      </c>
    </row>
    <row r="2" spans="1:12" x14ac:dyDescent="0.25">
      <c r="A2" t="s">
        <v>486</v>
      </c>
      <c r="B2" t="s">
        <v>487</v>
      </c>
      <c r="C2" s="31">
        <v>93.904352338126856</v>
      </c>
      <c r="I2" t="s">
        <v>502</v>
      </c>
      <c r="J2" t="s">
        <v>510</v>
      </c>
      <c r="K2" s="31">
        <v>27.030625096158325</v>
      </c>
      <c r="L2" s="31">
        <f t="shared" ref="L2:L42" si="0">100-K2</f>
        <v>72.969374903841668</v>
      </c>
    </row>
    <row r="3" spans="1:12" x14ac:dyDescent="0.25">
      <c r="A3" t="s">
        <v>486</v>
      </c>
      <c r="B3" t="s">
        <v>488</v>
      </c>
      <c r="C3" s="31">
        <v>100</v>
      </c>
      <c r="I3" t="s">
        <v>502</v>
      </c>
      <c r="J3" t="s">
        <v>507</v>
      </c>
      <c r="K3" s="31">
        <v>44.757340254628808</v>
      </c>
      <c r="L3" s="31">
        <f t="shared" si="0"/>
        <v>55.242659745371192</v>
      </c>
    </row>
    <row r="4" spans="1:12" x14ac:dyDescent="0.25">
      <c r="A4" t="s">
        <v>486</v>
      </c>
      <c r="B4" t="s">
        <v>489</v>
      </c>
      <c r="C4" s="31">
        <v>99.439088534165236</v>
      </c>
      <c r="I4" t="s">
        <v>502</v>
      </c>
      <c r="J4" t="s">
        <v>509</v>
      </c>
      <c r="K4" s="31">
        <v>61.881990939677898</v>
      </c>
      <c r="L4" s="31">
        <f t="shared" si="0"/>
        <v>38.118009060322102</v>
      </c>
    </row>
    <row r="5" spans="1:12" x14ac:dyDescent="0.25">
      <c r="A5" t="s">
        <v>486</v>
      </c>
      <c r="B5" t="s">
        <v>490</v>
      </c>
      <c r="C5" s="31">
        <v>98.810915502218137</v>
      </c>
      <c r="I5" t="s">
        <v>502</v>
      </c>
      <c r="J5" t="s">
        <v>506</v>
      </c>
      <c r="K5" s="31">
        <v>65.549158458779331</v>
      </c>
      <c r="L5" s="31">
        <f t="shared" si="0"/>
        <v>34.450841541220669</v>
      </c>
    </row>
    <row r="6" spans="1:12" x14ac:dyDescent="0.25">
      <c r="A6" t="s">
        <v>491</v>
      </c>
      <c r="B6" t="s">
        <v>492</v>
      </c>
      <c r="C6" s="31">
        <v>99.555569759189765</v>
      </c>
      <c r="I6" t="s">
        <v>502</v>
      </c>
      <c r="J6" t="s">
        <v>505</v>
      </c>
      <c r="K6" s="31">
        <v>67.526516541088412</v>
      </c>
      <c r="L6" s="31">
        <f t="shared" si="0"/>
        <v>32.473483458911588</v>
      </c>
    </row>
    <row r="7" spans="1:12" x14ac:dyDescent="0.25">
      <c r="A7" t="s">
        <v>491</v>
      </c>
      <c r="B7" t="s">
        <v>493</v>
      </c>
      <c r="C7" s="31">
        <v>100</v>
      </c>
      <c r="I7" t="s">
        <v>502</v>
      </c>
      <c r="J7" t="s">
        <v>511</v>
      </c>
      <c r="K7" s="31">
        <v>74.979074643952544</v>
      </c>
      <c r="L7" s="31">
        <f t="shared" si="0"/>
        <v>25.020925356047456</v>
      </c>
    </row>
    <row r="8" spans="1:12" x14ac:dyDescent="0.25">
      <c r="A8" t="s">
        <v>494</v>
      </c>
      <c r="B8" t="s">
        <v>495</v>
      </c>
      <c r="C8" s="31">
        <v>98.414054882036254</v>
      </c>
      <c r="I8" t="s">
        <v>502</v>
      </c>
      <c r="J8" t="s">
        <v>503</v>
      </c>
      <c r="K8" s="31">
        <v>76.859573192129929</v>
      </c>
      <c r="L8" s="31">
        <f t="shared" si="0"/>
        <v>23.140426807870071</v>
      </c>
    </row>
    <row r="9" spans="1:12" x14ac:dyDescent="0.25">
      <c r="A9" t="s">
        <v>494</v>
      </c>
      <c r="B9" t="s">
        <v>496</v>
      </c>
      <c r="C9" s="31">
        <v>92.773598523900347</v>
      </c>
      <c r="I9" t="s">
        <v>525</v>
      </c>
      <c r="J9" t="s">
        <v>525</v>
      </c>
      <c r="K9" s="31">
        <v>84.641896315821427</v>
      </c>
      <c r="L9" s="31">
        <f t="shared" si="0"/>
        <v>15.358103684178573</v>
      </c>
    </row>
    <row r="10" spans="1:12" x14ac:dyDescent="0.25">
      <c r="A10" t="s">
        <v>494</v>
      </c>
      <c r="B10" t="s">
        <v>497</v>
      </c>
      <c r="C10" s="31">
        <v>87.193735991258862</v>
      </c>
      <c r="I10" t="s">
        <v>494</v>
      </c>
      <c r="J10" t="s">
        <v>500</v>
      </c>
      <c r="K10" s="31">
        <v>85.369002803796818</v>
      </c>
      <c r="L10" s="31">
        <f t="shared" si="0"/>
        <v>14.630997196203182</v>
      </c>
    </row>
    <row r="11" spans="1:12" x14ac:dyDescent="0.25">
      <c r="A11" t="s">
        <v>494</v>
      </c>
      <c r="B11" t="s">
        <v>498</v>
      </c>
      <c r="C11" s="31">
        <v>96.375127110812898</v>
      </c>
      <c r="I11" t="s">
        <v>494</v>
      </c>
      <c r="J11" t="s">
        <v>497</v>
      </c>
      <c r="K11" s="31">
        <v>87.193735991258862</v>
      </c>
      <c r="L11" s="31">
        <f t="shared" si="0"/>
        <v>12.806264008741138</v>
      </c>
    </row>
    <row r="12" spans="1:12" x14ac:dyDescent="0.25">
      <c r="A12" t="s">
        <v>494</v>
      </c>
      <c r="B12" t="s">
        <v>499</v>
      </c>
      <c r="C12" s="31">
        <v>99.521597145493331</v>
      </c>
      <c r="I12" t="s">
        <v>502</v>
      </c>
      <c r="J12" t="s">
        <v>508</v>
      </c>
      <c r="K12" s="31">
        <v>87.957485477096114</v>
      </c>
      <c r="L12" s="31">
        <f t="shared" si="0"/>
        <v>12.042514522903886</v>
      </c>
    </row>
    <row r="13" spans="1:12" x14ac:dyDescent="0.25">
      <c r="A13" t="s">
        <v>494</v>
      </c>
      <c r="B13" t="s">
        <v>500</v>
      </c>
      <c r="C13" s="31">
        <v>85.369002803796818</v>
      </c>
      <c r="I13" t="s">
        <v>523</v>
      </c>
      <c r="J13" t="s">
        <v>523</v>
      </c>
      <c r="K13" s="31">
        <v>90.82119595982995</v>
      </c>
      <c r="L13" s="31">
        <f t="shared" si="0"/>
        <v>9.1788040401700499</v>
      </c>
    </row>
    <row r="14" spans="1:12" x14ac:dyDescent="0.25">
      <c r="A14" t="s">
        <v>494</v>
      </c>
      <c r="B14" t="s">
        <v>501</v>
      </c>
      <c r="C14" s="31">
        <v>90.82300981194183</v>
      </c>
      <c r="I14" t="s">
        <v>494</v>
      </c>
      <c r="J14" t="s">
        <v>501</v>
      </c>
      <c r="K14" s="31">
        <v>90.82300981194183</v>
      </c>
      <c r="L14" s="31">
        <f t="shared" si="0"/>
        <v>9.1769901880581699</v>
      </c>
    </row>
    <row r="15" spans="1:12" x14ac:dyDescent="0.25">
      <c r="A15" t="s">
        <v>502</v>
      </c>
      <c r="B15" t="s">
        <v>503</v>
      </c>
      <c r="C15" s="31">
        <v>76.859573192129929</v>
      </c>
      <c r="I15" t="s">
        <v>494</v>
      </c>
      <c r="J15" t="s">
        <v>496</v>
      </c>
      <c r="K15" s="31">
        <v>92.773598523900347</v>
      </c>
      <c r="L15" s="31">
        <f t="shared" si="0"/>
        <v>7.2264014760996531</v>
      </c>
    </row>
    <row r="16" spans="1:12" x14ac:dyDescent="0.25">
      <c r="A16" t="s">
        <v>502</v>
      </c>
      <c r="B16" t="s">
        <v>504</v>
      </c>
      <c r="C16" s="31">
        <v>95.875356982722892</v>
      </c>
      <c r="I16" t="s">
        <v>486</v>
      </c>
      <c r="J16" t="s">
        <v>487</v>
      </c>
      <c r="K16" s="31">
        <v>93.904352338126856</v>
      </c>
      <c r="L16" s="31">
        <f t="shared" si="0"/>
        <v>6.0956476618731443</v>
      </c>
    </row>
    <row r="17" spans="1:12" x14ac:dyDescent="0.25">
      <c r="A17" t="s">
        <v>502</v>
      </c>
      <c r="B17" t="s">
        <v>505</v>
      </c>
      <c r="C17" s="31">
        <v>67.526516541088412</v>
      </c>
      <c r="I17" t="s">
        <v>528</v>
      </c>
      <c r="J17" t="s">
        <v>529</v>
      </c>
      <c r="K17" s="31">
        <v>94.215105228538377</v>
      </c>
      <c r="L17" s="31">
        <f t="shared" si="0"/>
        <v>5.784894771461623</v>
      </c>
    </row>
    <row r="18" spans="1:12" x14ac:dyDescent="0.25">
      <c r="A18" t="s">
        <v>502</v>
      </c>
      <c r="B18" t="s">
        <v>506</v>
      </c>
      <c r="C18" s="31">
        <v>65.549158458779331</v>
      </c>
      <c r="I18" t="s">
        <v>502</v>
      </c>
      <c r="J18" t="s">
        <v>504</v>
      </c>
      <c r="K18" s="31">
        <v>95.875356982722892</v>
      </c>
      <c r="L18" s="31">
        <f t="shared" si="0"/>
        <v>4.1246430172771085</v>
      </c>
    </row>
    <row r="19" spans="1:12" x14ac:dyDescent="0.25">
      <c r="A19" t="s">
        <v>502</v>
      </c>
      <c r="B19" t="s">
        <v>507</v>
      </c>
      <c r="C19" s="31">
        <v>44.757340254628808</v>
      </c>
      <c r="I19" t="s">
        <v>494</v>
      </c>
      <c r="J19" t="s">
        <v>498</v>
      </c>
      <c r="K19" s="31">
        <v>96.375127110812898</v>
      </c>
      <c r="L19" s="31">
        <f t="shared" si="0"/>
        <v>3.6248728891871025</v>
      </c>
    </row>
    <row r="20" spans="1:12" x14ac:dyDescent="0.25">
      <c r="A20" t="s">
        <v>502</v>
      </c>
      <c r="B20" t="s">
        <v>508</v>
      </c>
      <c r="C20" s="31">
        <v>87.957485477096114</v>
      </c>
      <c r="I20" t="s">
        <v>524</v>
      </c>
      <c r="J20" t="s">
        <v>524</v>
      </c>
      <c r="K20" s="31">
        <v>96.900919144279442</v>
      </c>
      <c r="L20" s="31">
        <f t="shared" si="0"/>
        <v>3.0990808557205582</v>
      </c>
    </row>
    <row r="21" spans="1:12" x14ac:dyDescent="0.25">
      <c r="A21" t="s">
        <v>502</v>
      </c>
      <c r="B21" t="s">
        <v>509</v>
      </c>
      <c r="C21" s="31">
        <v>61.881990939677898</v>
      </c>
      <c r="I21" t="s">
        <v>480</v>
      </c>
      <c r="J21" t="s">
        <v>480</v>
      </c>
      <c r="K21" s="31">
        <v>96.945319028108827</v>
      </c>
      <c r="L21" s="31">
        <f t="shared" si="0"/>
        <v>3.0546809718911732</v>
      </c>
    </row>
    <row r="22" spans="1:12" x14ac:dyDescent="0.25">
      <c r="A22" t="s">
        <v>502</v>
      </c>
      <c r="B22" t="s">
        <v>510</v>
      </c>
      <c r="C22" s="31">
        <v>27.030625096158325</v>
      </c>
      <c r="I22" t="s">
        <v>536</v>
      </c>
      <c r="J22" t="s">
        <v>537</v>
      </c>
      <c r="K22" s="31">
        <v>98.085909679513506</v>
      </c>
      <c r="L22" s="31">
        <f t="shared" si="0"/>
        <v>1.9140903204864941</v>
      </c>
    </row>
    <row r="23" spans="1:12" x14ac:dyDescent="0.25">
      <c r="A23" t="s">
        <v>502</v>
      </c>
      <c r="B23" t="s">
        <v>511</v>
      </c>
      <c r="C23" s="31">
        <v>74.979074643952544</v>
      </c>
      <c r="I23" t="s">
        <v>494</v>
      </c>
      <c r="J23" t="s">
        <v>495</v>
      </c>
      <c r="K23" s="31">
        <v>98.414054882036254</v>
      </c>
      <c r="L23" s="31">
        <f t="shared" si="0"/>
        <v>1.585945117963746</v>
      </c>
    </row>
    <row r="24" spans="1:12" x14ac:dyDescent="0.25">
      <c r="A24" t="s">
        <v>512</v>
      </c>
      <c r="B24" t="s">
        <v>513</v>
      </c>
      <c r="C24" s="31">
        <v>100</v>
      </c>
      <c r="I24" t="s">
        <v>486</v>
      </c>
      <c r="J24" t="s">
        <v>490</v>
      </c>
      <c r="K24" s="31">
        <v>98.810915502218137</v>
      </c>
      <c r="L24" s="31">
        <f t="shared" si="0"/>
        <v>1.1890844977818631</v>
      </c>
    </row>
    <row r="25" spans="1:12" x14ac:dyDescent="0.25">
      <c r="A25" t="s">
        <v>512</v>
      </c>
      <c r="B25" t="s">
        <v>514</v>
      </c>
      <c r="C25" s="31">
        <v>100</v>
      </c>
      <c r="I25" t="s">
        <v>530</v>
      </c>
      <c r="J25" t="s">
        <v>531</v>
      </c>
      <c r="K25" s="31">
        <v>99.048530919293754</v>
      </c>
      <c r="L25" s="31">
        <f t="shared" si="0"/>
        <v>0.95146908070624647</v>
      </c>
    </row>
    <row r="26" spans="1:12" x14ac:dyDescent="0.25">
      <c r="A26" t="s">
        <v>512</v>
      </c>
      <c r="B26" t="s">
        <v>515</v>
      </c>
      <c r="C26" s="31">
        <v>100</v>
      </c>
      <c r="I26" t="s">
        <v>519</v>
      </c>
      <c r="J26" t="s">
        <v>519</v>
      </c>
      <c r="K26" s="31">
        <v>99.270455505312754</v>
      </c>
      <c r="L26" s="31">
        <f t="shared" si="0"/>
        <v>0.72954449468724647</v>
      </c>
    </row>
    <row r="27" spans="1:12" x14ac:dyDescent="0.25">
      <c r="A27" t="s">
        <v>512</v>
      </c>
      <c r="B27" t="s">
        <v>516</v>
      </c>
      <c r="C27" s="31">
        <v>100</v>
      </c>
      <c r="I27" t="s">
        <v>486</v>
      </c>
      <c r="J27" t="s">
        <v>489</v>
      </c>
      <c r="K27" s="31">
        <v>99.439088534165236</v>
      </c>
      <c r="L27" s="31">
        <f t="shared" si="0"/>
        <v>0.56091146583476359</v>
      </c>
    </row>
    <row r="28" spans="1:12" x14ac:dyDescent="0.25">
      <c r="A28" t="s">
        <v>512</v>
      </c>
      <c r="B28" t="s">
        <v>517</v>
      </c>
      <c r="C28" s="31">
        <v>100</v>
      </c>
      <c r="I28" t="s">
        <v>494</v>
      </c>
      <c r="J28" t="s">
        <v>499</v>
      </c>
      <c r="K28" s="31">
        <v>99.521597145493331</v>
      </c>
      <c r="L28" s="31">
        <f t="shared" si="0"/>
        <v>0.47840285450666897</v>
      </c>
    </row>
    <row r="29" spans="1:12" x14ac:dyDescent="0.25">
      <c r="A29" t="s">
        <v>512</v>
      </c>
      <c r="B29" t="s">
        <v>518</v>
      </c>
      <c r="C29" s="31">
        <v>100</v>
      </c>
      <c r="G29" t="s">
        <v>550</v>
      </c>
      <c r="I29" t="s">
        <v>491</v>
      </c>
      <c r="J29" t="s">
        <v>492</v>
      </c>
      <c r="K29" s="31">
        <v>99.555569759189765</v>
      </c>
      <c r="L29" s="31">
        <f t="shared" si="0"/>
        <v>0.44443024081023452</v>
      </c>
    </row>
    <row r="30" spans="1:12" x14ac:dyDescent="0.25">
      <c r="A30" t="s">
        <v>519</v>
      </c>
      <c r="B30" t="s">
        <v>519</v>
      </c>
      <c r="C30" s="31">
        <f>SUMPRODUCT(F30:F31,G30:G31)</f>
        <v>99.270455505312754</v>
      </c>
      <c r="E30" t="s">
        <v>551</v>
      </c>
      <c r="F30" s="31">
        <v>98.789000748584584</v>
      </c>
      <c r="G30">
        <v>0.60243182961059538</v>
      </c>
      <c r="I30" t="s">
        <v>486</v>
      </c>
      <c r="J30" t="s">
        <v>488</v>
      </c>
      <c r="K30" s="31">
        <v>100</v>
      </c>
      <c r="L30" s="31">
        <f t="shared" si="0"/>
        <v>0</v>
      </c>
    </row>
    <row r="31" spans="1:12" x14ac:dyDescent="0.25">
      <c r="A31" t="s">
        <v>522</v>
      </c>
      <c r="B31" t="s">
        <v>522</v>
      </c>
      <c r="C31" s="31">
        <v>100</v>
      </c>
      <c r="E31" t="s">
        <v>552</v>
      </c>
      <c r="F31" s="31">
        <v>100</v>
      </c>
      <c r="G31">
        <v>0.39756817038940467</v>
      </c>
      <c r="I31" t="s">
        <v>491</v>
      </c>
      <c r="J31" t="s">
        <v>493</v>
      </c>
      <c r="K31" s="31">
        <v>100</v>
      </c>
      <c r="L31" s="31">
        <f t="shared" si="0"/>
        <v>0</v>
      </c>
    </row>
    <row r="32" spans="1:12" x14ac:dyDescent="0.25">
      <c r="A32" t="s">
        <v>523</v>
      </c>
      <c r="B32" t="s">
        <v>523</v>
      </c>
      <c r="C32" s="31">
        <v>90.82119595982995</v>
      </c>
      <c r="I32" t="s">
        <v>512</v>
      </c>
      <c r="J32" t="s">
        <v>544</v>
      </c>
      <c r="K32" s="31">
        <v>100</v>
      </c>
      <c r="L32" s="31">
        <f t="shared" si="0"/>
        <v>0</v>
      </c>
    </row>
    <row r="33" spans="1:12" x14ac:dyDescent="0.25">
      <c r="A33" t="s">
        <v>524</v>
      </c>
      <c r="B33" t="s">
        <v>524</v>
      </c>
      <c r="C33" s="31">
        <v>96.900919144279442</v>
      </c>
      <c r="I33" t="s">
        <v>512</v>
      </c>
      <c r="J33" t="s">
        <v>516</v>
      </c>
      <c r="K33" s="31">
        <v>100</v>
      </c>
      <c r="L33" s="31">
        <f t="shared" si="0"/>
        <v>0</v>
      </c>
    </row>
    <row r="34" spans="1:12" x14ac:dyDescent="0.25">
      <c r="A34" t="s">
        <v>480</v>
      </c>
      <c r="B34" t="s">
        <v>480</v>
      </c>
      <c r="C34" s="31">
        <v>96.945319028108827</v>
      </c>
      <c r="I34" t="s">
        <v>512</v>
      </c>
      <c r="J34" t="s">
        <v>517</v>
      </c>
      <c r="K34" s="31">
        <v>100</v>
      </c>
      <c r="L34" s="31">
        <f t="shared" si="0"/>
        <v>0</v>
      </c>
    </row>
    <row r="35" spans="1:12" x14ac:dyDescent="0.25">
      <c r="A35" t="s">
        <v>525</v>
      </c>
      <c r="B35" t="s">
        <v>525</v>
      </c>
      <c r="C35" s="31">
        <v>84.641896315821427</v>
      </c>
      <c r="I35" t="s">
        <v>512</v>
      </c>
      <c r="J35" t="s">
        <v>518</v>
      </c>
      <c r="K35" s="31">
        <v>100</v>
      </c>
      <c r="L35" s="31">
        <f t="shared" si="0"/>
        <v>0</v>
      </c>
    </row>
    <row r="36" spans="1:12" x14ac:dyDescent="0.25">
      <c r="A36" t="s">
        <v>526</v>
      </c>
      <c r="B36" t="s">
        <v>527</v>
      </c>
      <c r="C36" s="31">
        <v>100</v>
      </c>
      <c r="I36" t="s">
        <v>522</v>
      </c>
      <c r="J36" t="s">
        <v>522</v>
      </c>
      <c r="K36" s="31">
        <v>100</v>
      </c>
      <c r="L36" s="31">
        <f t="shared" si="0"/>
        <v>0</v>
      </c>
    </row>
    <row r="37" spans="1:12" x14ac:dyDescent="0.25">
      <c r="A37" t="s">
        <v>528</v>
      </c>
      <c r="B37" t="s">
        <v>529</v>
      </c>
      <c r="C37" s="31">
        <v>94.215105228538377</v>
      </c>
      <c r="I37" t="s">
        <v>526</v>
      </c>
      <c r="J37" t="s">
        <v>527</v>
      </c>
      <c r="K37" s="31">
        <v>100</v>
      </c>
      <c r="L37" s="31">
        <f t="shared" si="0"/>
        <v>0</v>
      </c>
    </row>
    <row r="38" spans="1:12" x14ac:dyDescent="0.25">
      <c r="A38" t="s">
        <v>530</v>
      </c>
      <c r="B38" t="s">
        <v>531</v>
      </c>
      <c r="C38" s="31">
        <v>99.048530919293754</v>
      </c>
      <c r="I38" t="s">
        <v>532</v>
      </c>
      <c r="J38" t="s">
        <v>532</v>
      </c>
      <c r="K38" s="31">
        <v>100</v>
      </c>
      <c r="L38" s="31">
        <f t="shared" si="0"/>
        <v>0</v>
      </c>
    </row>
    <row r="39" spans="1:12" x14ac:dyDescent="0.25">
      <c r="A39" t="s">
        <v>532</v>
      </c>
      <c r="B39" t="s">
        <v>532</v>
      </c>
      <c r="C39" s="31">
        <v>100</v>
      </c>
      <c r="I39" t="s">
        <v>533</v>
      </c>
      <c r="J39" t="s">
        <v>533</v>
      </c>
      <c r="K39" s="31">
        <v>100</v>
      </c>
      <c r="L39" s="31">
        <f t="shared" si="0"/>
        <v>0</v>
      </c>
    </row>
    <row r="40" spans="1:12" x14ac:dyDescent="0.25">
      <c r="A40" t="s">
        <v>533</v>
      </c>
      <c r="B40" t="s">
        <v>533</v>
      </c>
      <c r="C40" s="31">
        <v>100</v>
      </c>
      <c r="I40" t="s">
        <v>534</v>
      </c>
      <c r="J40" t="s">
        <v>534</v>
      </c>
      <c r="K40" s="31">
        <v>100</v>
      </c>
      <c r="L40" s="31">
        <f t="shared" si="0"/>
        <v>0</v>
      </c>
    </row>
    <row r="41" spans="1:12" x14ac:dyDescent="0.25">
      <c r="A41" t="s">
        <v>534</v>
      </c>
      <c r="B41" t="s">
        <v>534</v>
      </c>
      <c r="C41" s="31">
        <v>100</v>
      </c>
      <c r="I41" t="s">
        <v>535</v>
      </c>
      <c r="J41" t="s">
        <v>535</v>
      </c>
      <c r="K41" s="31">
        <v>100</v>
      </c>
      <c r="L41" s="31">
        <f t="shared" si="0"/>
        <v>0</v>
      </c>
    </row>
    <row r="42" spans="1:12" x14ac:dyDescent="0.25">
      <c r="A42" t="s">
        <v>535</v>
      </c>
      <c r="B42" t="s">
        <v>535</v>
      </c>
      <c r="C42" s="31">
        <v>100</v>
      </c>
      <c r="I42" t="s">
        <v>538</v>
      </c>
      <c r="J42" t="s">
        <v>538</v>
      </c>
      <c r="K42" s="31">
        <v>100</v>
      </c>
      <c r="L42" s="31">
        <f t="shared" si="0"/>
        <v>0</v>
      </c>
    </row>
    <row r="43" spans="1:12" x14ac:dyDescent="0.25">
      <c r="A43" t="s">
        <v>536</v>
      </c>
      <c r="B43" t="s">
        <v>537</v>
      </c>
      <c r="C43" s="31">
        <v>98.085909679513506</v>
      </c>
    </row>
    <row r="44" spans="1:12" x14ac:dyDescent="0.25">
      <c r="A44" t="s">
        <v>538</v>
      </c>
      <c r="B44" t="s">
        <v>538</v>
      </c>
      <c r="C44" s="31">
        <v>100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37AD-445B-407F-8976-E7798EBCCBF2}">
  <sheetPr>
    <tabColor rgb="FFFFFF00"/>
  </sheetPr>
  <dimension ref="B2:C15"/>
  <sheetViews>
    <sheetView workbookViewId="0">
      <selection activeCell="E9" sqref="E9"/>
    </sheetView>
  </sheetViews>
  <sheetFormatPr baseColWidth="10" defaultRowHeight="15" x14ac:dyDescent="0.25"/>
  <cols>
    <col min="2" max="2" width="33.140625" bestFit="1" customWidth="1"/>
  </cols>
  <sheetData>
    <row r="2" spans="2:3" x14ac:dyDescent="0.25">
      <c r="B2" t="s">
        <v>484</v>
      </c>
      <c r="C2" t="s">
        <v>553</v>
      </c>
    </row>
    <row r="3" spans="2:3" x14ac:dyDescent="0.25">
      <c r="B3" t="s">
        <v>554</v>
      </c>
      <c r="C3" s="28">
        <v>0.49</v>
      </c>
    </row>
    <row r="4" spans="2:3" x14ac:dyDescent="0.25">
      <c r="B4" t="s">
        <v>523</v>
      </c>
      <c r="C4" s="28">
        <v>0.5</v>
      </c>
    </row>
    <row r="5" spans="2:3" x14ac:dyDescent="0.25">
      <c r="B5" t="s">
        <v>555</v>
      </c>
      <c r="C5" s="28">
        <v>0.52</v>
      </c>
    </row>
    <row r="6" spans="2:3" x14ac:dyDescent="0.25">
      <c r="B6" t="s">
        <v>471</v>
      </c>
      <c r="C6" s="28">
        <v>0.53</v>
      </c>
    </row>
    <row r="7" spans="2:3" x14ac:dyDescent="0.25">
      <c r="B7" t="s">
        <v>519</v>
      </c>
      <c r="C7" s="28">
        <v>0.55000000000000004</v>
      </c>
    </row>
    <row r="8" spans="2:3" x14ac:dyDescent="0.25">
      <c r="B8" t="s">
        <v>556</v>
      </c>
      <c r="C8" s="28">
        <v>0.57999999999999996</v>
      </c>
    </row>
    <row r="9" spans="2:3" x14ac:dyDescent="0.25">
      <c r="B9" t="s">
        <v>473</v>
      </c>
      <c r="C9" s="28">
        <v>0.6</v>
      </c>
    </row>
    <row r="10" spans="2:3" x14ac:dyDescent="0.25">
      <c r="B10" t="s">
        <v>522</v>
      </c>
      <c r="C10" s="28">
        <v>0.6</v>
      </c>
    </row>
    <row r="11" spans="2:3" x14ac:dyDescent="0.25">
      <c r="B11" t="s">
        <v>548</v>
      </c>
      <c r="C11" s="28">
        <v>0.66</v>
      </c>
    </row>
    <row r="12" spans="2:3" x14ac:dyDescent="0.25">
      <c r="B12" t="s">
        <v>557</v>
      </c>
      <c r="C12" s="28">
        <v>0.69</v>
      </c>
    </row>
    <row r="13" spans="2:3" x14ac:dyDescent="0.25">
      <c r="B13" t="s">
        <v>558</v>
      </c>
      <c r="C13" s="28">
        <v>0.76</v>
      </c>
    </row>
    <row r="14" spans="2:3" x14ac:dyDescent="0.25">
      <c r="B14" t="s">
        <v>559</v>
      </c>
      <c r="C14" s="28">
        <v>0.81</v>
      </c>
    </row>
    <row r="15" spans="2:3" x14ac:dyDescent="0.25">
      <c r="B15" t="s">
        <v>560</v>
      </c>
      <c r="C15" s="28">
        <v>0.82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0B2C-E6E5-4809-869F-FEE752117616}">
  <dimension ref="A1:AB161"/>
  <sheetViews>
    <sheetView topLeftCell="A95" zoomScale="80" zoomScaleNormal="80" workbookViewId="0">
      <selection activeCell="J78" sqref="J78"/>
    </sheetView>
  </sheetViews>
  <sheetFormatPr baseColWidth="10" defaultRowHeight="15" x14ac:dyDescent="0.25"/>
  <sheetData>
    <row r="1" spans="1:28" ht="21" x14ac:dyDescent="0.35">
      <c r="A1" s="15" t="s">
        <v>320</v>
      </c>
      <c r="I1" s="17" t="s">
        <v>329</v>
      </c>
      <c r="J1" s="26" t="s">
        <v>353</v>
      </c>
    </row>
    <row r="2" spans="1:28" x14ac:dyDescent="0.25">
      <c r="A2" t="s">
        <v>321</v>
      </c>
      <c r="B2" t="s">
        <v>321</v>
      </c>
      <c r="C2" t="s">
        <v>321</v>
      </c>
      <c r="D2" t="s">
        <v>321</v>
      </c>
    </row>
    <row r="3" spans="1:28" x14ac:dyDescent="0.25">
      <c r="A3" s="14" t="s">
        <v>19</v>
      </c>
      <c r="B3" s="14" t="s">
        <v>45</v>
      </c>
      <c r="C3" s="14" t="s">
        <v>47</v>
      </c>
      <c r="D3" s="14" t="s">
        <v>21</v>
      </c>
    </row>
    <row r="4" spans="1:28" x14ac:dyDescent="0.25">
      <c r="A4" s="13">
        <f t="array" ref="A4">HLOOKUP(A3,data!$B$2:$IG$4,3,FALSE)</f>
        <v>45467.426686676692</v>
      </c>
      <c r="B4" s="13">
        <f>HLOOKUP(B3,data!$B$2:$IG$4,3,FALSE)</f>
        <v>8228.2003507999998</v>
      </c>
      <c r="C4" s="13">
        <f>HLOOKUP(C3,data!$B$2:$IG$4,3,FALSE)</f>
        <v>14851.021903753277</v>
      </c>
      <c r="D4" s="13">
        <f>HLOOKUP(D3,data!$B$2:$IG$4,3,FALSE)</f>
        <v>5017.2618270268886</v>
      </c>
    </row>
    <row r="5" spans="1:28" x14ac:dyDescent="0.25">
      <c r="K5" s="20"/>
      <c r="L5" s="16" t="s">
        <v>337</v>
      </c>
    </row>
    <row r="6" spans="1:28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1" t="s">
        <v>326</v>
      </c>
      <c r="T6" s="11" t="s">
        <v>336</v>
      </c>
    </row>
    <row r="7" spans="1:28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t="s">
        <v>327</v>
      </c>
      <c r="L7" t="s">
        <v>316</v>
      </c>
      <c r="M7" t="s">
        <v>328</v>
      </c>
      <c r="N7" t="s">
        <v>327</v>
      </c>
      <c r="O7" t="s">
        <v>316</v>
      </c>
      <c r="P7" t="s">
        <v>328</v>
      </c>
      <c r="Q7" t="s">
        <v>327</v>
      </c>
      <c r="R7" t="s">
        <v>316</v>
      </c>
      <c r="S7" t="s">
        <v>328</v>
      </c>
      <c r="T7" t="s">
        <v>327</v>
      </c>
      <c r="U7" t="s">
        <v>316</v>
      </c>
      <c r="V7" t="s">
        <v>328</v>
      </c>
      <c r="W7" t="s">
        <v>327</v>
      </c>
      <c r="X7" t="s">
        <v>316</v>
      </c>
      <c r="Y7" t="s">
        <v>328</v>
      </c>
      <c r="Z7" t="s">
        <v>327</v>
      </c>
      <c r="AA7" t="s">
        <v>316</v>
      </c>
      <c r="AB7" t="s">
        <v>328</v>
      </c>
    </row>
    <row r="8" spans="1:28" x14ac:dyDescent="0.25">
      <c r="A8" s="6"/>
      <c r="B8" s="33" t="s">
        <v>322</v>
      </c>
      <c r="C8" s="33"/>
      <c r="D8" s="33"/>
      <c r="E8" s="33" t="s">
        <v>323</v>
      </c>
      <c r="F8" s="33"/>
      <c r="G8" s="33"/>
      <c r="H8" s="33" t="s">
        <v>324</v>
      </c>
      <c r="I8" s="33"/>
      <c r="J8" s="33"/>
      <c r="K8" s="34" t="s">
        <v>322</v>
      </c>
      <c r="L8" s="34"/>
      <c r="M8" s="34"/>
      <c r="N8" s="34" t="s">
        <v>323</v>
      </c>
      <c r="O8" s="34"/>
      <c r="P8" s="34"/>
      <c r="Q8" s="34" t="s">
        <v>324</v>
      </c>
      <c r="R8" s="34"/>
      <c r="S8" s="34"/>
      <c r="T8" s="32" t="s">
        <v>322</v>
      </c>
      <c r="U8" s="32"/>
      <c r="V8" s="32"/>
      <c r="W8" s="32" t="s">
        <v>323</v>
      </c>
      <c r="X8" s="32"/>
      <c r="Y8" s="32"/>
      <c r="Z8" s="32" t="s">
        <v>324</v>
      </c>
      <c r="AA8" s="32"/>
      <c r="AB8" s="32"/>
    </row>
    <row r="9" spans="1:28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8" t="s">
        <v>313</v>
      </c>
      <c r="L9" s="8" t="s">
        <v>314</v>
      </c>
      <c r="M9" s="8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18" t="s">
        <v>313</v>
      </c>
      <c r="U9" s="18" t="s">
        <v>314</v>
      </c>
      <c r="V9" s="18" t="s">
        <v>315</v>
      </c>
      <c r="W9" s="18" t="s">
        <v>313</v>
      </c>
      <c r="X9" s="18" t="s">
        <v>314</v>
      </c>
      <c r="Y9" s="18" t="s">
        <v>315</v>
      </c>
      <c r="Z9" s="18" t="s">
        <v>313</v>
      </c>
      <c r="AA9" s="18" t="s">
        <v>314</v>
      </c>
      <c r="AB9" s="18" t="s">
        <v>315</v>
      </c>
    </row>
    <row r="10" spans="1:28" x14ac:dyDescent="0.25">
      <c r="A10" s="6">
        <v>1</v>
      </c>
      <c r="B10" s="9">
        <f>SUM(K$10:K10)</f>
        <v>3.7223515192892249E-3</v>
      </c>
      <c r="C10" s="9">
        <f>SUM(L$10:L10)</f>
        <v>1.2963957201647756E-2</v>
      </c>
      <c r="D10" s="9">
        <f>SUM(M$10:M10)</f>
        <v>2.6602020533215649E-2</v>
      </c>
      <c r="E10" s="9">
        <f>SUM(N$10:N10)</f>
        <v>6.4664979334496083E-3</v>
      </c>
      <c r="F10" s="9">
        <f>SUM(O$10:O10)</f>
        <v>1.9384630155438676E-2</v>
      </c>
      <c r="G10" s="9">
        <f>SUM(P$10:P10)</f>
        <v>3.6521407838785727E-2</v>
      </c>
      <c r="H10" s="9">
        <f>SUM(Q$10:Q10)</f>
        <v>7.3231605765862861E-3</v>
      </c>
      <c r="I10" s="9">
        <f>SUM(R$10:R10)</f>
        <v>2.005774659478236E-2</v>
      </c>
      <c r="J10" s="9">
        <f>SUM(S$10:S10)</f>
        <v>3.7252545748955118E-2</v>
      </c>
      <c r="K10" s="10">
        <v>3.7223515192892249E-3</v>
      </c>
      <c r="L10" s="10">
        <v>1.2963957201647756E-2</v>
      </c>
      <c r="M10" s="10">
        <v>2.6602020533215649E-2</v>
      </c>
      <c r="N10" s="10">
        <v>6.4664979334496083E-3</v>
      </c>
      <c r="O10" s="10">
        <v>1.9384630155438676E-2</v>
      </c>
      <c r="P10" s="10">
        <v>3.6521407838785727E-2</v>
      </c>
      <c r="Q10" s="10">
        <v>7.3231605765862861E-3</v>
      </c>
      <c r="R10" s="10">
        <v>2.005774659478236E-2</v>
      </c>
      <c r="S10" s="10">
        <v>3.7252545748955118E-2</v>
      </c>
      <c r="T10" s="19">
        <f>$A$4*B10</f>
        <v>169.24574480532243</v>
      </c>
      <c r="U10" s="19">
        <f t="shared" ref="U10:U29" si="0">$A$4*C10</f>
        <v>589.43777363513368</v>
      </c>
      <c r="V10" s="19">
        <f t="shared" ref="V10:V29" si="1">$A$4*D10</f>
        <v>1209.5254183114505</v>
      </c>
      <c r="W10" s="19">
        <f t="shared" ref="W10:W29" si="2">$A$4*E10</f>
        <v>294.01502070866638</v>
      </c>
      <c r="X10" s="19">
        <f t="shared" ref="X10:X29" si="3">$A$4*F10</f>
        <v>881.36925044075019</v>
      </c>
      <c r="Y10" s="19">
        <f t="shared" ref="Y10:Y29" si="4">$A$4*G10</f>
        <v>1660.5344334042095</v>
      </c>
      <c r="Z10" s="19">
        <f t="shared" ref="Z10:Z29" si="5">$A$4*H10</f>
        <v>332.96526663069795</v>
      </c>
      <c r="AA10" s="19">
        <f t="shared" ref="AA10:AA29" si="6">$A$4*I10</f>
        <v>911.97412279820605</v>
      </c>
      <c r="AB10" s="19">
        <f t="shared" ref="AB10:AB29" si="7">$A$4*J10</f>
        <v>1693.7773927326864</v>
      </c>
    </row>
    <row r="11" spans="1:28" x14ac:dyDescent="0.25">
      <c r="A11" s="6">
        <v>2</v>
      </c>
      <c r="B11" s="9">
        <f>SUM(K$10:K11)</f>
        <v>5.2993530606350297E-3</v>
      </c>
      <c r="C11" s="9">
        <f>SUM(L$10:L11)</f>
        <v>1.9977074450426596E-2</v>
      </c>
      <c r="D11" s="9">
        <f>SUM(M$10:M11)</f>
        <v>4.1401775309733616E-2</v>
      </c>
      <c r="E11" s="9">
        <f>SUM(N$10:N11)</f>
        <v>9.5215718296175079E-3</v>
      </c>
      <c r="F11" s="9">
        <f>SUM(O$10:O11)</f>
        <v>3.049023071230849E-2</v>
      </c>
      <c r="G11" s="9">
        <f>SUM(P$10:P11)</f>
        <v>5.7969668735723817E-2</v>
      </c>
      <c r="H11" s="9">
        <f>SUM(Q$10:Q11)</f>
        <v>1.1649887034284637E-2</v>
      </c>
      <c r="I11" s="9">
        <f>SUM(R$10:R11)</f>
        <v>3.2334310910466645E-2</v>
      </c>
      <c r="J11" s="9">
        <f>SUM(S$10:S11)</f>
        <v>5.9663282533513398E-2</v>
      </c>
      <c r="K11" s="10">
        <v>1.5770015413458043E-3</v>
      </c>
      <c r="L11" s="10">
        <v>7.0131172487788397E-3</v>
      </c>
      <c r="M11" s="10">
        <v>1.4799754776517965E-2</v>
      </c>
      <c r="N11" s="10">
        <v>3.0550738961678996E-3</v>
      </c>
      <c r="O11" s="10">
        <v>1.1105600556869814E-2</v>
      </c>
      <c r="P11" s="10">
        <v>2.1448260896938093E-2</v>
      </c>
      <c r="Q11" s="10">
        <v>4.3267264576983509E-3</v>
      </c>
      <c r="R11" s="10">
        <v>1.2276564315684286E-2</v>
      </c>
      <c r="S11" s="10">
        <v>2.2410736784558277E-2</v>
      </c>
      <c r="T11" s="19">
        <f t="shared" ref="T11:T29" si="8">$A$4*B11</f>
        <v>240.94794677123895</v>
      </c>
      <c r="U11" s="19">
        <f t="shared" si="0"/>
        <v>908.30616798905328</v>
      </c>
      <c r="V11" s="19">
        <f t="shared" si="1"/>
        <v>1882.4321835935743</v>
      </c>
      <c r="W11" s="19">
        <f t="shared" si="2"/>
        <v>432.92136910506008</v>
      </c>
      <c r="X11" s="19">
        <f t="shared" si="3"/>
        <v>1386.3123295717444</v>
      </c>
      <c r="Y11" s="19">
        <f t="shared" si="4"/>
        <v>2635.7316632924567</v>
      </c>
      <c r="Z11" s="19">
        <f t="shared" si="5"/>
        <v>529.69038463940205</v>
      </c>
      <c r="AA11" s="19">
        <f t="shared" si="6"/>
        <v>1470.1579107858524</v>
      </c>
      <c r="AB11" s="19">
        <f t="shared" si="7"/>
        <v>2712.7359244789986</v>
      </c>
    </row>
    <row r="12" spans="1:28" x14ac:dyDescent="0.25">
      <c r="A12" s="6">
        <v>3</v>
      </c>
      <c r="B12" s="9">
        <f>SUM(K$10:K12)</f>
        <v>5.4907961416501274E-3</v>
      </c>
      <c r="C12" s="9">
        <f>SUM(L$10:L12)</f>
        <v>2.3804070619320244E-2</v>
      </c>
      <c r="D12" s="9">
        <f>SUM(M$10:M12)</f>
        <v>4.9910763552692888E-2</v>
      </c>
      <c r="E12" s="9">
        <f>SUM(N$10:N12)</f>
        <v>1.1119025829620439E-2</v>
      </c>
      <c r="F12" s="9">
        <f>SUM(O$10:O12)</f>
        <v>3.7284803080615332E-2</v>
      </c>
      <c r="G12" s="9">
        <f>SUM(P$10:P12)</f>
        <v>7.1401534563842961E-2</v>
      </c>
      <c r="H12" s="9">
        <f>SUM(Q$10:Q12)</f>
        <v>1.4020157144136496E-2</v>
      </c>
      <c r="I12" s="9">
        <f>SUM(R$10:R12)</f>
        <v>3.9816394696662018E-2</v>
      </c>
      <c r="J12" s="9">
        <f>SUM(S$10:S12)</f>
        <v>7.3702789375204983E-2</v>
      </c>
      <c r="K12" s="10">
        <v>1.9144308101509778E-4</v>
      </c>
      <c r="L12" s="10">
        <v>3.8269961688936482E-3</v>
      </c>
      <c r="M12" s="10">
        <v>8.5089882429592763E-3</v>
      </c>
      <c r="N12" s="10">
        <v>1.5974540000029314E-3</v>
      </c>
      <c r="O12" s="10">
        <v>6.7945723683068403E-3</v>
      </c>
      <c r="P12" s="10">
        <v>1.3431865828119151E-2</v>
      </c>
      <c r="Q12" s="10">
        <v>2.3702701098518592E-3</v>
      </c>
      <c r="R12" s="10">
        <v>7.4820837861953732E-3</v>
      </c>
      <c r="S12" s="10">
        <v>1.4039506841691585E-2</v>
      </c>
      <c r="T12" s="19">
        <f t="shared" si="8"/>
        <v>249.65237102196443</v>
      </c>
      <c r="U12" s="19">
        <f t="shared" si="0"/>
        <v>1082.309835728418</v>
      </c>
      <c r="V12" s="19">
        <f t="shared" si="1"/>
        <v>2269.3139827081191</v>
      </c>
      <c r="W12" s="19">
        <f t="shared" si="2"/>
        <v>505.55349173553179</v>
      </c>
      <c r="X12" s="19">
        <f t="shared" si="3"/>
        <v>1695.2440505950549</v>
      </c>
      <c r="Y12" s="19">
        <f t="shared" si="4"/>
        <v>3246.4440380977417</v>
      </c>
      <c r="Z12" s="19">
        <f t="shared" si="5"/>
        <v>637.46046708671258</v>
      </c>
      <c r="AA12" s="19">
        <f t="shared" si="6"/>
        <v>1810.349006798263</v>
      </c>
      <c r="AB12" s="19">
        <f t="shared" si="7"/>
        <v>3351.0761725207062</v>
      </c>
    </row>
    <row r="13" spans="1:28" x14ac:dyDescent="0.25">
      <c r="A13" s="6">
        <v>4</v>
      </c>
      <c r="B13" s="9">
        <f>SUM(K$10:K13)</f>
        <v>4.7797259526322607E-3</v>
      </c>
      <c r="C13" s="9">
        <f>SUM(L$10:L13)</f>
        <v>2.5932705925809395E-2</v>
      </c>
      <c r="D13" s="9">
        <f>SUM(M$10:M13)</f>
        <v>5.529474148789227E-2</v>
      </c>
      <c r="E13" s="9">
        <f>SUM(N$10:N13)</f>
        <v>1.1132267855632415E-2</v>
      </c>
      <c r="F13" s="9">
        <f>SUM(O$10:O13)</f>
        <v>4.0758064076145337E-2</v>
      </c>
      <c r="G13" s="9">
        <f>SUM(P$10:P13)</f>
        <v>7.9433486980518303E-2</v>
      </c>
      <c r="H13" s="9">
        <f>SUM(Q$10:Q13)</f>
        <v>1.4725599937326854E-2</v>
      </c>
      <c r="I13" s="9">
        <f>SUM(R$10:R13)</f>
        <v>4.4002675957789582E-2</v>
      </c>
      <c r="J13" s="9">
        <f>SUM(S$10:S13)</f>
        <v>8.2269218870399854E-2</v>
      </c>
      <c r="K13" s="10">
        <v>-7.1107018901786696E-4</v>
      </c>
      <c r="L13" s="10">
        <v>2.1286353064891485E-3</v>
      </c>
      <c r="M13" s="10">
        <v>5.3839779351993787E-3</v>
      </c>
      <c r="N13" s="10">
        <v>1.3242026011975635E-5</v>
      </c>
      <c r="O13" s="10">
        <v>3.4732609955300054E-3</v>
      </c>
      <c r="P13" s="10">
        <v>8.031952416675342E-3</v>
      </c>
      <c r="Q13" s="10">
        <v>7.0544279319035739E-4</v>
      </c>
      <c r="R13" s="10">
        <v>4.1862812611275658E-3</v>
      </c>
      <c r="S13" s="10">
        <v>8.5664294951948734E-3</v>
      </c>
      <c r="T13" s="19">
        <f t="shared" si="8"/>
        <v>217.32183933371323</v>
      </c>
      <c r="U13" s="19">
        <f t="shared" si="0"/>
        <v>1179.0934054688848</v>
      </c>
      <c r="V13" s="19">
        <f t="shared" si="1"/>
        <v>2514.109604759482</v>
      </c>
      <c r="W13" s="19">
        <f t="shared" si="2"/>
        <v>506.15557258241438</v>
      </c>
      <c r="X13" s="19">
        <f t="shared" si="3"/>
        <v>1853.1642902730091</v>
      </c>
      <c r="Y13" s="19">
        <f t="shared" si="4"/>
        <v>3611.6362457538035</v>
      </c>
      <c r="Z13" s="19">
        <f t="shared" si="5"/>
        <v>669.53513556773964</v>
      </c>
      <c r="AA13" s="19">
        <f t="shared" si="6"/>
        <v>2000.6884431283888</v>
      </c>
      <c r="AB13" s="19">
        <f t="shared" si="7"/>
        <v>3740.5696775600641</v>
      </c>
    </row>
    <row r="14" spans="1:28" x14ac:dyDescent="0.25">
      <c r="A14" s="6">
        <v>5</v>
      </c>
      <c r="B14" s="9">
        <f>SUM(K$10:K14)</f>
        <v>3.3864270776213044E-3</v>
      </c>
      <c r="C14" s="9">
        <f>SUM(L$10:L14)</f>
        <v>2.6914911268887287E-2</v>
      </c>
      <c r="D14" s="9">
        <f>SUM(M$10:M14)</f>
        <v>5.8803397943120367E-2</v>
      </c>
      <c r="E14" s="9">
        <f>SUM(N$10:N14)</f>
        <v>1.0364942993010605E-2</v>
      </c>
      <c r="F14" s="9">
        <f>SUM(O$10:O14)</f>
        <v>4.2570706791282088E-2</v>
      </c>
      <c r="G14" s="9">
        <f>SUM(P$10:P14)</f>
        <v>8.4537857699518007E-2</v>
      </c>
      <c r="H14" s="9">
        <f>SUM(Q$10:Q14)</f>
        <v>1.4357031335697521E-2</v>
      </c>
      <c r="I14" s="9">
        <f>SUM(R$10:R14)</f>
        <v>4.6198098267101251E-2</v>
      </c>
      <c r="J14" s="9">
        <f>SUM(S$10:S14)</f>
        <v>8.7712298469854663E-2</v>
      </c>
      <c r="K14" s="10">
        <v>-1.3932988750109563E-3</v>
      </c>
      <c r="L14" s="10">
        <v>9.8220534307789193E-4</v>
      </c>
      <c r="M14" s="10">
        <v>3.508656455228098E-3</v>
      </c>
      <c r="N14" s="10">
        <v>-7.6732486262181035E-4</v>
      </c>
      <c r="O14" s="10">
        <v>1.8126427151367499E-3</v>
      </c>
      <c r="P14" s="10">
        <v>5.1043707189997014E-3</v>
      </c>
      <c r="Q14" s="10">
        <v>-3.6856860162933283E-4</v>
      </c>
      <c r="R14" s="10">
        <v>2.1954223093116686E-3</v>
      </c>
      <c r="S14" s="10">
        <v>5.4430795994548104E-3</v>
      </c>
      <c r="T14" s="19">
        <f t="shared" si="8"/>
        <v>153.97212488152346</v>
      </c>
      <c r="U14" s="19">
        <f t="shared" si="0"/>
        <v>1223.7517548965411</v>
      </c>
      <c r="V14" s="19">
        <f t="shared" si="1"/>
        <v>2673.6391849063002</v>
      </c>
      <c r="W14" s="19">
        <f t="shared" si="2"/>
        <v>471.26728564629292</v>
      </c>
      <c r="X14" s="19">
        <f t="shared" si="3"/>
        <v>1935.5804900326279</v>
      </c>
      <c r="Y14" s="19">
        <f t="shared" si="4"/>
        <v>3843.7188472015418</v>
      </c>
      <c r="Z14" s="19">
        <f t="shared" si="5"/>
        <v>652.77726969414698</v>
      </c>
      <c r="AA14" s="19">
        <f t="shared" si="6"/>
        <v>2100.5086460233115</v>
      </c>
      <c r="AB14" s="19">
        <f t="shared" si="7"/>
        <v>3988.0525001980209</v>
      </c>
    </row>
    <row r="15" spans="1:28" x14ac:dyDescent="0.25">
      <c r="A15" s="6">
        <v>6</v>
      </c>
      <c r="B15" s="9">
        <f>SUM(K$10:K15)</f>
        <v>1.7250864781118693E-3</v>
      </c>
      <c r="C15" s="9">
        <f>SUM(L$10:L15)</f>
        <v>2.734428128487993E-2</v>
      </c>
      <c r="D15" s="9">
        <f>SUM(M$10:M15)</f>
        <v>6.1227924971357206E-2</v>
      </c>
      <c r="E15" s="9">
        <f>SUM(N$10:N15)</f>
        <v>9.4084606922129645E-3</v>
      </c>
      <c r="F15" s="9">
        <f>SUM(O$10:O15)</f>
        <v>4.3495619834529035E-2</v>
      </c>
      <c r="G15" s="9">
        <f>SUM(P$10:P15)</f>
        <v>8.7937009456199616E-2</v>
      </c>
      <c r="H15" s="9">
        <f>SUM(Q$10:Q15)</f>
        <v>1.3610599675922546E-2</v>
      </c>
      <c r="I15" s="9">
        <f>SUM(R$10:R15)</f>
        <v>4.728126950181312E-2</v>
      </c>
      <c r="J15" s="9">
        <f>SUM(S$10:S15)</f>
        <v>9.1264059949609871E-2</v>
      </c>
      <c r="K15" s="10">
        <v>-1.661340599509435E-3</v>
      </c>
      <c r="L15" s="10">
        <v>4.2937001599264231E-4</v>
      </c>
      <c r="M15" s="10">
        <v>2.4245270282368405E-3</v>
      </c>
      <c r="N15" s="10">
        <v>-9.5648230079764074E-4</v>
      </c>
      <c r="O15" s="10">
        <v>9.2491304324694885E-4</v>
      </c>
      <c r="P15" s="10">
        <v>3.3991517566816076E-3</v>
      </c>
      <c r="Q15" s="10">
        <v>-7.464316597749752E-4</v>
      </c>
      <c r="R15" s="10">
        <v>1.0831712347118716E-3</v>
      </c>
      <c r="S15" s="10">
        <v>3.5517614797552092E-3</v>
      </c>
      <c r="T15" s="19">
        <f t="shared" si="8"/>
        <v>78.435242971728712</v>
      </c>
      <c r="U15" s="19">
        <f t="shared" si="0"/>
        <v>1243.2741046201438</v>
      </c>
      <c r="V15" s="19">
        <f t="shared" si="1"/>
        <v>2783.8761898125249</v>
      </c>
      <c r="W15" s="19">
        <f t="shared" si="2"/>
        <v>427.77849675767243</v>
      </c>
      <c r="X15" s="19">
        <f t="shared" si="3"/>
        <v>1977.6339060180096</v>
      </c>
      <c r="Y15" s="19">
        <f t="shared" si="4"/>
        <v>3998.2695304953509</v>
      </c>
      <c r="Z15" s="19">
        <f t="shared" si="5"/>
        <v>618.83894292671391</v>
      </c>
      <c r="AA15" s="19">
        <f t="shared" si="6"/>
        <v>2149.7576547266908</v>
      </c>
      <c r="AB15" s="19">
        <f t="shared" si="7"/>
        <v>4149.5419548873533</v>
      </c>
    </row>
    <row r="16" spans="1:28" x14ac:dyDescent="0.25">
      <c r="A16" s="6">
        <v>7</v>
      </c>
      <c r="B16" s="9">
        <f>SUM(K$10:K16)</f>
        <v>1.1040216136438551E-4</v>
      </c>
      <c r="C16" s="9">
        <f>SUM(L$10:L16)</f>
        <v>2.750739392531552E-2</v>
      </c>
      <c r="D16" s="9">
        <f>SUM(M$10:M16)</f>
        <v>6.3028371525059607E-2</v>
      </c>
      <c r="E16" s="9">
        <f>SUM(N$10:N16)</f>
        <v>8.4467807086781189E-3</v>
      </c>
      <c r="F16" s="9">
        <f>SUM(O$10:O16)</f>
        <v>4.3978296226736942E-2</v>
      </c>
      <c r="G16" s="9">
        <f>SUM(P$10:P16)</f>
        <v>9.0318078218401418E-2</v>
      </c>
      <c r="H16" s="9">
        <f>SUM(Q$10:Q16)</f>
        <v>1.283320182560244E-2</v>
      </c>
      <c r="I16" s="9">
        <f>SUM(R$10:R16)</f>
        <v>4.7845076937139241E-2</v>
      </c>
      <c r="J16" s="9">
        <f>SUM(S$10:S16)</f>
        <v>9.3669538086135248E-2</v>
      </c>
      <c r="K16" s="10">
        <v>-1.6146843167474838E-3</v>
      </c>
      <c r="L16" s="10">
        <v>1.6311264043559104E-4</v>
      </c>
      <c r="M16" s="10">
        <v>1.800446553702398E-3</v>
      </c>
      <c r="N16" s="10">
        <v>-9.6167998353484515E-4</v>
      </c>
      <c r="O16" s="10">
        <v>4.8267639220790301E-4</v>
      </c>
      <c r="P16" s="10">
        <v>2.3810687622018E-3</v>
      </c>
      <c r="Q16" s="10">
        <v>-7.7739785032010641E-4</v>
      </c>
      <c r="R16" s="10">
        <v>5.6380743532612372E-4</v>
      </c>
      <c r="S16" s="10">
        <v>2.4054781365253782E-3</v>
      </c>
      <c r="T16" s="19">
        <f t="shared" si="8"/>
        <v>5.0197021778858479</v>
      </c>
      <c r="U16" s="19">
        <f t="shared" si="0"/>
        <v>1250.6904166408192</v>
      </c>
      <c r="V16" s="19">
        <f t="shared" si="1"/>
        <v>2865.7378614962686</v>
      </c>
      <c r="W16" s="19">
        <f t="shared" si="2"/>
        <v>384.05338261025736</v>
      </c>
      <c r="X16" s="19">
        <f t="shared" si="3"/>
        <v>1999.579959494112</v>
      </c>
      <c r="Y16" s="19">
        <f t="shared" si="4"/>
        <v>4106.5305998766971</v>
      </c>
      <c r="Z16" s="19">
        <f t="shared" si="5"/>
        <v>583.49266316090439</v>
      </c>
      <c r="AA16" s="19">
        <f t="shared" si="6"/>
        <v>2175.3925279577843</v>
      </c>
      <c r="AB16" s="19">
        <f t="shared" si="7"/>
        <v>4258.9128557062249</v>
      </c>
    </row>
    <row r="17" spans="1:28" x14ac:dyDescent="0.25">
      <c r="A17" s="6">
        <v>8</v>
      </c>
      <c r="B17" s="9">
        <f>SUM(K$10:K17)</f>
        <v>-1.3330613253464468E-3</v>
      </c>
      <c r="C17" s="9">
        <f>SUM(L$10:L17)</f>
        <v>2.7545322955353023E-2</v>
      </c>
      <c r="D17" s="9">
        <f>SUM(M$10:M17)</f>
        <v>6.438325197982192E-2</v>
      </c>
      <c r="E17" s="9">
        <f>SUM(N$10:N17)</f>
        <v>7.6401416963208634E-3</v>
      </c>
      <c r="F17" s="9">
        <f>SUM(O$10:O17)</f>
        <v>4.4273217847947362E-2</v>
      </c>
      <c r="G17" s="9">
        <f>SUM(P$10:P17)</f>
        <v>9.2065129795459194E-2</v>
      </c>
      <c r="H17" s="9">
        <f>SUM(Q$10:Q17)</f>
        <v>1.2126304440736859E-2</v>
      </c>
      <c r="I17" s="9">
        <f>SUM(R$10:R17)</f>
        <v>4.8130148302067778E-2</v>
      </c>
      <c r="J17" s="9">
        <f>SUM(S$10:S17)</f>
        <v>9.5337734639881933E-2</v>
      </c>
      <c r="K17" s="10">
        <v>-1.4434634867108323E-3</v>
      </c>
      <c r="L17" s="10">
        <v>3.7929030037504014E-5</v>
      </c>
      <c r="M17" s="10">
        <v>1.3548804547623176E-3</v>
      </c>
      <c r="N17" s="10">
        <v>-8.0663901235725568E-4</v>
      </c>
      <c r="O17" s="10">
        <v>2.9492162121041738E-4</v>
      </c>
      <c r="P17" s="10">
        <v>1.7470515770577793E-3</v>
      </c>
      <c r="Q17" s="10">
        <v>-7.0689738486557946E-4</v>
      </c>
      <c r="R17" s="10">
        <v>2.8507136492853679E-4</v>
      </c>
      <c r="S17" s="10">
        <v>1.6681965537466777E-3</v>
      </c>
      <c r="T17" s="19">
        <f t="shared" si="8"/>
        <v>-60.610868079033636</v>
      </c>
      <c r="U17" s="19">
        <f t="shared" si="0"/>
        <v>1252.414952033346</v>
      </c>
      <c r="V17" s="19">
        <f t="shared" si="1"/>
        <v>2927.3407892423852</v>
      </c>
      <c r="W17" s="19">
        <f t="shared" si="2"/>
        <v>347.37758245329053</v>
      </c>
      <c r="X17" s="19">
        <f t="shared" si="3"/>
        <v>2012.9892866848127</v>
      </c>
      <c r="Y17" s="19">
        <f t="shared" si="4"/>
        <v>4185.9645393744149</v>
      </c>
      <c r="Z17" s="19">
        <f t="shared" si="5"/>
        <v>551.35185813952512</v>
      </c>
      <c r="AA17" s="19">
        <f t="shared" si="6"/>
        <v>2188.3539893431434</v>
      </c>
      <c r="AB17" s="19">
        <f t="shared" si="7"/>
        <v>4334.7614602126687</v>
      </c>
    </row>
    <row r="18" spans="1:28" x14ac:dyDescent="0.25">
      <c r="A18" s="6">
        <v>9</v>
      </c>
      <c r="B18" s="9">
        <f>SUM(K$10:K18)</f>
        <v>-2.5537959396709814E-3</v>
      </c>
      <c r="C18" s="9">
        <f>SUM(L$10:L18)</f>
        <v>2.7541458368570471E-2</v>
      </c>
      <c r="D18" s="9">
        <f>SUM(M$10:M18)</f>
        <v>6.5402582639668111E-2</v>
      </c>
      <c r="E18" s="9">
        <f>SUM(N$10:N18)</f>
        <v>7.020130625442652E-3</v>
      </c>
      <c r="F18" s="9">
        <f>SUM(O$10:O18)</f>
        <v>4.4457889527441341E-2</v>
      </c>
      <c r="G18" s="9">
        <f>SUM(P$10:P18)</f>
        <v>9.3379139644295575E-2</v>
      </c>
      <c r="H18" s="9">
        <f>SUM(Q$10:Q18)</f>
        <v>1.1571987111755465E-2</v>
      </c>
      <c r="I18" s="9">
        <f>SUM(R$10:R18)</f>
        <v>4.8280783019760999E-2</v>
      </c>
      <c r="J18" s="9">
        <f>SUM(S$10:S18)</f>
        <v>9.6543321830196913E-2</v>
      </c>
      <c r="K18" s="10">
        <v>-1.2207346143245346E-3</v>
      </c>
      <c r="L18" s="10">
        <v>-3.8645867825540874E-6</v>
      </c>
      <c r="M18" s="10">
        <v>1.0193306598461891E-3</v>
      </c>
      <c r="N18" s="10">
        <v>-6.2001107087821189E-4</v>
      </c>
      <c r="O18" s="10">
        <v>1.8467167949398058E-4</v>
      </c>
      <c r="P18" s="10">
        <v>1.3140098488363761E-3</v>
      </c>
      <c r="Q18" s="10">
        <v>-5.5431732898139543E-4</v>
      </c>
      <c r="R18" s="10">
        <v>1.5063471769322274E-4</v>
      </c>
      <c r="S18" s="10">
        <v>1.2055871903149857E-3</v>
      </c>
      <c r="T18" s="19">
        <f t="shared" si="8"/>
        <v>-116.11452965972296</v>
      </c>
      <c r="U18" s="19">
        <f t="shared" si="0"/>
        <v>1252.2392392171362</v>
      </c>
      <c r="V18" s="19">
        <f t="shared" si="1"/>
        <v>2973.6871312884236</v>
      </c>
      <c r="W18" s="19">
        <f t="shared" si="2"/>
        <v>319.18727454320759</v>
      </c>
      <c r="X18" s="19">
        <f t="shared" si="3"/>
        <v>2021.3858327333107</v>
      </c>
      <c r="Y18" s="19">
        <f t="shared" si="4"/>
        <v>4245.7091858419544</v>
      </c>
      <c r="Z18" s="19">
        <f t="shared" si="5"/>
        <v>526.14847562290913</v>
      </c>
      <c r="AA18" s="19">
        <f t="shared" si="6"/>
        <v>2195.2029623263284</v>
      </c>
      <c r="AB18" s="19">
        <f t="shared" si="7"/>
        <v>4389.576407402712</v>
      </c>
    </row>
    <row r="19" spans="1:28" x14ac:dyDescent="0.25">
      <c r="A19" s="6">
        <v>10</v>
      </c>
      <c r="B19" s="9">
        <f>SUM(K$10:K19)</f>
        <v>-3.5904641887990335E-3</v>
      </c>
      <c r="C19" s="9">
        <f>SUM(L$10:L19)</f>
        <v>2.7532642408961173E-2</v>
      </c>
      <c r="D19" s="9">
        <f>SUM(M$10:M19)</f>
        <v>6.6185474601038796E-2</v>
      </c>
      <c r="E19" s="9">
        <f>SUM(N$10:N19)</f>
        <v>6.5213779116462698E-3</v>
      </c>
      <c r="F19" s="9">
        <f>SUM(O$10:O19)</f>
        <v>4.4588361354830866E-2</v>
      </c>
      <c r="G19" s="9">
        <f>SUM(P$10:P19)</f>
        <v>9.4406309130356983E-2</v>
      </c>
      <c r="H19" s="9">
        <f>SUM(Q$10:Q19)</f>
        <v>1.1141619851516366E-2</v>
      </c>
      <c r="I19" s="9">
        <f>SUM(R$10:R19)</f>
        <v>4.8361821283080496E-2</v>
      </c>
      <c r="J19" s="9">
        <f>SUM(S$10:S19)</f>
        <v>9.7437184153848749E-2</v>
      </c>
      <c r="K19" s="10">
        <v>-1.0366682491280523E-3</v>
      </c>
      <c r="L19" s="10">
        <v>-8.8159596092969345E-6</v>
      </c>
      <c r="M19" s="10">
        <v>7.8289196137069136E-4</v>
      </c>
      <c r="N19" s="10">
        <v>-4.9875271379638212E-4</v>
      </c>
      <c r="O19" s="10">
        <v>1.3047182738952322E-4</v>
      </c>
      <c r="P19" s="10">
        <v>1.02716948606141E-3</v>
      </c>
      <c r="Q19" s="10">
        <v>-4.3036726023909793E-4</v>
      </c>
      <c r="R19" s="10">
        <v>8.1038263319498603E-5</v>
      </c>
      <c r="S19" s="10">
        <v>8.9386232365184235E-4</v>
      </c>
      <c r="T19" s="19">
        <f t="shared" si="8"/>
        <v>-163.24916727535816</v>
      </c>
      <c r="U19" s="19">
        <f t="shared" si="0"/>
        <v>1251.8384002199277</v>
      </c>
      <c r="V19" s="19">
        <f t="shared" si="1"/>
        <v>3009.2832141456338</v>
      </c>
      <c r="W19" s="19">
        <f t="shared" si="2"/>
        <v>296.51027209388951</v>
      </c>
      <c r="X19" s="19">
        <f t="shared" si="3"/>
        <v>2027.3180509798206</v>
      </c>
      <c r="Y19" s="19">
        <f t="shared" si="4"/>
        <v>4292.4119391442428</v>
      </c>
      <c r="Z19" s="19">
        <f t="shared" si="5"/>
        <v>506.58078376964204</v>
      </c>
      <c r="AA19" s="19">
        <f t="shared" si="6"/>
        <v>2198.887563622623</v>
      </c>
      <c r="AB19" s="19">
        <f t="shared" si="7"/>
        <v>4430.2180270713343</v>
      </c>
    </row>
    <row r="20" spans="1:28" x14ac:dyDescent="0.25">
      <c r="A20" s="6">
        <v>11</v>
      </c>
      <c r="B20" s="9">
        <f>SUM(K$10:K20)</f>
        <v>-4.4019774407339663E-3</v>
      </c>
      <c r="C20" s="9">
        <f>SUM(L$10:L20)</f>
        <v>2.752326919174734E-2</v>
      </c>
      <c r="D20" s="9">
        <f>SUM(M$10:M20)</f>
        <v>6.6778404620137344E-2</v>
      </c>
      <c r="E20" s="9">
        <f>SUM(N$10:N20)</f>
        <v>6.1326510213944186E-3</v>
      </c>
      <c r="F20" s="9">
        <f>SUM(O$10:O20)</f>
        <v>4.468100421770816E-2</v>
      </c>
      <c r="G20" s="9">
        <f>SUM(P$10:P20)</f>
        <v>9.5223599912061307E-2</v>
      </c>
      <c r="H20" s="9">
        <f>SUM(Q$10:Q20)</f>
        <v>1.080607487010429E-2</v>
      </c>
      <c r="I20" s="9">
        <f>SUM(R$10:R20)</f>
        <v>4.8424177662347426E-2</v>
      </c>
      <c r="J20" s="9">
        <f>SUM(S$10:S20)</f>
        <v>9.8120996988200024E-2</v>
      </c>
      <c r="K20" s="10">
        <v>-8.1151325193493324E-4</v>
      </c>
      <c r="L20" s="10">
        <v>-9.3732172138351109E-6</v>
      </c>
      <c r="M20" s="10">
        <v>5.9293001909854846E-4</v>
      </c>
      <c r="N20" s="10">
        <v>-3.8872689025185118E-4</v>
      </c>
      <c r="O20" s="10">
        <v>9.2642862877295886E-5</v>
      </c>
      <c r="P20" s="10">
        <v>8.1729078170431893E-4</v>
      </c>
      <c r="Q20" s="10">
        <v>-3.3554498141207759E-4</v>
      </c>
      <c r="R20" s="10">
        <v>6.2356379266926835E-5</v>
      </c>
      <c r="S20" s="10">
        <v>6.8381283435127037E-4</v>
      </c>
      <c r="T20" s="19">
        <f t="shared" si="8"/>
        <v>-200.1465865629763</v>
      </c>
      <c r="U20" s="19">
        <f t="shared" si="0"/>
        <v>1251.4122241534394</v>
      </c>
      <c r="V20" s="19">
        <f t="shared" si="1"/>
        <v>3036.2422163193269</v>
      </c>
      <c r="W20" s="19">
        <f t="shared" si="2"/>
        <v>278.83586071022364</v>
      </c>
      <c r="X20" s="19">
        <f t="shared" si="3"/>
        <v>2031.5302835557379</v>
      </c>
      <c r="Y20" s="19">
        <f t="shared" si="4"/>
        <v>4329.5720478430803</v>
      </c>
      <c r="Z20" s="19">
        <f t="shared" si="5"/>
        <v>491.32441692720613</v>
      </c>
      <c r="AA20" s="19">
        <f t="shared" si="6"/>
        <v>2201.7227477253887</v>
      </c>
      <c r="AB20" s="19">
        <f t="shared" si="7"/>
        <v>4461.309236984609</v>
      </c>
    </row>
    <row r="21" spans="1:28" x14ac:dyDescent="0.25">
      <c r="A21" s="6">
        <v>12</v>
      </c>
      <c r="B21" s="9">
        <f>SUM(K$10:K21)</f>
        <v>-5.0404166583177534E-3</v>
      </c>
      <c r="C21" s="9">
        <f>SUM(L$10:L21)</f>
        <v>2.7516517083952051E-2</v>
      </c>
      <c r="D21" s="9">
        <f>SUM(M$10:M21)</f>
        <v>6.7220006645218863E-2</v>
      </c>
      <c r="E21" s="9">
        <f>SUM(N$10:N21)</f>
        <v>5.8387137548297895E-3</v>
      </c>
      <c r="F21" s="9">
        <f>SUM(O$10:O21)</f>
        <v>4.4747645396630446E-2</v>
      </c>
      <c r="G21" s="9">
        <f>SUM(P$10:P21)</f>
        <v>9.5851714832588628E-2</v>
      </c>
      <c r="H21" s="9">
        <f>SUM(Q$10:Q21)</f>
        <v>1.0538799528458941E-2</v>
      </c>
      <c r="I21" s="9">
        <f>SUM(R$10:R21)</f>
        <v>4.8468024356745937E-2</v>
      </c>
      <c r="J21" s="9">
        <f>SUM(S$10:S21)</f>
        <v>9.8640823184528922E-2</v>
      </c>
      <c r="K21" s="10">
        <v>-6.384392175837869E-4</v>
      </c>
      <c r="L21" s="10">
        <v>-6.7521077952871041E-6</v>
      </c>
      <c r="M21" s="10">
        <v>4.4160202508152077E-4</v>
      </c>
      <c r="N21" s="10">
        <v>-2.9393726656462896E-4</v>
      </c>
      <c r="O21" s="10">
        <v>6.6641178922285965E-5</v>
      </c>
      <c r="P21" s="10">
        <v>6.2811492052732639E-4</v>
      </c>
      <c r="Q21" s="10">
        <v>-2.6727534164534773E-4</v>
      </c>
      <c r="R21" s="10">
        <v>4.3846694398511612E-5</v>
      </c>
      <c r="S21" s="10">
        <v>5.1982619632889762E-4</v>
      </c>
      <c r="T21" s="19">
        <f t="shared" si="8"/>
        <v>-229.17477488236636</v>
      </c>
      <c r="U21" s="19">
        <f t="shared" si="0"/>
        <v>1251.1052231872766</v>
      </c>
      <c r="V21" s="19">
        <f t="shared" si="1"/>
        <v>3056.3207240194088</v>
      </c>
      <c r="W21" s="19">
        <f t="shared" si="2"/>
        <v>265.47128959221425</v>
      </c>
      <c r="X21" s="19">
        <f t="shared" si="3"/>
        <v>2034.5602864727007</v>
      </c>
      <c r="Y21" s="19">
        <f t="shared" si="4"/>
        <v>4358.130816942964</v>
      </c>
      <c r="Z21" s="19">
        <f t="shared" si="5"/>
        <v>479.17209492578979</v>
      </c>
      <c r="AA21" s="19">
        <f t="shared" si="6"/>
        <v>2203.716344088406</v>
      </c>
      <c r="AB21" s="19">
        <f t="shared" si="7"/>
        <v>4484.9443964560069</v>
      </c>
    </row>
    <row r="22" spans="1:28" x14ac:dyDescent="0.25">
      <c r="A22" s="6">
        <v>13</v>
      </c>
      <c r="B22" s="9">
        <f>SUM(K$10:K22)</f>
        <v>-5.5518184855135764E-3</v>
      </c>
      <c r="C22" s="9">
        <f>SUM(L$10:L22)</f>
        <v>2.7513647536582333E-2</v>
      </c>
      <c r="D22" s="9">
        <f>SUM(M$10:M22)</f>
        <v>6.7552108142064499E-2</v>
      </c>
      <c r="E22" s="9">
        <f>SUM(N$10:N22)</f>
        <v>5.6099912128150051E-3</v>
      </c>
      <c r="F22" s="9">
        <f>SUM(O$10:O22)</f>
        <v>4.479812900820869E-2</v>
      </c>
      <c r="G22" s="9">
        <f>SUM(P$10:P22)</f>
        <v>9.6351695889100711E-2</v>
      </c>
      <c r="H22" s="9">
        <f>SUM(Q$10:Q22)</f>
        <v>1.0332308219399013E-2</v>
      </c>
      <c r="I22" s="9">
        <f>SUM(R$10:R22)</f>
        <v>4.8496281448348416E-2</v>
      </c>
      <c r="J22" s="9">
        <f>SUM(S$10:S22)</f>
        <v>9.9040122841677278E-2</v>
      </c>
      <c r="K22" s="10">
        <v>-5.1140182719582332E-4</v>
      </c>
      <c r="L22" s="10">
        <v>-2.8695473697170299E-6</v>
      </c>
      <c r="M22" s="10">
        <v>3.3210149684564157E-4</v>
      </c>
      <c r="N22" s="10">
        <v>-2.2872254201478415E-4</v>
      </c>
      <c r="O22" s="10">
        <v>5.0483611578240176E-5</v>
      </c>
      <c r="P22" s="10">
        <v>4.9998105651208162E-4</v>
      </c>
      <c r="Q22" s="10">
        <v>-2.0649130905992826E-4</v>
      </c>
      <c r="R22" s="10">
        <v>2.8257091602480091E-5</v>
      </c>
      <c r="S22" s="10">
        <v>3.9929965714835427E-4</v>
      </c>
      <c r="T22" s="19">
        <f t="shared" si="8"/>
        <v>-252.42689996782497</v>
      </c>
      <c r="U22" s="19">
        <f t="shared" si="0"/>
        <v>1250.97475225262</v>
      </c>
      <c r="V22" s="19">
        <f t="shared" si="1"/>
        <v>3071.4205244797731</v>
      </c>
      <c r="W22" s="19">
        <f t="shared" si="2"/>
        <v>255.0718641815667</v>
      </c>
      <c r="X22" s="19">
        <f t="shared" si="3"/>
        <v>2036.855646381013</v>
      </c>
      <c r="Y22" s="19">
        <f t="shared" si="4"/>
        <v>4380.8636689746545</v>
      </c>
      <c r="Z22" s="19">
        <f t="shared" si="5"/>
        <v>469.78346646967162</v>
      </c>
      <c r="AA22" s="19">
        <f t="shared" si="6"/>
        <v>2205.0011213292205</v>
      </c>
      <c r="AB22" s="19">
        <f t="shared" si="7"/>
        <v>4503.0995243434154</v>
      </c>
    </row>
    <row r="23" spans="1:28" x14ac:dyDescent="0.25">
      <c r="A23" s="6">
        <v>14</v>
      </c>
      <c r="B23" s="9">
        <f>SUM(K$10:K23)</f>
        <v>-5.9355516172996487E-3</v>
      </c>
      <c r="C23" s="9">
        <f>SUM(L$10:L23)</f>
        <v>2.7512266433880488E-2</v>
      </c>
      <c r="D23" s="9">
        <f>SUM(M$10:M23)</f>
        <v>6.780240728701438E-2</v>
      </c>
      <c r="E23" s="9">
        <f>SUM(N$10:N23)</f>
        <v>5.434122529899982E-3</v>
      </c>
      <c r="F23" s="9">
        <f>SUM(O$10:O23)</f>
        <v>4.4834067850346694E-2</v>
      </c>
      <c r="G23" s="9">
        <f>SUM(P$10:P23)</f>
        <v>9.6746103472429776E-2</v>
      </c>
      <c r="H23" s="9">
        <f>SUM(Q$10:Q23)</f>
        <v>1.0170419899434211E-2</v>
      </c>
      <c r="I23" s="9">
        <f>SUM(R$10:R23)</f>
        <v>4.85146646206338E-2</v>
      </c>
      <c r="J23" s="9">
        <f>SUM(S$10:S23)</f>
        <v>9.9340297452702925E-2</v>
      </c>
      <c r="K23" s="10">
        <v>-3.8373313178607249E-4</v>
      </c>
      <c r="L23" s="10">
        <v>-1.3811027018449454E-6</v>
      </c>
      <c r="M23" s="10">
        <v>2.5029914494988114E-4</v>
      </c>
      <c r="N23" s="10">
        <v>-1.7586868291502355E-4</v>
      </c>
      <c r="O23" s="10">
        <v>3.5938842138005645E-5</v>
      </c>
      <c r="P23" s="10">
        <v>3.9440758332906208E-4</v>
      </c>
      <c r="Q23" s="10">
        <v>-1.6188831996480143E-4</v>
      </c>
      <c r="R23" s="10">
        <v>1.8383172285384516E-5</v>
      </c>
      <c r="S23" s="10">
        <v>3.0017461102565038E-4</v>
      </c>
      <c r="T23" s="19">
        <f t="shared" si="8"/>
        <v>-269.87425800455708</v>
      </c>
      <c r="U23" s="19">
        <f t="shared" si="0"/>
        <v>1250.9119570667772</v>
      </c>
      <c r="V23" s="19">
        <f t="shared" si="1"/>
        <v>3082.8009825025197</v>
      </c>
      <c r="W23" s="19">
        <f t="shared" si="2"/>
        <v>247.07556773464549</v>
      </c>
      <c r="X23" s="19">
        <f t="shared" si="3"/>
        <v>2038.4896930511268</v>
      </c>
      <c r="Y23" s="19">
        <f t="shared" si="4"/>
        <v>4398.796366854338</v>
      </c>
      <c r="Z23" s="19">
        <f t="shared" si="5"/>
        <v>462.42282115024273</v>
      </c>
      <c r="AA23" s="19">
        <f t="shared" si="6"/>
        <v>2205.8369568673747</v>
      </c>
      <c r="AB23" s="19">
        <f t="shared" si="7"/>
        <v>4516.7476914634253</v>
      </c>
    </row>
    <row r="24" spans="1:28" x14ac:dyDescent="0.25">
      <c r="A24" s="6">
        <v>15</v>
      </c>
      <c r="B24" s="9">
        <f>SUM(K$10:K24)</f>
        <v>-6.2341093124789852E-3</v>
      </c>
      <c r="C24" s="9">
        <f>SUM(L$10:L24)</f>
        <v>2.7511825837470777E-2</v>
      </c>
      <c r="D24" s="9">
        <f>SUM(M$10:M24)</f>
        <v>6.7991146179543618E-2</v>
      </c>
      <c r="E24" s="9">
        <f>SUM(N$10:N24)</f>
        <v>5.2996805892099935E-3</v>
      </c>
      <c r="F24" s="9">
        <f>SUM(O$10:O24)</f>
        <v>4.4860810701537322E-2</v>
      </c>
      <c r="G24" s="9">
        <f>SUM(P$10:P24)</f>
        <v>9.7060533874384708E-2</v>
      </c>
      <c r="H24" s="9">
        <f>SUM(Q$10:Q24)</f>
        <v>1.0042094910170376E-2</v>
      </c>
      <c r="I24" s="9">
        <f>SUM(R$10:R24)</f>
        <v>4.8527107586965261E-2</v>
      </c>
      <c r="J24" s="9">
        <f>SUM(S$10:S24)</f>
        <v>9.9566655798444426E-2</v>
      </c>
      <c r="K24" s="10">
        <v>-2.9855769517933659E-4</v>
      </c>
      <c r="L24" s="10">
        <v>-4.4059640970977672E-7</v>
      </c>
      <c r="M24" s="10">
        <v>1.8873889252923702E-4</v>
      </c>
      <c r="N24" s="10">
        <v>-1.3444194068998864E-4</v>
      </c>
      <c r="O24" s="10">
        <v>2.6742851190627767E-5</v>
      </c>
      <c r="P24" s="10">
        <v>3.1443040195492657E-4</v>
      </c>
      <c r="Q24" s="10">
        <v>-1.2832498926383434E-4</v>
      </c>
      <c r="R24" s="10">
        <v>1.2442966331463138E-5</v>
      </c>
      <c r="S24" s="10">
        <v>2.263583457414941E-4</v>
      </c>
      <c r="T24" s="19">
        <f t="shared" si="8"/>
        <v>-283.44890812186668</v>
      </c>
      <c r="U24" s="19">
        <f t="shared" si="0"/>
        <v>1250.8919242818201</v>
      </c>
      <c r="V24" s="19">
        <f t="shared" si="1"/>
        <v>3091.3824542615175</v>
      </c>
      <c r="W24" s="19">
        <f t="shared" si="2"/>
        <v>240.96283865270891</v>
      </c>
      <c r="X24" s="19">
        <f t="shared" si="3"/>
        <v>2039.7056216770293</v>
      </c>
      <c r="Y24" s="19">
        <f t="shared" si="4"/>
        <v>4413.092708103286</v>
      </c>
      <c r="Z24" s="19">
        <f t="shared" si="5"/>
        <v>456.58821410882075</v>
      </c>
      <c r="AA24" s="19">
        <f t="shared" si="6"/>
        <v>2206.4027065268151</v>
      </c>
      <c r="AB24" s="19">
        <f t="shared" si="7"/>
        <v>4527.0396229533444</v>
      </c>
    </row>
    <row r="25" spans="1:28" x14ac:dyDescent="0.25">
      <c r="A25" s="6">
        <v>16</v>
      </c>
      <c r="B25" s="9">
        <f>SUM(K$10:K25)</f>
        <v>-6.4657121803905907E-3</v>
      </c>
      <c r="C25" s="9">
        <f>SUM(L$10:L25)</f>
        <v>2.7511022991358824E-2</v>
      </c>
      <c r="D25" s="9">
        <f>SUM(M$10:M25)</f>
        <v>6.8138553559853501E-2</v>
      </c>
      <c r="E25" s="9">
        <f>SUM(N$10:N25)</f>
        <v>5.1977578217545705E-3</v>
      </c>
      <c r="F25" s="9">
        <f>SUM(O$10:O25)</f>
        <v>4.4878366859238135E-2</v>
      </c>
      <c r="G25" s="9">
        <f>SUM(P$10:P25)</f>
        <v>9.7310319015006558E-2</v>
      </c>
      <c r="H25" s="9">
        <f>SUM(Q$10:Q25)</f>
        <v>9.9423134292203393E-3</v>
      </c>
      <c r="I25" s="9">
        <f>SUM(R$10:R25)</f>
        <v>4.8535601082443307E-2</v>
      </c>
      <c r="J25" s="9">
        <f>SUM(S$10:S25)</f>
        <v>9.9740623222764613E-2</v>
      </c>
      <c r="K25" s="10">
        <v>-2.3160286791160551E-4</v>
      </c>
      <c r="L25" s="10">
        <v>-8.0284611195227567E-7</v>
      </c>
      <c r="M25" s="10">
        <v>1.4740738030987995E-4</v>
      </c>
      <c r="N25" s="10">
        <v>-1.0192276745542259E-4</v>
      </c>
      <c r="O25" s="10">
        <v>1.7556157700815662E-5</v>
      </c>
      <c r="P25" s="10">
        <v>2.4978514062185594E-4</v>
      </c>
      <c r="Q25" s="10">
        <v>-9.9781480950036618E-5</v>
      </c>
      <c r="R25" s="10">
        <v>8.4934954780460278E-6</v>
      </c>
      <c r="S25" s="10">
        <v>1.7396742432019006E-4</v>
      </c>
      <c r="T25" s="19">
        <f t="shared" si="8"/>
        <v>-293.9792945390617</v>
      </c>
      <c r="U25" s="19">
        <f t="shared" si="0"/>
        <v>1250.8554209350843</v>
      </c>
      <c r="V25" s="19">
        <f t="shared" si="1"/>
        <v>3098.0846885188321</v>
      </c>
      <c r="W25" s="19">
        <f t="shared" si="2"/>
        <v>236.32867269572628</v>
      </c>
      <c r="X25" s="19">
        <f t="shared" si="3"/>
        <v>2040.5038549901908</v>
      </c>
      <c r="Y25" s="19">
        <f t="shared" si="4"/>
        <v>4424.4497956719315</v>
      </c>
      <c r="Z25" s="19">
        <f t="shared" si="5"/>
        <v>452.05140693903689</v>
      </c>
      <c r="AA25" s="19">
        <f t="shared" si="6"/>
        <v>2206.7888839097768</v>
      </c>
      <c r="AB25" s="19">
        <f t="shared" si="7"/>
        <v>4534.9494740644932</v>
      </c>
    </row>
    <row r="26" spans="1:28" x14ac:dyDescent="0.25">
      <c r="A26" s="6">
        <v>17</v>
      </c>
      <c r="B26" s="9">
        <f>SUM(K$10:K26)</f>
        <v>-6.6489413776094578E-3</v>
      </c>
      <c r="C26" s="9">
        <f>SUM(L$10:L26)</f>
        <v>2.7510294005883153E-2</v>
      </c>
      <c r="D26" s="9">
        <f>SUM(M$10:M26)</f>
        <v>6.8251747449625574E-2</v>
      </c>
      <c r="E26" s="9">
        <f>SUM(N$10:N26)</f>
        <v>5.1206595025176738E-3</v>
      </c>
      <c r="F26" s="9">
        <f>SUM(O$10:O26)</f>
        <v>4.4890831215993021E-2</v>
      </c>
      <c r="G26" s="9">
        <f>SUM(P$10:P26)</f>
        <v>9.7510309804613518E-2</v>
      </c>
      <c r="H26" s="9">
        <f>SUM(Q$10:Q26)</f>
        <v>9.8650003008815424E-3</v>
      </c>
      <c r="I26" s="9">
        <f>SUM(R$10:R26)</f>
        <v>4.854067707184901E-2</v>
      </c>
      <c r="J26" s="9">
        <f>SUM(S$10:S26)</f>
        <v>9.9873355791505525E-2</v>
      </c>
      <c r="K26" s="10">
        <v>-1.8322919721886741E-4</v>
      </c>
      <c r="L26" s="10">
        <v>-7.2898547567037011E-7</v>
      </c>
      <c r="M26" s="10">
        <v>1.1319388977207978E-4</v>
      </c>
      <c r="N26" s="10">
        <v>-7.7098319236897157E-5</v>
      </c>
      <c r="O26" s="10">
        <v>1.2464356754888616E-5</v>
      </c>
      <c r="P26" s="10">
        <v>1.9999078960695609E-4</v>
      </c>
      <c r="Q26" s="10">
        <v>-7.7313128338797553E-5</v>
      </c>
      <c r="R26" s="10">
        <v>5.0759894057050243E-6</v>
      </c>
      <c r="S26" s="10">
        <v>1.3273256874090533E-4</v>
      </c>
      <c r="T26" s="19">
        <f t="shared" si="8"/>
        <v>-302.31025463046916</v>
      </c>
      <c r="U26" s="19">
        <f t="shared" si="0"/>
        <v>1250.8222758414136</v>
      </c>
      <c r="V26" s="19">
        <f t="shared" si="1"/>
        <v>3103.2313234034236</v>
      </c>
      <c r="W26" s="19">
        <f t="shared" si="2"/>
        <v>232.82321051815669</v>
      </c>
      <c r="X26" s="19">
        <f t="shared" si="3"/>
        <v>2041.0705772171402</v>
      </c>
      <c r="Y26" s="19">
        <f t="shared" si="4"/>
        <v>4433.542862236397</v>
      </c>
      <c r="Z26" s="19">
        <f t="shared" si="5"/>
        <v>448.53617794437503</v>
      </c>
      <c r="AA26" s="19">
        <f t="shared" si="6"/>
        <v>2207.019676085943</v>
      </c>
      <c r="AB26" s="19">
        <f t="shared" si="7"/>
        <v>4540.9844824026541</v>
      </c>
    </row>
    <row r="27" spans="1:28" x14ac:dyDescent="0.25">
      <c r="A27" s="6">
        <v>18</v>
      </c>
      <c r="B27" s="9">
        <f>SUM(K$10:K27)</f>
        <v>-6.7907872197768794E-3</v>
      </c>
      <c r="C27" s="9">
        <f>SUM(L$10:L27)</f>
        <v>2.7509591205011806E-2</v>
      </c>
      <c r="D27" s="9">
        <f>SUM(M$10:M27)</f>
        <v>6.8340858094732504E-2</v>
      </c>
      <c r="E27" s="9">
        <f>SUM(N$10:N27)</f>
        <v>5.063052890125483E-3</v>
      </c>
      <c r="F27" s="9">
        <f>SUM(O$10:O27)</f>
        <v>4.4899649018209982E-2</v>
      </c>
      <c r="G27" s="9">
        <f>SUM(P$10:P27)</f>
        <v>9.7669712600095521E-2</v>
      </c>
      <c r="H27" s="9">
        <f>SUM(Q$10:Q27)</f>
        <v>9.8053843627730324E-3</v>
      </c>
      <c r="I27" s="9">
        <f>SUM(R$10:R27)</f>
        <v>4.8543928029358405E-2</v>
      </c>
      <c r="J27" s="9">
        <f>SUM(S$10:S27)</f>
        <v>9.9975729514573605E-2</v>
      </c>
      <c r="K27" s="10">
        <v>-1.4184584216742134E-4</v>
      </c>
      <c r="L27" s="10">
        <v>-7.0280087134691521E-7</v>
      </c>
      <c r="M27" s="10">
        <v>8.9110645106935284E-5</v>
      </c>
      <c r="N27" s="10">
        <v>-5.7606612392190957E-5</v>
      </c>
      <c r="O27" s="10">
        <v>8.8178022169636212E-6</v>
      </c>
      <c r="P27" s="10">
        <v>1.5940279548200571E-4</v>
      </c>
      <c r="Q27" s="10">
        <v>-5.9615938108510786E-5</v>
      </c>
      <c r="R27" s="10">
        <v>3.2509575093933509E-6</v>
      </c>
      <c r="S27" s="10">
        <v>1.023737230680816E-4</v>
      </c>
      <c r="T27" s="19">
        <f t="shared" si="8"/>
        <v>-308.75962006002629</v>
      </c>
      <c r="U27" s="19">
        <f t="shared" si="0"/>
        <v>1250.7903212943202</v>
      </c>
      <c r="V27" s="19">
        <f t="shared" si="1"/>
        <v>3107.2829551268255</v>
      </c>
      <c r="W27" s="19">
        <f t="shared" si="2"/>
        <v>230.20398609254696</v>
      </c>
      <c r="X27" s="19">
        <f t="shared" si="3"/>
        <v>2041.4714999929774</v>
      </c>
      <c r="Y27" s="19">
        <f t="shared" si="4"/>
        <v>4440.7904971536254</v>
      </c>
      <c r="Z27" s="19">
        <f t="shared" si="5"/>
        <v>445.82559464906893</v>
      </c>
      <c r="AA27" s="19">
        <f t="shared" si="6"/>
        <v>2207.167488758163</v>
      </c>
      <c r="AB27" s="19">
        <f t="shared" si="7"/>
        <v>4545.6391521508949</v>
      </c>
    </row>
    <row r="28" spans="1:28" x14ac:dyDescent="0.25">
      <c r="A28" s="6">
        <v>19</v>
      </c>
      <c r="B28" s="9">
        <f>SUM(K$10:K28)</f>
        <v>-6.9027532840506825E-3</v>
      </c>
      <c r="C28" s="9">
        <f>SUM(L$10:L28)</f>
        <v>2.7509171224242415E-2</v>
      </c>
      <c r="D28" s="9">
        <f>SUM(M$10:M28)</f>
        <v>6.8410269996092163E-2</v>
      </c>
      <c r="E28" s="9">
        <f>SUM(N$10:N28)</f>
        <v>5.0197748433411273E-3</v>
      </c>
      <c r="F28" s="9">
        <f>SUM(O$10:O28)</f>
        <v>4.4906207047743549E-2</v>
      </c>
      <c r="G28" s="9">
        <f>SUM(P$10:P28)</f>
        <v>9.7795385014224245E-2</v>
      </c>
      <c r="H28" s="9">
        <f>SUM(Q$10:Q28)</f>
        <v>9.7593905431517889E-3</v>
      </c>
      <c r="I28" s="9">
        <f>SUM(R$10:R28)</f>
        <v>4.8546156077158516E-2</v>
      </c>
      <c r="J28" s="9">
        <f>SUM(S$10:S28)</f>
        <v>0.10005440483605045</v>
      </c>
      <c r="K28" s="10">
        <v>-1.1196606427380296E-4</v>
      </c>
      <c r="L28" s="10">
        <v>-4.1998076939052641E-7</v>
      </c>
      <c r="M28" s="10">
        <v>6.9411901359664495E-5</v>
      </c>
      <c r="N28" s="10">
        <v>-4.3278046784356162E-5</v>
      </c>
      <c r="O28" s="10">
        <v>6.558029533566898E-6</v>
      </c>
      <c r="P28" s="10">
        <v>1.2567241412872991E-4</v>
      </c>
      <c r="Q28" s="10">
        <v>-4.5993819621242965E-5</v>
      </c>
      <c r="R28" s="10">
        <v>2.228047800113617E-6</v>
      </c>
      <c r="S28" s="10">
        <v>7.8675321476849916E-5</v>
      </c>
      <c r="T28" s="19">
        <f t="shared" si="8"/>
        <v>-313.85042887879115</v>
      </c>
      <c r="U28" s="19">
        <f t="shared" si="0"/>
        <v>1250.771225849478</v>
      </c>
      <c r="V28" s="19">
        <f t="shared" si="1"/>
        <v>3110.4389356630786</v>
      </c>
      <c r="W28" s="19">
        <f t="shared" si="2"/>
        <v>228.23624467323668</v>
      </c>
      <c r="X28" s="19">
        <f t="shared" si="3"/>
        <v>2041.7696767200039</v>
      </c>
      <c r="Y28" s="19">
        <f t="shared" si="4"/>
        <v>4446.504498429561</v>
      </c>
      <c r="Z28" s="19">
        <f t="shared" si="5"/>
        <v>443.73437402739978</v>
      </c>
      <c r="AA28" s="19">
        <f t="shared" si="6"/>
        <v>2207.2687923581689</v>
      </c>
      <c r="AB28" s="19">
        <f t="shared" si="7"/>
        <v>4549.2163165621942</v>
      </c>
    </row>
    <row r="29" spans="1:28" x14ac:dyDescent="0.25">
      <c r="A29" s="6">
        <v>20</v>
      </c>
      <c r="B29" s="9">
        <f>SUM(K$10:K29)</f>
        <v>-6.9916669916545949E-3</v>
      </c>
      <c r="C29" s="9">
        <f>SUM(L$10:L29)</f>
        <v>2.7508723744674647E-2</v>
      </c>
      <c r="D29" s="9">
        <f>SUM(M$10:M29)</f>
        <v>6.8463764317932871E-2</v>
      </c>
      <c r="E29" s="9">
        <f>SUM(N$10:N29)</f>
        <v>4.9879696163717523E-3</v>
      </c>
      <c r="F29" s="9">
        <f>SUM(O$10:O29)</f>
        <v>4.4910988217952308E-2</v>
      </c>
      <c r="G29" s="9">
        <f>SUM(P$10:P29)</f>
        <v>9.789633457280314E-2</v>
      </c>
      <c r="H29" s="9">
        <f>SUM(Q$10:Q29)</f>
        <v>9.723267146414305E-3</v>
      </c>
      <c r="I29" s="9">
        <f>SUM(R$10:R29)</f>
        <v>4.8547664959089666E-2</v>
      </c>
      <c r="J29" s="9">
        <f>SUM(S$10:S29)</f>
        <v>0.10011603748092202</v>
      </c>
      <c r="K29" s="10">
        <v>-8.8913707603912646E-5</v>
      </c>
      <c r="L29" s="10">
        <v>-4.474795677677064E-7</v>
      </c>
      <c r="M29" s="10">
        <v>5.3494321840713849E-5</v>
      </c>
      <c r="N29" s="10">
        <v>-3.1805226969374933E-5</v>
      </c>
      <c r="O29" s="10">
        <v>4.7811702087594171E-6</v>
      </c>
      <c r="P29" s="10">
        <v>1.0094955857889674E-4</v>
      </c>
      <c r="Q29" s="10">
        <v>-3.6123396737483746E-5</v>
      </c>
      <c r="R29" s="10">
        <v>1.5088819311488011E-6</v>
      </c>
      <c r="S29" s="10">
        <v>6.163264487156516E-5</v>
      </c>
      <c r="T29" s="19">
        <f t="shared" si="8"/>
        <v>-317.89310636071269</v>
      </c>
      <c r="U29" s="19">
        <f t="shared" si="0"/>
        <v>1250.7508801050369</v>
      </c>
      <c r="V29" s="19">
        <f t="shared" si="1"/>
        <v>3112.8711848195244</v>
      </c>
      <c r="W29" s="19">
        <f t="shared" si="2"/>
        <v>226.79014284775351</v>
      </c>
      <c r="X29" s="19">
        <f t="shared" si="3"/>
        <v>2041.9870642259473</v>
      </c>
      <c r="Y29" s="19">
        <f t="shared" si="4"/>
        <v>4451.0944150832993</v>
      </c>
      <c r="Z29" s="19">
        <f t="shared" si="5"/>
        <v>442.09193613456449</v>
      </c>
      <c r="AA29" s="19">
        <f t="shared" si="6"/>
        <v>2207.3373973367525</v>
      </c>
      <c r="AB29" s="19">
        <f t="shared" si="7"/>
        <v>4552.0185943243978</v>
      </c>
    </row>
    <row r="30" spans="1:2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8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11" t="s">
        <v>331</v>
      </c>
      <c r="L31" s="6"/>
      <c r="M31" s="6"/>
      <c r="N31" s="6"/>
      <c r="O31" s="6"/>
      <c r="P31" s="6"/>
      <c r="Q31" s="6"/>
      <c r="R31" s="6"/>
      <c r="S31" s="6"/>
      <c r="T31" s="11" t="s">
        <v>338</v>
      </c>
    </row>
    <row r="32" spans="1:28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t="s">
        <v>327</v>
      </c>
      <c r="U32" t="s">
        <v>316</v>
      </c>
      <c r="V32" t="s">
        <v>328</v>
      </c>
      <c r="W32" t="s">
        <v>327</v>
      </c>
      <c r="X32" t="s">
        <v>316</v>
      </c>
      <c r="Y32" t="s">
        <v>328</v>
      </c>
      <c r="Z32" t="s">
        <v>327</v>
      </c>
      <c r="AA32" t="s">
        <v>316</v>
      </c>
      <c r="AB32" t="s">
        <v>328</v>
      </c>
    </row>
    <row r="33" spans="1:28" x14ac:dyDescent="0.25">
      <c r="A33" s="6"/>
      <c r="B33" s="33" t="s">
        <v>332</v>
      </c>
      <c r="C33" s="33"/>
      <c r="D33" s="33"/>
      <c r="E33" s="33" t="s">
        <v>333</v>
      </c>
      <c r="F33" s="33"/>
      <c r="G33" s="33"/>
      <c r="H33" s="33" t="s">
        <v>334</v>
      </c>
      <c r="I33" s="33"/>
      <c r="J33" s="33"/>
      <c r="K33" s="34" t="s">
        <v>317</v>
      </c>
      <c r="L33" s="34"/>
      <c r="M33" s="34"/>
      <c r="N33" s="34" t="s">
        <v>318</v>
      </c>
      <c r="O33" s="34"/>
      <c r="P33" s="34"/>
      <c r="Q33" s="34" t="s">
        <v>319</v>
      </c>
      <c r="R33" s="34"/>
      <c r="S33" s="34"/>
      <c r="T33" s="32" t="s">
        <v>322</v>
      </c>
      <c r="U33" s="32"/>
      <c r="V33" s="32"/>
      <c r="W33" s="32" t="s">
        <v>323</v>
      </c>
      <c r="X33" s="32"/>
      <c r="Y33" s="32"/>
      <c r="Z33" s="32" t="s">
        <v>324</v>
      </c>
      <c r="AA33" s="32"/>
      <c r="AB33" s="32"/>
    </row>
    <row r="34" spans="1:28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8" t="s">
        <v>313</v>
      </c>
      <c r="L34" s="8" t="s">
        <v>314</v>
      </c>
      <c r="M34" s="8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18" t="s">
        <v>313</v>
      </c>
      <c r="U34" s="18" t="s">
        <v>314</v>
      </c>
      <c r="V34" s="18" t="s">
        <v>315</v>
      </c>
      <c r="W34" s="18" t="s">
        <v>313</v>
      </c>
      <c r="X34" s="18" t="s">
        <v>314</v>
      </c>
      <c r="Y34" s="18" t="s">
        <v>315</v>
      </c>
      <c r="Z34" s="18" t="s">
        <v>313</v>
      </c>
      <c r="AA34" s="18" t="s">
        <v>314</v>
      </c>
      <c r="AB34" s="18" t="s">
        <v>315</v>
      </c>
    </row>
    <row r="35" spans="1:28" x14ac:dyDescent="0.25">
      <c r="A35" s="6">
        <v>1</v>
      </c>
      <c r="B35" s="9">
        <f>SUM(K$35:K35)</f>
        <v>-7.8690179448909159E-2</v>
      </c>
      <c r="C35" s="9">
        <f>SUM(L$35:L35)</f>
        <v>-5.0583504639649945E-2</v>
      </c>
      <c r="D35" s="9">
        <f>SUM(M$35:M35)</f>
        <v>-2.0019355575928915E-2</v>
      </c>
      <c r="E35" s="9">
        <f>SUM(N$35:N35)</f>
        <v>4.7316499486330786E-2</v>
      </c>
      <c r="F35" s="9">
        <f>SUM(O$35:O35)</f>
        <v>0.10293007229662378</v>
      </c>
      <c r="G35" s="9">
        <f>SUM(P$35:P35)</f>
        <v>0.13776734142317734</v>
      </c>
      <c r="H35" s="9">
        <f>SUM(Q$35:Q35)</f>
        <v>0.10064874225790234</v>
      </c>
      <c r="I35" s="9">
        <f>SUM(R$35:R35)</f>
        <v>0.23968594786677433</v>
      </c>
      <c r="J35" s="9">
        <f>SUM(S$35:S35)</f>
        <v>0.34415721391969956</v>
      </c>
      <c r="K35" s="10">
        <v>-7.8690179448909159E-2</v>
      </c>
      <c r="L35" s="10">
        <v>-5.0583504639649945E-2</v>
      </c>
      <c r="M35" s="10">
        <v>-2.0019355575928915E-2</v>
      </c>
      <c r="N35" s="10">
        <v>4.7316499486330786E-2</v>
      </c>
      <c r="O35" s="10">
        <v>0.10293007229662378</v>
      </c>
      <c r="P35" s="10">
        <v>0.13776734142317734</v>
      </c>
      <c r="Q35" s="10">
        <v>0.10064874225790234</v>
      </c>
      <c r="R35" s="10">
        <v>0.23968594786677433</v>
      </c>
      <c r="S35" s="10">
        <v>0.34415721391969956</v>
      </c>
      <c r="T35" s="19">
        <f>$B$4*B35</f>
        <v>-647.47856214602928</v>
      </c>
      <c r="U35" s="19">
        <f t="shared" ref="U35:U54" si="9">$B$4*C35</f>
        <v>-416.21121062066112</v>
      </c>
      <c r="V35" s="19">
        <f t="shared" ref="V35:V54" si="10">$B$4*D35</f>
        <v>-164.72326857264824</v>
      </c>
      <c r="W35" s="19">
        <f>$C$4*E35</f>
        <v>702.69837028042923</v>
      </c>
      <c r="X35" s="19">
        <f t="shared" ref="X35:X54" si="11">$C$4*F35</f>
        <v>1528.6167582320682</v>
      </c>
      <c r="Y35" s="19">
        <f t="shared" ref="Y35:Y54" si="12">$C$4*G35</f>
        <v>2045.9858050974628</v>
      </c>
      <c r="Z35" s="19">
        <f>$D$4*H35</f>
        <v>504.9810924688415</v>
      </c>
      <c r="AA35" s="19">
        <f t="shared" ref="AA35:AA54" si="13">$D$4*I35</f>
        <v>1202.5671567067238</v>
      </c>
      <c r="AB35" s="19">
        <f t="shared" ref="AB35:AB54" si="14">$D$4*J35</f>
        <v>1726.7268518952355</v>
      </c>
    </row>
    <row r="36" spans="1:28" x14ac:dyDescent="0.25">
      <c r="A36" s="6">
        <v>2</v>
      </c>
      <c r="B36" s="9">
        <f>SUM(K$35:K36)</f>
        <v>-0.10113303859213905</v>
      </c>
      <c r="C36" s="9">
        <f>SUM(L$35:L36)</f>
        <v>-6.4455087835257066E-2</v>
      </c>
      <c r="D36" s="9">
        <f>SUM(M$35:M36)</f>
        <v>-2.703379166975594E-2</v>
      </c>
      <c r="E36" s="9">
        <f>SUM(N$35:N36)</f>
        <v>5.163654913942882E-2</v>
      </c>
      <c r="F36" s="9">
        <f>SUM(O$35:O36)</f>
        <v>0.11421788637216031</v>
      </c>
      <c r="G36" s="9">
        <f>SUM(P$35:P36)</f>
        <v>0.15833389158415515</v>
      </c>
      <c r="H36" s="9">
        <f>SUM(Q$35:Q36)</f>
        <v>0.13805227766886075</v>
      </c>
      <c r="I36" s="9">
        <f>SUM(R$35:R36)</f>
        <v>0.31709771676722776</v>
      </c>
      <c r="J36" s="9">
        <f>SUM(S$35:S36)</f>
        <v>0.46086354662725082</v>
      </c>
      <c r="K36" s="10">
        <v>-2.2442859143229896E-2</v>
      </c>
      <c r="L36" s="10">
        <v>-1.3871583195607124E-2</v>
      </c>
      <c r="M36" s="10">
        <v>-7.0144360938270232E-3</v>
      </c>
      <c r="N36" s="10">
        <v>4.3200496530980351E-3</v>
      </c>
      <c r="O36" s="10">
        <v>1.128781407553653E-2</v>
      </c>
      <c r="P36" s="10">
        <v>2.0566550160977803E-2</v>
      </c>
      <c r="Q36" s="10">
        <v>3.7403535410958415E-2</v>
      </c>
      <c r="R36" s="10">
        <v>7.741176890045344E-2</v>
      </c>
      <c r="S36" s="10">
        <v>0.11670633270755125</v>
      </c>
      <c r="T36" s="19">
        <f t="shared" ref="T36:T54" si="15">$B$4*B36</f>
        <v>-832.14290362130851</v>
      </c>
      <c r="U36" s="19">
        <f t="shared" si="9"/>
        <v>-530.34937633690697</v>
      </c>
      <c r="V36" s="19">
        <f t="shared" si="10"/>
        <v>-222.43945410053993</v>
      </c>
      <c r="W36" s="19">
        <f t="shared" ref="W36:W54" si="16">$C$4*E36</f>
        <v>766.85552230388987</v>
      </c>
      <c r="X36" s="19">
        <f t="shared" si="11"/>
        <v>1696.2523323133557</v>
      </c>
      <c r="Y36" s="19">
        <f t="shared" si="12"/>
        <v>2351.4200920227845</v>
      </c>
      <c r="Z36" s="19">
        <f t="shared" ref="Z36:Z54" si="17">$D$4*H36</f>
        <v>692.64442288209159</v>
      </c>
      <c r="AA36" s="19">
        <f t="shared" si="13"/>
        <v>1590.9622697735961</v>
      </c>
      <c r="AB36" s="19">
        <f t="shared" si="14"/>
        <v>2312.2730799611322</v>
      </c>
    </row>
    <row r="37" spans="1:28" x14ac:dyDescent="0.25">
      <c r="A37" s="6">
        <v>3</v>
      </c>
      <c r="B37" s="9">
        <f>SUM(K$35:K37)</f>
        <v>-0.11220905535310935</v>
      </c>
      <c r="C37" s="9">
        <f>SUM(L$35:L37)</f>
        <v>-7.0547984081447579E-2</v>
      </c>
      <c r="D37" s="9">
        <f>SUM(M$35:M37)</f>
        <v>-2.9424526363533984E-2</v>
      </c>
      <c r="E37" s="9">
        <f>SUM(N$35:N37)</f>
        <v>5.4444825199233916E-2</v>
      </c>
      <c r="F37" s="9">
        <f>SUM(O$35:O37)</f>
        <v>0.12157081267814707</v>
      </c>
      <c r="G37" s="9">
        <f>SUM(P$35:P37)</f>
        <v>0.17197063303963661</v>
      </c>
      <c r="H37" s="9">
        <f>SUM(Q$35:Q37)</f>
        <v>0.15481802887369853</v>
      </c>
      <c r="I37" s="9">
        <f>SUM(R$35:R37)</f>
        <v>0.35295321909585103</v>
      </c>
      <c r="J37" s="9">
        <f>SUM(S$35:S37)</f>
        <v>0.52049363755303457</v>
      </c>
      <c r="K37" s="10">
        <v>-1.1076016760970288E-2</v>
      </c>
      <c r="L37" s="10">
        <v>-6.0928962461905128E-3</v>
      </c>
      <c r="M37" s="10">
        <v>-2.3907346937780431E-3</v>
      </c>
      <c r="N37" s="10">
        <v>2.808276059805099E-3</v>
      </c>
      <c r="O37" s="10">
        <v>7.3529263059867594E-3</v>
      </c>
      <c r="P37" s="10">
        <v>1.3636741455481466E-2</v>
      </c>
      <c r="Q37" s="10">
        <v>1.6765751204837788E-2</v>
      </c>
      <c r="R37" s="10">
        <v>3.5855502328623293E-2</v>
      </c>
      <c r="S37" s="10">
        <v>5.963009092578371E-2</v>
      </c>
      <c r="T37" s="19">
        <f t="shared" si="15"/>
        <v>-923.27858861939092</v>
      </c>
      <c r="U37" s="19">
        <f t="shared" si="9"/>
        <v>-580.48294736719981</v>
      </c>
      <c r="V37" s="19">
        <f t="shared" si="10"/>
        <v>-242.11089814655418</v>
      </c>
      <c r="W37" s="19">
        <f t="shared" si="16"/>
        <v>808.56129157984128</v>
      </c>
      <c r="X37" s="19">
        <f t="shared" si="11"/>
        <v>1805.4508019402488</v>
      </c>
      <c r="Y37" s="19">
        <f t="shared" si="12"/>
        <v>2553.9396380739604</v>
      </c>
      <c r="Z37" s="19">
        <f t="shared" si="17"/>
        <v>776.76258640355422</v>
      </c>
      <c r="AA37" s="19">
        <f t="shared" si="13"/>
        <v>1770.8587128958713</v>
      </c>
      <c r="AB37" s="19">
        <f t="shared" si="14"/>
        <v>2611.4528589052093</v>
      </c>
    </row>
    <row r="38" spans="1:28" x14ac:dyDescent="0.25">
      <c r="A38" s="6">
        <v>4</v>
      </c>
      <c r="B38" s="9">
        <f>SUM(K$35:K38)</f>
        <v>-0.12077046624530474</v>
      </c>
      <c r="C38" s="9">
        <f>SUM(L$35:L38)</f>
        <v>-7.4828236974007478E-2</v>
      </c>
      <c r="D38" s="9">
        <f>SUM(M$35:M38)</f>
        <v>-3.0913662925707703E-2</v>
      </c>
      <c r="E38" s="9">
        <f>SUM(N$35:N38)</f>
        <v>5.8153701766150576E-2</v>
      </c>
      <c r="F38" s="9">
        <f>SUM(O$35:O38)</f>
        <v>0.12969162637487294</v>
      </c>
      <c r="G38" s="9">
        <f>SUM(P$35:P38)</f>
        <v>0.1852908124096167</v>
      </c>
      <c r="H38" s="9">
        <f>SUM(Q$35:Q38)</f>
        <v>0.15812728429320014</v>
      </c>
      <c r="I38" s="9">
        <f>SUM(R$35:R38)</f>
        <v>0.3635954348880388</v>
      </c>
      <c r="J38" s="9">
        <f>SUM(S$35:S38)</f>
        <v>0.54378144675961493</v>
      </c>
      <c r="K38" s="10">
        <v>-8.5614108921953959E-3</v>
      </c>
      <c r="L38" s="10">
        <v>-4.2802528925599019E-3</v>
      </c>
      <c r="M38" s="10">
        <v>-1.4891365621737193E-3</v>
      </c>
      <c r="N38" s="10">
        <v>3.7088765669166584E-3</v>
      </c>
      <c r="O38" s="10">
        <v>8.1208136967258829E-3</v>
      </c>
      <c r="P38" s="10">
        <v>1.33201793699801E-2</v>
      </c>
      <c r="Q38" s="10">
        <v>3.3092554195016111E-3</v>
      </c>
      <c r="R38" s="10">
        <v>1.064221579218776E-2</v>
      </c>
      <c r="S38" s="10">
        <v>2.3287809206580405E-2</v>
      </c>
      <c r="T38" s="19">
        <f t="shared" si="15"/>
        <v>-993.72359272589597</v>
      </c>
      <c r="U38" s="19">
        <f t="shared" si="9"/>
        <v>-615.7017257192739</v>
      </c>
      <c r="V38" s="19">
        <f t="shared" si="10"/>
        <v>-254.36381212982107</v>
      </c>
      <c r="W38" s="19">
        <f t="shared" si="16"/>
        <v>863.64189871343785</v>
      </c>
      <c r="X38" s="19">
        <f t="shared" si="11"/>
        <v>1926.0531840266242</v>
      </c>
      <c r="Y38" s="19">
        <f t="shared" si="12"/>
        <v>2751.7579136594572</v>
      </c>
      <c r="Z38" s="19">
        <f t="shared" si="17"/>
        <v>793.36598729570153</v>
      </c>
      <c r="AA38" s="19">
        <f t="shared" si="13"/>
        <v>1824.2534959449977</v>
      </c>
      <c r="AB38" s="19">
        <f t="shared" si="14"/>
        <v>2728.2938950724701</v>
      </c>
    </row>
    <row r="39" spans="1:28" x14ac:dyDescent="0.25">
      <c r="A39" s="6">
        <v>5</v>
      </c>
      <c r="B39" s="9">
        <f>SUM(K$35:K39)</f>
        <v>-0.12694687802838742</v>
      </c>
      <c r="C39" s="9">
        <f>SUM(L$35:L39)</f>
        <v>-7.7036139940609483E-2</v>
      </c>
      <c r="D39" s="9">
        <f>SUM(M$35:M39)</f>
        <v>-3.0316380692335318E-2</v>
      </c>
      <c r="E39" s="9">
        <f>SUM(N$35:N39)</f>
        <v>5.7466148724693779E-2</v>
      </c>
      <c r="F39" s="9">
        <f>SUM(O$35:O39)</f>
        <v>0.13270067776022645</v>
      </c>
      <c r="G39" s="9">
        <f>SUM(P$35:P39)</f>
        <v>0.19254578516722048</v>
      </c>
      <c r="H39" s="9">
        <f>SUM(Q$35:Q39)</f>
        <v>0.15052796851879474</v>
      </c>
      <c r="I39" s="9">
        <f>SUM(R$35:R39)</f>
        <v>0.36508987631768547</v>
      </c>
      <c r="J39" s="9">
        <f>SUM(S$35:S39)</f>
        <v>0.55546631087189124</v>
      </c>
      <c r="K39" s="10">
        <v>-6.1764117830826627E-3</v>
      </c>
      <c r="L39" s="10">
        <v>-2.2079029666019975E-3</v>
      </c>
      <c r="M39" s="10">
        <v>5.972822333723865E-4</v>
      </c>
      <c r="N39" s="10">
        <v>-6.8755304145679506E-4</v>
      </c>
      <c r="O39" s="10">
        <v>3.0090513853535091E-3</v>
      </c>
      <c r="P39" s="10">
        <v>7.2549727576037889E-3</v>
      </c>
      <c r="Q39" s="10">
        <v>-7.5993157744054015E-3</v>
      </c>
      <c r="R39" s="10">
        <v>1.4944414296466689E-3</v>
      </c>
      <c r="S39" s="10">
        <v>1.168486411227633E-2</v>
      </c>
      <c r="T39" s="19">
        <f t="shared" si="15"/>
        <v>-1044.5443463261422</v>
      </c>
      <c r="U39" s="19">
        <f t="shared" si="9"/>
        <v>-633.86879368360087</v>
      </c>
      <c r="V39" s="19">
        <f t="shared" si="10"/>
        <v>-249.44925424765981</v>
      </c>
      <c r="W39" s="19">
        <f t="shared" si="16"/>
        <v>853.43103343477071</v>
      </c>
      <c r="X39" s="19">
        <f t="shared" si="11"/>
        <v>1970.7406720600284</v>
      </c>
      <c r="Y39" s="19">
        <f t="shared" si="12"/>
        <v>2859.5016729937643</v>
      </c>
      <c r="Z39" s="19">
        <f t="shared" si="17"/>
        <v>755.23823034925408</v>
      </c>
      <c r="AA39" s="19">
        <f t="shared" si="13"/>
        <v>1831.7514998826914</v>
      </c>
      <c r="AB39" s="19">
        <f t="shared" si="14"/>
        <v>2786.9199177369906</v>
      </c>
    </row>
    <row r="40" spans="1:28" x14ac:dyDescent="0.25">
      <c r="A40" s="6">
        <v>6</v>
      </c>
      <c r="B40" s="9">
        <f>SUM(K$35:K40)</f>
        <v>-0.13174296326043952</v>
      </c>
      <c r="C40" s="9">
        <f>SUM(L$35:L40)</f>
        <v>-7.8354483466896954E-2</v>
      </c>
      <c r="D40" s="9">
        <f>SUM(M$35:M40)</f>
        <v>-2.94432931650646E-2</v>
      </c>
      <c r="E40" s="9">
        <f>SUM(N$35:N40)</f>
        <v>5.7881656504576329E-2</v>
      </c>
      <c r="F40" s="9">
        <f>SUM(O$35:O40)</f>
        <v>0.13522877680999087</v>
      </c>
      <c r="G40" s="9">
        <f>SUM(P$35:P40)</f>
        <v>0.19801118955081357</v>
      </c>
      <c r="H40" s="9">
        <f>SUM(Q$35:Q40)</f>
        <v>0.1440299945893638</v>
      </c>
      <c r="I40" s="9">
        <f>SUM(R$35:R40)</f>
        <v>0.36492398145746141</v>
      </c>
      <c r="J40" s="9">
        <f>SUM(S$35:S40)</f>
        <v>0.56232584056478374</v>
      </c>
      <c r="K40" s="10">
        <v>-4.7960852320521165E-3</v>
      </c>
      <c r="L40" s="10">
        <v>-1.3183435262874707E-3</v>
      </c>
      <c r="M40" s="10">
        <v>8.730875272707192E-4</v>
      </c>
      <c r="N40" s="10">
        <v>4.1550777988254642E-4</v>
      </c>
      <c r="O40" s="10">
        <v>2.5280990497644176E-3</v>
      </c>
      <c r="P40" s="10">
        <v>5.4654043835930853E-3</v>
      </c>
      <c r="Q40" s="10">
        <v>-6.4979739294309356E-3</v>
      </c>
      <c r="R40" s="10">
        <v>-1.6589486022408411E-4</v>
      </c>
      <c r="S40" s="10">
        <v>6.8595296928924583E-3</v>
      </c>
      <c r="T40" s="19">
        <f t="shared" si="15"/>
        <v>-1084.0074965149799</v>
      </c>
      <c r="U40" s="19">
        <f t="shared" si="9"/>
        <v>-644.71638834907435</v>
      </c>
      <c r="V40" s="19">
        <f t="shared" si="10"/>
        <v>-242.26531514949178</v>
      </c>
      <c r="W40" s="19">
        <f t="shared" si="16"/>
        <v>859.60174857498635</v>
      </c>
      <c r="X40" s="19">
        <f t="shared" si="11"/>
        <v>2008.2855264229377</v>
      </c>
      <c r="Y40" s="19">
        <f t="shared" si="12"/>
        <v>2940.6685132073744</v>
      </c>
      <c r="Z40" s="19">
        <f t="shared" si="17"/>
        <v>722.63619380010425</v>
      </c>
      <c r="AA40" s="19">
        <f t="shared" si="13"/>
        <v>1830.9191619331893</v>
      </c>
      <c r="AB40" s="19">
        <f t="shared" si="14"/>
        <v>2821.3359742164976</v>
      </c>
    </row>
    <row r="41" spans="1:28" x14ac:dyDescent="0.25">
      <c r="A41" s="6">
        <v>7</v>
      </c>
      <c r="B41" s="9">
        <f>SUM(K$35:K41)</f>
        <v>-0.13568179927617835</v>
      </c>
      <c r="C41" s="9">
        <f>SUM(L$35:L41)</f>
        <v>-7.9219077331167384E-2</v>
      </c>
      <c r="D41" s="9">
        <f>SUM(M$35:M41)</f>
        <v>-2.8612574993464548E-2</v>
      </c>
      <c r="E41" s="9">
        <f>SUM(N$35:N41)</f>
        <v>5.8176833489368682E-2</v>
      </c>
      <c r="F41" s="9">
        <f>SUM(O$35:O41)</f>
        <v>0.13712759766750693</v>
      </c>
      <c r="G41" s="9">
        <f>SUM(P$35:P41)</f>
        <v>0.20247632031170315</v>
      </c>
      <c r="H41" s="9">
        <f>SUM(Q$35:Q41)</f>
        <v>0.13934180129891072</v>
      </c>
      <c r="I41" s="9">
        <f>SUM(R$35:R41)</f>
        <v>0.364726757279415</v>
      </c>
      <c r="J41" s="9">
        <f>SUM(S$35:S41)</f>
        <v>0.56719586218089846</v>
      </c>
      <c r="K41" s="10">
        <v>-3.938836015738828E-3</v>
      </c>
      <c r="L41" s="10">
        <v>-8.6459386427043515E-4</v>
      </c>
      <c r="M41" s="10">
        <v>8.3071817160005137E-4</v>
      </c>
      <c r="N41" s="10">
        <v>2.9517698479235397E-4</v>
      </c>
      <c r="O41" s="10">
        <v>1.8988208575160552E-3</v>
      </c>
      <c r="P41" s="10">
        <v>4.465130760889599E-3</v>
      </c>
      <c r="Q41" s="10">
        <v>-4.6881932904530976E-3</v>
      </c>
      <c r="R41" s="10">
        <v>-1.9722417804641135E-4</v>
      </c>
      <c r="S41" s="10">
        <v>4.8700216161146666E-3</v>
      </c>
      <c r="T41" s="19">
        <f t="shared" si="15"/>
        <v>-1116.4170284014258</v>
      </c>
      <c r="U41" s="19">
        <f t="shared" si="9"/>
        <v>-651.83043988636382</v>
      </c>
      <c r="V41" s="19">
        <f t="shared" si="10"/>
        <v>-235.4299995985163</v>
      </c>
      <c r="W41" s="19">
        <f t="shared" si="16"/>
        <v>863.98542844162148</v>
      </c>
      <c r="X41" s="19">
        <f t="shared" si="11"/>
        <v>2036.4849565692123</v>
      </c>
      <c r="Y41" s="19">
        <f t="shared" si="12"/>
        <v>3006.9802679404679</v>
      </c>
      <c r="Z41" s="19">
        <f t="shared" si="17"/>
        <v>699.11430056619042</v>
      </c>
      <c r="AA41" s="19">
        <f t="shared" si="13"/>
        <v>1829.9296365933103</v>
      </c>
      <c r="AB41" s="19">
        <f t="shared" si="14"/>
        <v>2845.7701477678261</v>
      </c>
    </row>
    <row r="42" spans="1:28" x14ac:dyDescent="0.25">
      <c r="A42" s="6">
        <v>8</v>
      </c>
      <c r="B42" s="9">
        <f>SUM(K$35:K42)</f>
        <v>-0.13888713925169388</v>
      </c>
      <c r="C42" s="9">
        <f>SUM(L$35:L42)</f>
        <v>-7.9789514257241331E-2</v>
      </c>
      <c r="D42" s="9">
        <f>SUM(M$35:M42)</f>
        <v>-2.779710914532663E-2</v>
      </c>
      <c r="E42" s="9">
        <f>SUM(N$35:N42)</f>
        <v>5.810967541585807E-2</v>
      </c>
      <c r="F42" s="9">
        <f>SUM(O$35:O42)</f>
        <v>0.13831338701819601</v>
      </c>
      <c r="G42" s="9">
        <f>SUM(P$35:P42)</f>
        <v>0.2058265583022153</v>
      </c>
      <c r="H42" s="9">
        <f>SUM(Q$35:Q42)</f>
        <v>0.13629654328191465</v>
      </c>
      <c r="I42" s="9">
        <f>SUM(R$35:R42)</f>
        <v>0.36477703234209524</v>
      </c>
      <c r="J42" s="9">
        <f>SUM(S$35:S42)</f>
        <v>0.57088238333062269</v>
      </c>
      <c r="K42" s="10">
        <v>-3.2053399755155275E-3</v>
      </c>
      <c r="L42" s="10">
        <v>-5.7043692607394063E-4</v>
      </c>
      <c r="M42" s="10">
        <v>8.15465848137918E-4</v>
      </c>
      <c r="N42" s="10">
        <v>-6.7158073510612632E-5</v>
      </c>
      <c r="O42" s="10">
        <v>1.1857893506890924E-3</v>
      </c>
      <c r="P42" s="10">
        <v>3.3502379905121426E-3</v>
      </c>
      <c r="Q42" s="10">
        <v>-3.0452580169960559E-3</v>
      </c>
      <c r="R42" s="10">
        <v>5.0275062680237698E-5</v>
      </c>
      <c r="S42" s="10">
        <v>3.6865211497242563E-3</v>
      </c>
      <c r="T42" s="19">
        <f t="shared" si="15"/>
        <v>-1142.791207912396</v>
      </c>
      <c r="U42" s="19">
        <f t="shared" si="9"/>
        <v>-656.52410920159468</v>
      </c>
      <c r="V42" s="19">
        <f t="shared" si="10"/>
        <v>-228.72018322080245</v>
      </c>
      <c r="W42" s="19">
        <f t="shared" si="16"/>
        <v>862.98806242090154</v>
      </c>
      <c r="X42" s="19">
        <f t="shared" si="11"/>
        <v>2054.0951401895331</v>
      </c>
      <c r="Y42" s="19">
        <f t="shared" si="12"/>
        <v>3056.7347257203505</v>
      </c>
      <c r="Z42" s="19">
        <f t="shared" si="17"/>
        <v>683.83544376406849</v>
      </c>
      <c r="AA42" s="19">
        <f t="shared" si="13"/>
        <v>1830.1818797461472</v>
      </c>
      <c r="AB42" s="19">
        <f t="shared" si="14"/>
        <v>2864.2663896068643</v>
      </c>
    </row>
    <row r="43" spans="1:28" x14ac:dyDescent="0.25">
      <c r="A43" s="6">
        <v>9</v>
      </c>
      <c r="B43" s="9">
        <f>SUM(K$35:K43)</f>
        <v>-0.14144528258944891</v>
      </c>
      <c r="C43" s="9">
        <f>SUM(L$35:L43)</f>
        <v>-8.0203422920096801E-2</v>
      </c>
      <c r="D43" s="9">
        <f>SUM(M$35:M43)</f>
        <v>-2.7126422668621582E-2</v>
      </c>
      <c r="E43" s="9">
        <f>SUM(N$35:N43)</f>
        <v>5.8141419117442514E-2</v>
      </c>
      <c r="F43" s="9">
        <f>SUM(O$35:O43)</f>
        <v>0.13924841108235697</v>
      </c>
      <c r="G43" s="9">
        <f>SUM(P$35:P43)</f>
        <v>0.20856848904398609</v>
      </c>
      <c r="H43" s="9">
        <f>SUM(Q$35:Q43)</f>
        <v>0.13454338679313232</v>
      </c>
      <c r="I43" s="9">
        <f>SUM(R$35:R43)</f>
        <v>0.36509504799341003</v>
      </c>
      <c r="J43" s="9">
        <f>SUM(S$35:S43)</f>
        <v>0.57399555590049489</v>
      </c>
      <c r="K43" s="10">
        <v>-2.5581433377550237E-3</v>
      </c>
      <c r="L43" s="10">
        <v>-4.1390866285546891E-4</v>
      </c>
      <c r="M43" s="10">
        <v>6.7068647670504803E-4</v>
      </c>
      <c r="N43" s="10">
        <v>3.1743701584445038E-5</v>
      </c>
      <c r="O43" s="10">
        <v>9.3502406416096128E-4</v>
      </c>
      <c r="P43" s="10">
        <v>2.7419307417707742E-3</v>
      </c>
      <c r="Q43" s="10">
        <v>-1.7531564887823257E-3</v>
      </c>
      <c r="R43" s="10">
        <v>3.1801565131479327E-4</v>
      </c>
      <c r="S43" s="10">
        <v>3.1131725698722336E-3</v>
      </c>
      <c r="T43" s="19">
        <f t="shared" si="15"/>
        <v>-1163.8401238215085</v>
      </c>
      <c r="U43" s="19">
        <f t="shared" si="9"/>
        <v>-659.92983260650124</v>
      </c>
      <c r="V43" s="19">
        <f t="shared" si="10"/>
        <v>-223.20164051790118</v>
      </c>
      <c r="W43" s="19">
        <f t="shared" si="16"/>
        <v>863.45948882843834</v>
      </c>
      <c r="X43" s="19">
        <f t="shared" si="11"/>
        <v>2067.9812030469238</v>
      </c>
      <c r="Y43" s="19">
        <f t="shared" si="12"/>
        <v>3097.4551992249626</v>
      </c>
      <c r="Z43" s="19">
        <f t="shared" si="17"/>
        <v>675.03939863609639</v>
      </c>
      <c r="AA43" s="19">
        <f t="shared" si="13"/>
        <v>1831.7774475338861</v>
      </c>
      <c r="AB43" s="19">
        <f t="shared" si="14"/>
        <v>2879.8859915026314</v>
      </c>
    </row>
    <row r="44" spans="1:28" x14ac:dyDescent="0.25">
      <c r="A44" s="6">
        <v>10</v>
      </c>
      <c r="B44" s="9">
        <f>SUM(K$35:K44)</f>
        <v>-0.14345810296339653</v>
      </c>
      <c r="C44" s="9">
        <f>SUM(L$35:L44)</f>
        <v>-8.0483762845075496E-2</v>
      </c>
      <c r="D44" s="9">
        <f>SUM(M$35:M44)</f>
        <v>-2.6574102120019399E-2</v>
      </c>
      <c r="E44" s="9">
        <f>SUM(N$35:N44)</f>
        <v>5.8104791606230555E-2</v>
      </c>
      <c r="F44" s="9">
        <f>SUM(O$35:O44)</f>
        <v>0.13989989885155282</v>
      </c>
      <c r="G44" s="9">
        <f>SUM(P$35:P44)</f>
        <v>0.21074384356568995</v>
      </c>
      <c r="H44" s="9">
        <f>SUM(Q$35:Q44)</f>
        <v>0.13336029743079592</v>
      </c>
      <c r="I44" s="9">
        <f>SUM(R$35:R44)</f>
        <v>0.36543768791047132</v>
      </c>
      <c r="J44" s="9">
        <f>SUM(S$35:S44)</f>
        <v>0.57657470658136589</v>
      </c>
      <c r="K44" s="10">
        <v>-2.0128203739476318E-3</v>
      </c>
      <c r="L44" s="10">
        <v>-2.8033992497869455E-4</v>
      </c>
      <c r="M44" s="10">
        <v>5.5232054860218215E-4</v>
      </c>
      <c r="N44" s="10">
        <v>-3.6627511211959219E-5</v>
      </c>
      <c r="O44" s="10">
        <v>6.5148776919586203E-4</v>
      </c>
      <c r="P44" s="10">
        <v>2.1753545217038646E-3</v>
      </c>
      <c r="Q44" s="10">
        <v>-1.1830893623364087E-3</v>
      </c>
      <c r="R44" s="10">
        <v>3.4263991706129338E-4</v>
      </c>
      <c r="S44" s="10">
        <v>2.5791506808710233E-3</v>
      </c>
      <c r="T44" s="19">
        <f t="shared" si="15"/>
        <v>-1180.402013128522</v>
      </c>
      <c r="U44" s="19">
        <f t="shared" si="9"/>
        <v>-662.23652567555416</v>
      </c>
      <c r="V44" s="19">
        <f t="shared" si="10"/>
        <v>-218.65703638613863</v>
      </c>
      <c r="W44" s="19">
        <f t="shared" si="16"/>
        <v>862.91553285714951</v>
      </c>
      <c r="X44" s="19">
        <f t="shared" si="11"/>
        <v>2077.6564621772791</v>
      </c>
      <c r="Y44" s="19">
        <f t="shared" si="12"/>
        <v>3129.7614368752156</v>
      </c>
      <c r="Z44" s="19">
        <f t="shared" si="17"/>
        <v>669.10352954048437</v>
      </c>
      <c r="AA44" s="19">
        <f t="shared" si="13"/>
        <v>1833.4965617101732</v>
      </c>
      <c r="AB44" s="19">
        <f t="shared" si="14"/>
        <v>2892.8262657599162</v>
      </c>
    </row>
    <row r="45" spans="1:28" x14ac:dyDescent="0.25">
      <c r="A45" s="6">
        <v>11</v>
      </c>
      <c r="B45" s="9">
        <f>SUM(K$35:K45)</f>
        <v>-0.14502920600358307</v>
      </c>
      <c r="C45" s="9">
        <f>SUM(L$35:L45)</f>
        <v>-8.0667475069601188E-2</v>
      </c>
      <c r="D45" s="9">
        <f>SUM(M$35:M45)</f>
        <v>-2.6124524535616381E-2</v>
      </c>
      <c r="E45" s="9">
        <f>SUM(N$35:N45)</f>
        <v>5.8040472349673633E-2</v>
      </c>
      <c r="F45" s="9">
        <f>SUM(O$35:O45)</f>
        <v>0.14035076980447653</v>
      </c>
      <c r="G45" s="9">
        <f>SUM(P$35:P45)</f>
        <v>0.21247135046579632</v>
      </c>
      <c r="H45" s="9">
        <f>SUM(Q$35:Q45)</f>
        <v>0.13252779643156104</v>
      </c>
      <c r="I45" s="9">
        <f>SUM(R$35:R45)</f>
        <v>0.36572695183679205</v>
      </c>
      <c r="J45" s="9">
        <f>SUM(S$35:S45)</f>
        <v>0.57863536476498367</v>
      </c>
      <c r="K45" s="10">
        <v>-1.5711030401865268E-3</v>
      </c>
      <c r="L45" s="10">
        <v>-1.8371222452568883E-4</v>
      </c>
      <c r="M45" s="10">
        <v>4.4957758440301724E-4</v>
      </c>
      <c r="N45" s="10">
        <v>-6.4319256556919744E-5</v>
      </c>
      <c r="O45" s="10">
        <v>4.5087095292371723E-4</v>
      </c>
      <c r="P45" s="10">
        <v>1.727506900106359E-3</v>
      </c>
      <c r="Q45" s="10">
        <v>-8.3250099923488463E-4</v>
      </c>
      <c r="R45" s="10">
        <v>2.8926392632070005E-4</v>
      </c>
      <c r="S45" s="10">
        <v>2.0606581836177672E-3</v>
      </c>
      <c r="T45" s="19">
        <f t="shared" si="15"/>
        <v>-1193.3293637149277</v>
      </c>
      <c r="U45" s="19">
        <f t="shared" si="9"/>
        <v>-663.74814666584268</v>
      </c>
      <c r="V45" s="19">
        <f t="shared" si="10"/>
        <v>-214.9578219484419</v>
      </c>
      <c r="W45" s="19">
        <f t="shared" si="16"/>
        <v>861.96032616918956</v>
      </c>
      <c r="X45" s="19">
        <f t="shared" si="11"/>
        <v>2084.3523565749151</v>
      </c>
      <c r="Y45" s="19">
        <f t="shared" si="12"/>
        <v>3155.4166796875802</v>
      </c>
      <c r="Z45" s="19">
        <f t="shared" si="17"/>
        <v>664.92665405606147</v>
      </c>
      <c r="AA45" s="19">
        <f t="shared" si="13"/>
        <v>1834.9478745656381</v>
      </c>
      <c r="AB45" s="19">
        <f t="shared" si="14"/>
        <v>2903.1651274031319</v>
      </c>
    </row>
    <row r="46" spans="1:28" x14ac:dyDescent="0.25">
      <c r="A46" s="6">
        <v>12</v>
      </c>
      <c r="B46" s="9">
        <f>SUM(K$35:K46)</f>
        <v>-0.14626258771177439</v>
      </c>
      <c r="C46" s="9">
        <f>SUM(L$35:L46)</f>
        <v>-8.0789116395193303E-2</v>
      </c>
      <c r="D46" s="9">
        <f>SUM(M$35:M46)</f>
        <v>-2.5770534813306583E-2</v>
      </c>
      <c r="E46" s="9">
        <f>SUM(N$35:N46)</f>
        <v>5.7981438498268166E-2</v>
      </c>
      <c r="F46" s="9">
        <f>SUM(O$35:O46)</f>
        <v>0.14067073373986147</v>
      </c>
      <c r="G46" s="9">
        <f>SUM(P$35:P46)</f>
        <v>0.21383983267384915</v>
      </c>
      <c r="H46" s="9">
        <f>SUM(Q$35:Q46)</f>
        <v>0.13190833986638495</v>
      </c>
      <c r="I46" s="9">
        <f>SUM(R$35:R46)</f>
        <v>0.3659271051169562</v>
      </c>
      <c r="J46" s="9">
        <f>SUM(S$35:S46)</f>
        <v>0.58024029550260903</v>
      </c>
      <c r="K46" s="10">
        <v>-1.2333817081913189E-3</v>
      </c>
      <c r="L46" s="10">
        <v>-1.2164132559211389E-4</v>
      </c>
      <c r="M46" s="10">
        <v>3.539897223097987E-4</v>
      </c>
      <c r="N46" s="10">
        <v>-5.9033851405465229E-5</v>
      </c>
      <c r="O46" s="10">
        <v>3.1996393538493903E-4</v>
      </c>
      <c r="P46" s="10">
        <v>1.3684822080528205E-3</v>
      </c>
      <c r="Q46" s="10">
        <v>-6.194565651760776E-4</v>
      </c>
      <c r="R46" s="10">
        <v>2.0015328016414243E-4</v>
      </c>
      <c r="S46" s="10">
        <v>1.6049307376253086E-3</v>
      </c>
      <c r="T46" s="19">
        <f t="shared" si="15"/>
        <v>-1203.4778755189377</v>
      </c>
      <c r="U46" s="19">
        <f t="shared" si="9"/>
        <v>-664.7490358637516</v>
      </c>
      <c r="V46" s="19">
        <f t="shared" si="10"/>
        <v>-212.04512359115284</v>
      </c>
      <c r="W46" s="19">
        <f t="shared" si="16"/>
        <v>861.08361314890408</v>
      </c>
      <c r="X46" s="19">
        <f t="shared" si="11"/>
        <v>2089.1041479877276</v>
      </c>
      <c r="Y46" s="19">
        <f t="shared" si="12"/>
        <v>3175.7400389342693</v>
      </c>
      <c r="Z46" s="19">
        <f t="shared" si="17"/>
        <v>661.81867827810231</v>
      </c>
      <c r="AA46" s="19">
        <f t="shared" si="13"/>
        <v>1835.9520959777599</v>
      </c>
      <c r="AB46" s="19">
        <f t="shared" si="14"/>
        <v>2911.217485128042</v>
      </c>
    </row>
    <row r="47" spans="1:28" x14ac:dyDescent="0.25">
      <c r="A47" s="6">
        <v>13</v>
      </c>
      <c r="B47" s="9">
        <f>SUM(K$35:K47)</f>
        <v>-0.14723801938513154</v>
      </c>
      <c r="C47" s="9">
        <f>SUM(L$35:L47)</f>
        <v>-8.086651527117289E-2</v>
      </c>
      <c r="D47" s="9">
        <f>SUM(M$35:M47)</f>
        <v>-2.5492233611647451E-2</v>
      </c>
      <c r="E47" s="9">
        <f>SUM(N$35:N47)</f>
        <v>5.7915300342358846E-2</v>
      </c>
      <c r="F47" s="9">
        <f>SUM(O$35:O47)</f>
        <v>0.140888504595516</v>
      </c>
      <c r="G47" s="9">
        <f>SUM(P$35:P47)</f>
        <v>0.21493089143476854</v>
      </c>
      <c r="H47" s="9">
        <f>SUM(Q$35:Q47)</f>
        <v>0.13142869325156795</v>
      </c>
      <c r="I47" s="9">
        <f>SUM(R$35:R47)</f>
        <v>0.36605496571637419</v>
      </c>
      <c r="J47" s="9">
        <f>SUM(S$35:S47)</f>
        <v>0.58146079306598553</v>
      </c>
      <c r="K47" s="10">
        <v>-9.7543167335713342E-4</v>
      </c>
      <c r="L47" s="10">
        <v>-7.7398875979589816E-5</v>
      </c>
      <c r="M47" s="10">
        <v>2.7830120165913135E-4</v>
      </c>
      <c r="N47" s="10">
        <v>-6.6138155909321013E-5</v>
      </c>
      <c r="O47" s="10">
        <v>2.1777085565453138E-4</v>
      </c>
      <c r="P47" s="10">
        <v>1.0910587609193802E-3</v>
      </c>
      <c r="Q47" s="10">
        <v>-4.7964661481699898E-4</v>
      </c>
      <c r="R47" s="10">
        <v>1.2786059941797293E-4</v>
      </c>
      <c r="S47" s="10">
        <v>1.2204975633765202E-3</v>
      </c>
      <c r="T47" s="19">
        <f t="shared" si="15"/>
        <v>-1211.5039227558366</v>
      </c>
      <c r="U47" s="19">
        <f t="shared" si="9"/>
        <v>-665.38588932223831</v>
      </c>
      <c r="V47" s="19">
        <f t="shared" si="10"/>
        <v>-209.7552055460331</v>
      </c>
      <c r="W47" s="19">
        <f t="shared" si="16"/>
        <v>860.10139394682085</v>
      </c>
      <c r="X47" s="19">
        <f t="shared" si="11"/>
        <v>2092.3382677350523</v>
      </c>
      <c r="Y47" s="19">
        <f t="shared" si="12"/>
        <v>3191.943376490965</v>
      </c>
      <c r="Z47" s="19">
        <f t="shared" si="17"/>
        <v>659.41216562711827</v>
      </c>
      <c r="AA47" s="19">
        <f t="shared" si="13"/>
        <v>1836.5936060824006</v>
      </c>
      <c r="AB47" s="19">
        <f t="shared" si="14"/>
        <v>2917.34104096275</v>
      </c>
    </row>
    <row r="48" spans="1:28" x14ac:dyDescent="0.25">
      <c r="A48" s="6">
        <v>14</v>
      </c>
      <c r="B48" s="9">
        <f>SUM(K$35:K48)</f>
        <v>-0.14798253253312224</v>
      </c>
      <c r="C48" s="9">
        <f>SUM(L$35:L48)</f>
        <v>-8.0917917770469347E-2</v>
      </c>
      <c r="D48" s="9">
        <f>SUM(M$35:M48)</f>
        <v>-2.527581175146847E-2</v>
      </c>
      <c r="E48" s="9">
        <f>SUM(N$35:N48)</f>
        <v>5.7854658447043357E-2</v>
      </c>
      <c r="F48" s="9">
        <f>SUM(O$35:O48)</f>
        <v>0.14103661066242471</v>
      </c>
      <c r="G48" s="9">
        <f>SUM(P$35:P48)</f>
        <v>0.2158066042996869</v>
      </c>
      <c r="H48" s="9">
        <f>SUM(Q$35:Q48)</f>
        <v>0.13105440187131545</v>
      </c>
      <c r="I48" s="9">
        <f>SUM(R$35:R48)</f>
        <v>0.36612977650667178</v>
      </c>
      <c r="J48" s="9">
        <f>SUM(S$35:S48)</f>
        <v>0.58238571178603715</v>
      </c>
      <c r="K48" s="10">
        <v>-7.4451314799071303E-4</v>
      </c>
      <c r="L48" s="10">
        <v>-5.1402499296453514E-5</v>
      </c>
      <c r="M48" s="10">
        <v>2.1642186017898011E-4</v>
      </c>
      <c r="N48" s="10">
        <v>-6.0641895315488581E-5</v>
      </c>
      <c r="O48" s="10">
        <v>1.4810606690872076E-4</v>
      </c>
      <c r="P48" s="10">
        <v>8.7571286491834664E-4</v>
      </c>
      <c r="Q48" s="10">
        <v>-3.7429138025250538E-4</v>
      </c>
      <c r="R48" s="10">
        <v>7.4810790297580955E-5</v>
      </c>
      <c r="S48" s="10">
        <v>9.2491872005158785E-4</v>
      </c>
      <c r="T48" s="19">
        <f t="shared" si="15"/>
        <v>-1217.6299261013089</v>
      </c>
      <c r="U48" s="19">
        <f t="shared" si="9"/>
        <v>-665.80883938498141</v>
      </c>
      <c r="V48" s="19">
        <f t="shared" si="10"/>
        <v>-207.97444312018763</v>
      </c>
      <c r="W48" s="19">
        <f t="shared" si="16"/>
        <v>859.20079983120547</v>
      </c>
      <c r="X48" s="19">
        <f t="shared" si="11"/>
        <v>2094.5377941787924</v>
      </c>
      <c r="Y48" s="19">
        <f t="shared" si="12"/>
        <v>3204.9486074292663</v>
      </c>
      <c r="Z48" s="19">
        <f t="shared" si="17"/>
        <v>657.53424777279224</v>
      </c>
      <c r="AA48" s="19">
        <f t="shared" si="13"/>
        <v>1836.9689514048105</v>
      </c>
      <c r="AB48" s="19">
        <f t="shared" si="14"/>
        <v>2921.9816003499677</v>
      </c>
    </row>
    <row r="49" spans="1:28" x14ac:dyDescent="0.25">
      <c r="A49" s="6">
        <v>15</v>
      </c>
      <c r="B49" s="9">
        <f>SUM(K$35:K49)</f>
        <v>-0.14856331659729907</v>
      </c>
      <c r="C49" s="9">
        <f>SUM(L$35:L49)</f>
        <v>-8.0951367436425559E-2</v>
      </c>
      <c r="D49" s="9">
        <f>SUM(M$35:M49)</f>
        <v>-2.5110771987414182E-2</v>
      </c>
      <c r="E49" s="9">
        <f>SUM(N$35:N49)</f>
        <v>5.7803348131921672E-2</v>
      </c>
      <c r="F49" s="9">
        <f>SUM(O$35:O49)</f>
        <v>0.14114021271050331</v>
      </c>
      <c r="G49" s="9">
        <f>SUM(P$35:P49)</f>
        <v>0.2165137540420991</v>
      </c>
      <c r="H49" s="9">
        <f>SUM(Q$35:Q49)</f>
        <v>0.13074922279479137</v>
      </c>
      <c r="I49" s="9">
        <f>SUM(R$35:R49)</f>
        <v>0.36617384125162034</v>
      </c>
      <c r="J49" s="9">
        <f>SUM(S$35:S49)</f>
        <v>0.58308018472418122</v>
      </c>
      <c r="K49" s="10">
        <v>-5.8078406417682671E-4</v>
      </c>
      <c r="L49" s="10">
        <v>-3.3449665956216474E-5</v>
      </c>
      <c r="M49" s="10">
        <v>1.6503976405428869E-4</v>
      </c>
      <c r="N49" s="10">
        <v>-5.1310315121682216E-5</v>
      </c>
      <c r="O49" s="10">
        <v>1.0360204807859509E-4</v>
      </c>
      <c r="P49" s="10">
        <v>7.071497424122067E-4</v>
      </c>
      <c r="Q49" s="10">
        <v>-3.0517907652409385E-4</v>
      </c>
      <c r="R49" s="10">
        <v>4.4064744948582926E-5</v>
      </c>
      <c r="S49" s="10">
        <v>6.944729381440902E-4</v>
      </c>
      <c r="T49" s="19">
        <f t="shared" si="15"/>
        <v>-1222.4087337419076</v>
      </c>
      <c r="U49" s="19">
        <f t="shared" si="9"/>
        <v>-666.08406993813651</v>
      </c>
      <c r="V49" s="19">
        <f t="shared" si="10"/>
        <v>-206.61646287570019</v>
      </c>
      <c r="W49" s="19">
        <f t="shared" si="16"/>
        <v>858.43878921744488</v>
      </c>
      <c r="X49" s="19">
        <f t="shared" si="11"/>
        <v>2096.0763904640812</v>
      </c>
      <c r="Y49" s="19">
        <f t="shared" si="12"/>
        <v>3215.4505037430636</v>
      </c>
      <c r="Z49" s="19">
        <f t="shared" si="17"/>
        <v>656.00308444174061</v>
      </c>
      <c r="AA49" s="19">
        <f t="shared" si="13"/>
        <v>1837.1900357675586</v>
      </c>
      <c r="AB49" s="19">
        <f t="shared" si="14"/>
        <v>2925.465952912421</v>
      </c>
    </row>
    <row r="50" spans="1:28" x14ac:dyDescent="0.25">
      <c r="A50" s="6">
        <v>16</v>
      </c>
      <c r="B50" s="9">
        <f>SUM(K$35:K50)</f>
        <v>-0.1490226968751103</v>
      </c>
      <c r="C50" s="9">
        <f>SUM(L$35:L50)</f>
        <v>-8.0974070956987262E-2</v>
      </c>
      <c r="D50" s="9">
        <f>SUM(M$35:M50)</f>
        <v>-2.4985141886779149E-2</v>
      </c>
      <c r="E50" s="9">
        <f>SUM(N$35:N50)</f>
        <v>5.7760141057055736E-2</v>
      </c>
      <c r="F50" s="9">
        <f>SUM(O$35:O50)</f>
        <v>0.14120815649624602</v>
      </c>
      <c r="G50" s="9">
        <f>SUM(P$35:P50)</f>
        <v>0.2170828200996561</v>
      </c>
      <c r="H50" s="9">
        <f>SUM(Q$35:Q50)</f>
        <v>0.130513126718451</v>
      </c>
      <c r="I50" s="9">
        <f>SUM(R$35:R50)</f>
        <v>0.36620237390546184</v>
      </c>
      <c r="J50" s="9">
        <f>SUM(S$35:S50)</f>
        <v>0.5836178363353135</v>
      </c>
      <c r="K50" s="10">
        <v>-4.5938027781122575E-4</v>
      </c>
      <c r="L50" s="10">
        <v>-2.2703520561706269E-5</v>
      </c>
      <c r="M50" s="10">
        <v>1.2563010063503351E-4</v>
      </c>
      <c r="N50" s="10">
        <v>-4.3207074865934139E-5</v>
      </c>
      <c r="O50" s="10">
        <v>6.7943785742712495E-5</v>
      </c>
      <c r="P50" s="10">
        <v>5.6906605755699174E-4</v>
      </c>
      <c r="Q50" s="10">
        <v>-2.3609607634037628E-4</v>
      </c>
      <c r="R50" s="10">
        <v>2.8532653841501819E-5</v>
      </c>
      <c r="S50" s="10">
        <v>5.3765161113225298E-4</v>
      </c>
      <c r="T50" s="19">
        <f t="shared" si="15"/>
        <v>-1226.1886067049445</v>
      </c>
      <c r="U50" s="19">
        <f t="shared" si="9"/>
        <v>-666.27087905398662</v>
      </c>
      <c r="V50" s="19">
        <f t="shared" si="10"/>
        <v>-205.58275323758397</v>
      </c>
      <c r="W50" s="19">
        <f t="shared" si="16"/>
        <v>857.79712000221366</v>
      </c>
      <c r="X50" s="19">
        <f t="shared" si="11"/>
        <v>2097.0854251143701</v>
      </c>
      <c r="Y50" s="19">
        <f t="shared" si="12"/>
        <v>3223.9017162285249</v>
      </c>
      <c r="Z50" s="19">
        <f t="shared" si="17"/>
        <v>654.81852861040727</v>
      </c>
      <c r="AA50" s="19">
        <f t="shared" si="13"/>
        <v>1837.3331915625013</v>
      </c>
      <c r="AB50" s="19">
        <f t="shared" si="14"/>
        <v>2928.1634918171944</v>
      </c>
    </row>
    <row r="51" spans="1:28" x14ac:dyDescent="0.25">
      <c r="A51" s="6">
        <v>17</v>
      </c>
      <c r="B51" s="9">
        <f>SUM(K$35:K51)</f>
        <v>-0.14938812060438544</v>
      </c>
      <c r="C51" s="9">
        <f>SUM(L$35:L51)</f>
        <v>-8.098828879857782E-2</v>
      </c>
      <c r="D51" s="9">
        <f>SUM(M$35:M51)</f>
        <v>-2.4887873831052565E-2</v>
      </c>
      <c r="E51" s="9">
        <f>SUM(N$35:N51)</f>
        <v>5.7725163761467996E-2</v>
      </c>
      <c r="F51" s="9">
        <f>SUM(O$35:O51)</f>
        <v>0.14125589342292882</v>
      </c>
      <c r="G51" s="9">
        <f>SUM(P$35:P51)</f>
        <v>0.21755213708110904</v>
      </c>
      <c r="H51" s="9">
        <f>SUM(Q$35:Q51)</f>
        <v>0.13033232170858527</v>
      </c>
      <c r="I51" s="9">
        <f>SUM(R$35:R51)</f>
        <v>0.36622153199945412</v>
      </c>
      <c r="J51" s="9">
        <f>SUM(S$35:S51)</f>
        <v>0.58403735801594503</v>
      </c>
      <c r="K51" s="10">
        <v>-3.6542372927515082E-4</v>
      </c>
      <c r="L51" s="10">
        <v>-1.4217841590555545E-5</v>
      </c>
      <c r="M51" s="10">
        <v>9.7268055726584864E-5</v>
      </c>
      <c r="N51" s="10">
        <v>-3.4977295587738287E-5</v>
      </c>
      <c r="O51" s="10">
        <v>4.7736926682799796E-5</v>
      </c>
      <c r="P51" s="10">
        <v>4.6931698145293211E-4</v>
      </c>
      <c r="Q51" s="10">
        <v>-1.8080500986573681E-4</v>
      </c>
      <c r="R51" s="10">
        <v>1.9158093992298552E-5</v>
      </c>
      <c r="S51" s="10">
        <v>4.1952168063150798E-4</v>
      </c>
      <c r="T51" s="19">
        <f t="shared" si="15"/>
        <v>-1229.1953863623569</v>
      </c>
      <c r="U51" s="19">
        <f t="shared" si="9"/>
        <v>-666.38786630314974</v>
      </c>
      <c r="V51" s="19">
        <f t="shared" si="10"/>
        <v>-204.78241218733285</v>
      </c>
      <c r="W51" s="19">
        <f t="shared" si="16"/>
        <v>857.2776714193061</v>
      </c>
      <c r="X51" s="19">
        <f t="shared" si="11"/>
        <v>2097.7943672581546</v>
      </c>
      <c r="Y51" s="19">
        <f t="shared" si="12"/>
        <v>3230.8715529998858</v>
      </c>
      <c r="Z51" s="19">
        <f t="shared" si="17"/>
        <v>653.91138253627275</v>
      </c>
      <c r="AA51" s="19">
        <f t="shared" si="13"/>
        <v>1837.4293127361673</v>
      </c>
      <c r="AB51" s="19">
        <f t="shared" si="14"/>
        <v>2930.2683419310374</v>
      </c>
    </row>
    <row r="52" spans="1:28" x14ac:dyDescent="0.25">
      <c r="A52" s="6">
        <v>18</v>
      </c>
      <c r="B52" s="9">
        <f>SUM(K$35:K52)</f>
        <v>-0.1496747694602501</v>
      </c>
      <c r="C52" s="9">
        <f>SUM(L$35:L52)</f>
        <v>-8.099776621521225E-2</v>
      </c>
      <c r="D52" s="9">
        <f>SUM(M$35:M52)</f>
        <v>-2.4814458567719595E-2</v>
      </c>
      <c r="E52" s="9">
        <f>SUM(N$35:N52)</f>
        <v>5.7697164369754465E-2</v>
      </c>
      <c r="F52" s="9">
        <f>SUM(O$35:O52)</f>
        <v>0.14128964917596995</v>
      </c>
      <c r="G52" s="9">
        <f>SUM(P$35:P52)</f>
        <v>0.21793288812488792</v>
      </c>
      <c r="H52" s="9">
        <f>SUM(Q$35:Q52)</f>
        <v>0.13019211301272562</v>
      </c>
      <c r="I52" s="9">
        <f>SUM(R$35:R52)</f>
        <v>0.36623449131352215</v>
      </c>
      <c r="J52" s="9">
        <f>SUM(S$35:S52)</f>
        <v>0.58437153877762027</v>
      </c>
      <c r="K52" s="10">
        <v>-2.8664885586465695E-4</v>
      </c>
      <c r="L52" s="10">
        <v>-9.4774166344283506E-6</v>
      </c>
      <c r="M52" s="10">
        <v>7.3415263332969648E-5</v>
      </c>
      <c r="N52" s="10">
        <v>-2.7999391713532888E-5</v>
      </c>
      <c r="O52" s="10">
        <v>3.3755753041123319E-5</v>
      </c>
      <c r="P52" s="10">
        <v>3.8075104377887362E-4</v>
      </c>
      <c r="Q52" s="10">
        <v>-1.4020869585964758E-4</v>
      </c>
      <c r="R52" s="10">
        <v>1.2959314068040064E-5</v>
      </c>
      <c r="S52" s="10">
        <v>3.341807616752564E-4</v>
      </c>
      <c r="T52" s="19">
        <f t="shared" si="15"/>
        <v>-1231.5539905787389</v>
      </c>
      <c r="U52" s="19">
        <f t="shared" si="9"/>
        <v>-666.46584838602575</v>
      </c>
      <c r="V52" s="19">
        <f t="shared" si="10"/>
        <v>-204.17833669182244</v>
      </c>
      <c r="W52" s="19">
        <f t="shared" si="16"/>
        <v>856.86185183967666</v>
      </c>
      <c r="X52" s="19">
        <f t="shared" si="11"/>
        <v>2098.2956746859459</v>
      </c>
      <c r="Y52" s="19">
        <f t="shared" si="12"/>
        <v>3236.5260950909228</v>
      </c>
      <c r="Z52" s="19">
        <f t="shared" si="17"/>
        <v>653.20791879871888</v>
      </c>
      <c r="AA52" s="19">
        <f t="shared" si="13"/>
        <v>1837.4943330079452</v>
      </c>
      <c r="AB52" s="19">
        <f t="shared" si="14"/>
        <v>2931.9450143099175</v>
      </c>
    </row>
    <row r="53" spans="1:28" x14ac:dyDescent="0.25">
      <c r="A53" s="6">
        <v>19</v>
      </c>
      <c r="B53" s="9">
        <f>SUM(K$35:K53)</f>
        <v>-0.14990394815915903</v>
      </c>
      <c r="C53" s="9">
        <f>SUM(L$35:L53)</f>
        <v>-8.1004189716933017E-2</v>
      </c>
      <c r="D53" s="9">
        <f>SUM(M$35:M53)</f>
        <v>-2.4758135466617225E-2</v>
      </c>
      <c r="E53" s="9">
        <f>SUM(N$35:N53)</f>
        <v>5.7676072486520388E-2</v>
      </c>
      <c r="F53" s="9">
        <f>SUM(O$35:O53)</f>
        <v>0.14131328645045166</v>
      </c>
      <c r="G53" s="9">
        <f>SUM(P$35:P53)</f>
        <v>0.21824553759764695</v>
      </c>
      <c r="H53" s="9">
        <f>SUM(Q$35:Q53)</f>
        <v>0.13008233166015509</v>
      </c>
      <c r="I53" s="9">
        <f>SUM(R$35:R53)</f>
        <v>0.36624381328089889</v>
      </c>
      <c r="J53" s="9">
        <f>SUM(S$35:S53)</f>
        <v>0.58463222170825002</v>
      </c>
      <c r="K53" s="10">
        <v>-2.2917869890892072E-4</v>
      </c>
      <c r="L53" s="10">
        <v>-6.4235017207651078E-6</v>
      </c>
      <c r="M53" s="10">
        <v>5.6323101102371107E-5</v>
      </c>
      <c r="N53" s="10">
        <v>-2.109188323407618E-5</v>
      </c>
      <c r="O53" s="10">
        <v>2.3637274481705503E-5</v>
      </c>
      <c r="P53" s="10">
        <v>3.1264947275901577E-4</v>
      </c>
      <c r="Q53" s="10">
        <v>-1.0978135257053207E-4</v>
      </c>
      <c r="R53" s="10">
        <v>9.3219673767640797E-6</v>
      </c>
      <c r="S53" s="10">
        <v>2.6068293062977347E-4</v>
      </c>
      <c r="T53" s="19">
        <f t="shared" si="15"/>
        <v>-1233.4397188294972</v>
      </c>
      <c r="U53" s="19">
        <f t="shared" si="9"/>
        <v>-666.518702245138</v>
      </c>
      <c r="V53" s="19">
        <f t="shared" si="10"/>
        <v>-203.71489893157377</v>
      </c>
      <c r="W53" s="19">
        <f t="shared" si="16"/>
        <v>856.54861581977605</v>
      </c>
      <c r="X53" s="19">
        <f t="shared" si="11"/>
        <v>2098.6467123670186</v>
      </c>
      <c r="Y53" s="19">
        <f t="shared" si="12"/>
        <v>3241.1692592590643</v>
      </c>
      <c r="Z53" s="19">
        <f t="shared" si="17"/>
        <v>652.65711700914744</v>
      </c>
      <c r="AA53" s="19">
        <f t="shared" si="13"/>
        <v>1837.5411037590175</v>
      </c>
      <c r="AB53" s="19">
        <f t="shared" si="14"/>
        <v>2933.2529288267233</v>
      </c>
    </row>
    <row r="54" spans="1:28" x14ac:dyDescent="0.25">
      <c r="A54" s="6">
        <v>20</v>
      </c>
      <c r="B54" s="9">
        <f>SUM(K$35:K54)</f>
        <v>-0.1500867237609467</v>
      </c>
      <c r="C54" s="9">
        <f>SUM(L$35:L54)</f>
        <v>-8.1008740400843354E-2</v>
      </c>
      <c r="D54" s="9">
        <f>SUM(M$35:M54)</f>
        <v>-2.4715862826355101E-2</v>
      </c>
      <c r="E54" s="9">
        <f>SUM(N$35:N54)</f>
        <v>5.7660992855417419E-2</v>
      </c>
      <c r="F54" s="9">
        <f>SUM(O$35:O54)</f>
        <v>0.14133011973210069</v>
      </c>
      <c r="G54" s="9">
        <f>SUM(P$35:P54)</f>
        <v>0.21849945035740129</v>
      </c>
      <c r="H54" s="9">
        <f>SUM(Q$35:Q54)</f>
        <v>0.12999916966725938</v>
      </c>
      <c r="I54" s="9">
        <f>SUM(R$35:R54)</f>
        <v>0.36625103040991935</v>
      </c>
      <c r="J54" s="9">
        <f>SUM(S$35:S54)</f>
        <v>0.58484059444699144</v>
      </c>
      <c r="K54" s="10">
        <v>-1.8277560178768456E-4</v>
      </c>
      <c r="L54" s="10">
        <v>-4.550683910342766E-6</v>
      </c>
      <c r="M54" s="10">
        <v>4.2272640262124505E-5</v>
      </c>
      <c r="N54" s="10">
        <v>-1.5079631102972337E-5</v>
      </c>
      <c r="O54" s="10">
        <v>1.6833281649022179E-5</v>
      </c>
      <c r="P54" s="10">
        <v>2.5391275975432794E-4</v>
      </c>
      <c r="Q54" s="10">
        <v>-8.3161992895722155E-5</v>
      </c>
      <c r="R54" s="10">
        <v>7.2171290204613481E-6</v>
      </c>
      <c r="S54" s="10">
        <v>2.0837273874140915E-4</v>
      </c>
      <c r="T54" s="19">
        <f t="shared" si="15"/>
        <v>-1234.9436331002444</v>
      </c>
      <c r="U54" s="19">
        <f t="shared" si="9"/>
        <v>-666.55614618408538</v>
      </c>
      <c r="V54" s="19">
        <f t="shared" si="10"/>
        <v>-203.36707117813972</v>
      </c>
      <c r="W54" s="19">
        <f t="shared" si="16"/>
        <v>856.32466788796535</v>
      </c>
      <c r="X54" s="19">
        <f t="shared" si="11"/>
        <v>2098.8967038015007</v>
      </c>
      <c r="Y54" s="19">
        <f t="shared" si="12"/>
        <v>3244.9401232158184</v>
      </c>
      <c r="Z54" s="19">
        <f t="shared" si="17"/>
        <v>652.23987151673225</v>
      </c>
      <c r="AA54" s="19">
        <f t="shared" si="13"/>
        <v>1837.5773139849525</v>
      </c>
      <c r="AB54" s="19">
        <f t="shared" si="14"/>
        <v>2934.2983894146037</v>
      </c>
    </row>
    <row r="57" spans="1:28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</row>
    <row r="58" spans="1:28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</row>
    <row r="59" spans="1:28" x14ac:dyDescent="0.25">
      <c r="A59" s="21"/>
      <c r="B59" s="35" t="s">
        <v>322</v>
      </c>
      <c r="C59" s="35"/>
      <c r="D59" s="35"/>
      <c r="E59" s="35" t="s">
        <v>323</v>
      </c>
      <c r="F59" s="35"/>
      <c r="G59" s="35"/>
      <c r="H59" s="35" t="s">
        <v>324</v>
      </c>
      <c r="I59" s="35"/>
      <c r="J59" s="35"/>
    </row>
    <row r="60" spans="1:28" x14ac:dyDescent="0.25">
      <c r="A60" s="21"/>
      <c r="B60" s="21" t="s">
        <v>327</v>
      </c>
      <c r="C60" s="21" t="s">
        <v>316</v>
      </c>
      <c r="D60" s="21" t="s">
        <v>328</v>
      </c>
      <c r="E60" s="21" t="s">
        <v>327</v>
      </c>
      <c r="F60" s="21" t="s">
        <v>316</v>
      </c>
      <c r="G60" s="21" t="s">
        <v>328</v>
      </c>
      <c r="H60" s="21" t="s">
        <v>327</v>
      </c>
      <c r="I60" s="21" t="s">
        <v>316</v>
      </c>
      <c r="J60" s="21" t="s">
        <v>328</v>
      </c>
    </row>
    <row r="61" spans="1:28" x14ac:dyDescent="0.25">
      <c r="A61" s="21">
        <v>1</v>
      </c>
      <c r="B61" s="23">
        <f t="shared" ref="B61:C61" si="18">(T10/T35)*(-1)</f>
        <v>0.26139204399967692</v>
      </c>
      <c r="C61" s="22">
        <f t="shared" si="18"/>
        <v>1.4161986957442934</v>
      </c>
      <c r="D61" s="23">
        <f>(V10/V35)*(-1)*0.4</f>
        <v>2.9371088342094454</v>
      </c>
      <c r="E61" s="23">
        <f>W10/W35</f>
        <v>0.41840857065220227</v>
      </c>
      <c r="F61" s="22">
        <f t="shared" ref="F61:J61" si="19">X10/X35</f>
        <v>0.57657960747473658</v>
      </c>
      <c r="G61" s="23">
        <f t="shared" si="19"/>
        <v>0.81160603815875842</v>
      </c>
      <c r="H61" s="23">
        <f t="shared" si="19"/>
        <v>0.65936184858494018</v>
      </c>
      <c r="I61" s="22">
        <f t="shared" si="19"/>
        <v>0.75835608657040166</v>
      </c>
      <c r="J61" s="23">
        <f t="shared" si="19"/>
        <v>0.98091796677257659</v>
      </c>
    </row>
    <row r="62" spans="1:28" x14ac:dyDescent="0.25">
      <c r="A62" s="21">
        <v>2</v>
      </c>
      <c r="B62" s="23">
        <f t="shared" ref="B62:C62" si="20">(T11/T36)*(-1)</f>
        <v>0.28955116449672869</v>
      </c>
      <c r="C62" s="22">
        <f t="shared" si="20"/>
        <v>1.7126562385397197</v>
      </c>
      <c r="D62" s="23">
        <f t="shared" ref="D62:D80" si="21">(V11/V36)*(-1)*0.4</f>
        <v>3.3850688785501841</v>
      </c>
      <c r="E62" s="23">
        <f t="shared" ref="E62:J62" si="22">W11/W36</f>
        <v>0.56454098133690145</v>
      </c>
      <c r="F62" s="22">
        <f t="shared" si="22"/>
        <v>0.81727954217818888</v>
      </c>
      <c r="G62" s="23">
        <f t="shared" si="22"/>
        <v>1.1209105817519387</v>
      </c>
      <c r="H62" s="23">
        <f t="shared" si="22"/>
        <v>0.76473637430784724</v>
      </c>
      <c r="I62" s="22">
        <f t="shared" si="22"/>
        <v>0.92406836963837313</v>
      </c>
      <c r="J62" s="23">
        <f t="shared" si="22"/>
        <v>1.1731901166814596</v>
      </c>
    </row>
    <row r="63" spans="1:28" x14ac:dyDescent="0.25">
      <c r="A63" s="21">
        <v>3</v>
      </c>
      <c r="B63" s="23">
        <f t="shared" ref="B63:C63" si="23">(T12/T37)*(-1)</f>
        <v>0.27039766122517572</v>
      </c>
      <c r="C63" s="22">
        <f t="shared" si="23"/>
        <v>1.864498932547926</v>
      </c>
      <c r="D63" s="23">
        <f t="shared" si="21"/>
        <v>3.7492140999525954</v>
      </c>
      <c r="E63" s="23">
        <f t="shared" ref="E63:J63" si="24">W12/W37</f>
        <v>0.62525067301668003</v>
      </c>
      <c r="F63" s="22">
        <f t="shared" si="24"/>
        <v>0.93895887319291171</v>
      </c>
      <c r="G63" s="23">
        <f t="shared" si="24"/>
        <v>1.2711514358835942</v>
      </c>
      <c r="H63" s="23">
        <f t="shared" si="24"/>
        <v>0.82066319650922337</v>
      </c>
      <c r="I63" s="22">
        <f t="shared" si="24"/>
        <v>1.0223000816580186</v>
      </c>
      <c r="J63" s="23">
        <f t="shared" si="24"/>
        <v>1.2832229236278716</v>
      </c>
    </row>
    <row r="64" spans="1:28" x14ac:dyDescent="0.25">
      <c r="A64" s="21">
        <v>4</v>
      </c>
      <c r="B64" s="23">
        <f t="shared" ref="B64:C64" si="25">(T13/T38)*(-1)</f>
        <v>0.21869445480063013</v>
      </c>
      <c r="C64" s="22">
        <f t="shared" si="25"/>
        <v>1.9150399555749931</v>
      </c>
      <c r="D64" s="23">
        <f t="shared" si="21"/>
        <v>3.9535649095813081</v>
      </c>
      <c r="E64" s="23">
        <f t="shared" ref="E64:J64" si="26">W13/W38</f>
        <v>0.58607111736523121</v>
      </c>
      <c r="F64" s="22">
        <f t="shared" si="26"/>
        <v>0.96215634419749874</v>
      </c>
      <c r="G64" s="23">
        <f t="shared" si="26"/>
        <v>1.3124832776262745</v>
      </c>
      <c r="H64" s="23">
        <f t="shared" si="26"/>
        <v>0.84391711554202542</v>
      </c>
      <c r="I64" s="22">
        <f t="shared" si="26"/>
        <v>1.0967162445217047</v>
      </c>
      <c r="J64" s="23">
        <f t="shared" si="26"/>
        <v>1.3710288632452132</v>
      </c>
    </row>
    <row r="65" spans="1:10" x14ac:dyDescent="0.25">
      <c r="A65" s="21">
        <v>5</v>
      </c>
      <c r="B65" s="23">
        <f t="shared" ref="B65:C65" si="27">(T14/T39)*(-1)</f>
        <v>0.14740602007284057</v>
      </c>
      <c r="C65" s="22">
        <f t="shared" si="27"/>
        <v>1.9306073545361875</v>
      </c>
      <c r="D65" s="23">
        <f t="shared" si="21"/>
        <v>4.2872674732502354</v>
      </c>
      <c r="E65" s="23">
        <f t="shared" ref="E65:J65" si="28">W14/W39</f>
        <v>0.55220312735711263</v>
      </c>
      <c r="F65" s="22">
        <f t="shared" si="28"/>
        <v>0.98215889968381931</v>
      </c>
      <c r="G65" s="23">
        <f t="shared" si="28"/>
        <v>1.3441918511547322</v>
      </c>
      <c r="H65" s="23">
        <f t="shared" si="28"/>
        <v>0.86433292630363157</v>
      </c>
      <c r="I65" s="22">
        <f t="shared" si="28"/>
        <v>1.1467214008875286</v>
      </c>
      <c r="J65" s="23">
        <f t="shared" si="28"/>
        <v>1.4309892705623071</v>
      </c>
    </row>
    <row r="66" spans="1:10" x14ac:dyDescent="0.25">
      <c r="A66" s="21">
        <v>6</v>
      </c>
      <c r="B66" s="23">
        <f t="shared" ref="B66:C66" si="29">(T15/T40)*(-1)</f>
        <v>7.2356734823230823E-2</v>
      </c>
      <c r="C66" s="22">
        <f t="shared" si="29"/>
        <v>1.9284046862897291</v>
      </c>
      <c r="D66" s="23">
        <f t="shared" si="21"/>
        <v>4.5964090040618677</v>
      </c>
      <c r="E66" s="23">
        <f t="shared" ref="E66:J66" si="30">W15/W40</f>
        <v>0.49764730872968399</v>
      </c>
      <c r="F66" s="22">
        <f t="shared" si="30"/>
        <v>0.98473741905638124</v>
      </c>
      <c r="G66" s="23">
        <f t="shared" si="30"/>
        <v>1.3596464588028168</v>
      </c>
      <c r="H66" s="23">
        <f t="shared" si="30"/>
        <v>0.85636306102029713</v>
      </c>
      <c r="I66" s="22">
        <f t="shared" si="30"/>
        <v>1.1741412179316828</v>
      </c>
      <c r="J66" s="23">
        <f t="shared" si="30"/>
        <v>1.4707720005022467</v>
      </c>
    </row>
    <row r="67" spans="1:10" x14ac:dyDescent="0.25">
      <c r="A67" s="21">
        <v>7</v>
      </c>
      <c r="B67" s="23">
        <f t="shared" ref="B67:C67" si="31">(T16/T41)*(-1)</f>
        <v>4.4962608507265918E-3</v>
      </c>
      <c r="C67" s="22">
        <f t="shared" si="31"/>
        <v>1.9187358247013702</v>
      </c>
      <c r="D67" s="23">
        <f t="shared" si="21"/>
        <v>4.8689425585240143</v>
      </c>
      <c r="E67" s="23">
        <f t="shared" ref="E67:J67" si="32">W16/W41</f>
        <v>0.44451372669904632</v>
      </c>
      <c r="F67" s="22">
        <f t="shared" si="32"/>
        <v>0.98187809001188364</v>
      </c>
      <c r="G67" s="23">
        <f t="shared" si="32"/>
        <v>1.3656659618486058</v>
      </c>
      <c r="H67" s="23">
        <f t="shared" si="32"/>
        <v>0.83461697563381587</v>
      </c>
      <c r="I67" s="22">
        <f t="shared" si="32"/>
        <v>1.1887847950304828</v>
      </c>
      <c r="J67" s="23">
        <f t="shared" si="32"/>
        <v>1.4965765450336332</v>
      </c>
    </row>
    <row r="68" spans="1:10" x14ac:dyDescent="0.25">
      <c r="A68" s="21">
        <v>8</v>
      </c>
      <c r="B68" s="23">
        <f t="shared" ref="B68:C68" si="33">(T17/T42)*(-1)</f>
        <v>-5.3037569469715364E-2</v>
      </c>
      <c r="C68" s="22">
        <f t="shared" si="33"/>
        <v>1.9076450270141945</v>
      </c>
      <c r="D68" s="23">
        <f t="shared" si="21"/>
        <v>5.1195145929318917</v>
      </c>
      <c r="E68" s="23">
        <f t="shared" ref="E68:J68" si="34">W17/W42</f>
        <v>0.40252883855520299</v>
      </c>
      <c r="F68" s="22">
        <f t="shared" si="34"/>
        <v>0.97998834002356505</v>
      </c>
      <c r="G68" s="23">
        <f t="shared" si="34"/>
        <v>1.3694235565004582</v>
      </c>
      <c r="H68" s="23">
        <f t="shared" si="34"/>
        <v>0.80626393844795818</v>
      </c>
      <c r="I68" s="22">
        <f t="shared" si="34"/>
        <v>1.195703013760947</v>
      </c>
      <c r="J68" s="23">
        <f t="shared" si="34"/>
        <v>1.5133932639581187</v>
      </c>
    </row>
    <row r="69" spans="1:10" x14ac:dyDescent="0.25">
      <c r="A69" s="21">
        <v>9</v>
      </c>
      <c r="B69" s="23">
        <f t="shared" ref="B69:C69" si="35">(T18/T43)*(-1)</f>
        <v>-9.9768453830631793E-2</v>
      </c>
      <c r="C69" s="22">
        <f t="shared" si="35"/>
        <v>1.8975339154940332</v>
      </c>
      <c r="D69" s="23">
        <f t="shared" si="21"/>
        <v>5.3291492381301353</v>
      </c>
      <c r="E69" s="23">
        <f t="shared" ref="E69:J69" si="36">W18/W43</f>
        <v>0.36966097271834747</v>
      </c>
      <c r="F69" s="22">
        <f t="shared" si="36"/>
        <v>0.97746818479541286</v>
      </c>
      <c r="G69" s="23">
        <f t="shared" si="36"/>
        <v>1.3707088279773361</v>
      </c>
      <c r="H69" s="23">
        <f t="shared" si="36"/>
        <v>0.77943372888453855</v>
      </c>
      <c r="I69" s="22">
        <f t="shared" si="36"/>
        <v>1.198400474512731</v>
      </c>
      <c r="J69" s="23">
        <f t="shared" si="36"/>
        <v>1.524218812951124</v>
      </c>
    </row>
    <row r="70" spans="1:10" x14ac:dyDescent="0.25">
      <c r="A70" s="21">
        <v>10</v>
      </c>
      <c r="B70" s="23">
        <f t="shared" ref="B70:C70" si="37">(T19/T44)*(-1)</f>
        <v>-0.13829963475128673</v>
      </c>
      <c r="C70" s="22">
        <f t="shared" si="37"/>
        <v>1.8903191709984808</v>
      </c>
      <c r="D70" s="23">
        <f t="shared" si="21"/>
        <v>5.5050288138569172</v>
      </c>
      <c r="E70" s="23">
        <f t="shared" ref="E70:J70" si="38">W19/W44</f>
        <v>0.34361447998523281</v>
      </c>
      <c r="F70" s="22">
        <f t="shared" si="38"/>
        <v>0.9757715425462079</v>
      </c>
      <c r="G70" s="23">
        <f t="shared" si="38"/>
        <v>1.371482148310265</v>
      </c>
      <c r="H70" s="23">
        <f t="shared" si="38"/>
        <v>0.75710373866588787</v>
      </c>
      <c r="I70" s="22">
        <f t="shared" si="38"/>
        <v>1.1992864396602061</v>
      </c>
      <c r="J70" s="23">
        <f t="shared" si="38"/>
        <v>1.5314497381015588</v>
      </c>
    </row>
    <row r="71" spans="1:10" x14ac:dyDescent="0.25">
      <c r="A71" s="21">
        <v>11</v>
      </c>
      <c r="B71" s="23">
        <f t="shared" ref="B71:C71" si="39">(T20/T45)*(-1)</f>
        <v>-0.16772116118881406</v>
      </c>
      <c r="C71" s="22">
        <f t="shared" si="39"/>
        <v>1.8853720804187049</v>
      </c>
      <c r="D71" s="23">
        <f t="shared" si="21"/>
        <v>5.6499311144817543</v>
      </c>
      <c r="E71" s="23">
        <f t="shared" ref="E71:J71" si="40">W20/W45</f>
        <v>0.32349036521141744</v>
      </c>
      <c r="F71" s="22">
        <f t="shared" si="40"/>
        <v>0.97465780061007712</v>
      </c>
      <c r="G71" s="23">
        <f t="shared" si="40"/>
        <v>1.3721078663600632</v>
      </c>
      <c r="H71" s="23">
        <f t="shared" si="40"/>
        <v>0.73891520806110067</v>
      </c>
      <c r="I71" s="22">
        <f t="shared" si="40"/>
        <v>1.1998829929959576</v>
      </c>
      <c r="J71" s="23">
        <f t="shared" si="40"/>
        <v>1.5367052996311064</v>
      </c>
    </row>
    <row r="72" spans="1:10" x14ac:dyDescent="0.25">
      <c r="A72" s="21">
        <v>12</v>
      </c>
      <c r="B72" s="23">
        <f t="shared" ref="B72:C72" si="41">(T21/T46)*(-1)</f>
        <v>-0.19042707767564615</v>
      </c>
      <c r="C72" s="22">
        <f t="shared" si="41"/>
        <v>1.8820715122386515</v>
      </c>
      <c r="D72" s="23">
        <f t="shared" si="21"/>
        <v>5.7654157233294239</v>
      </c>
      <c r="E72" s="23">
        <f t="shared" ref="E72:J72" si="42">W21/W46</f>
        <v>0.30829908447730181</v>
      </c>
      <c r="F72" s="22">
        <f t="shared" si="42"/>
        <v>0.97389126742792365</v>
      </c>
      <c r="G72" s="23">
        <f t="shared" si="42"/>
        <v>1.372319762799441</v>
      </c>
      <c r="H72" s="23">
        <f t="shared" si="42"/>
        <v>0.72402322668269758</v>
      </c>
      <c r="I72" s="22">
        <f t="shared" si="42"/>
        <v>1.2003125511370103</v>
      </c>
      <c r="J72" s="23">
        <f t="shared" si="42"/>
        <v>1.5405734608861588</v>
      </c>
    </row>
    <row r="73" spans="1:10" x14ac:dyDescent="0.25">
      <c r="A73" s="21">
        <v>13</v>
      </c>
      <c r="B73" s="23">
        <f t="shared" ref="B73:C73" si="43">(T22/T47)*(-1)</f>
        <v>-0.20835830179866321</v>
      </c>
      <c r="C73" s="22">
        <f t="shared" si="43"/>
        <v>1.8800740627771084</v>
      </c>
      <c r="D73" s="23">
        <f t="shared" si="21"/>
        <v>5.8571524200970853</v>
      </c>
      <c r="E73" s="23">
        <f t="shared" ref="E73:J73" si="44">W22/W47</f>
        <v>0.2965602264764351</v>
      </c>
      <c r="F73" s="22">
        <f t="shared" si="44"/>
        <v>0.9734829581766915</v>
      </c>
      <c r="G73" s="23">
        <f t="shared" si="44"/>
        <v>1.3724753707224966</v>
      </c>
      <c r="H73" s="23">
        <f t="shared" si="44"/>
        <v>0.71242766051016848</v>
      </c>
      <c r="I73" s="22">
        <f t="shared" si="44"/>
        <v>1.2005928333991438</v>
      </c>
      <c r="J73" s="23">
        <f t="shared" si="44"/>
        <v>1.543562943486837</v>
      </c>
    </row>
    <row r="74" spans="1:10" x14ac:dyDescent="0.25">
      <c r="A74" s="21">
        <v>14</v>
      </c>
      <c r="B74" s="23">
        <f t="shared" ref="B74:C74" si="45">(T23/T48)*(-1)</f>
        <v>-0.22163898260012302</v>
      </c>
      <c r="C74" s="22">
        <f t="shared" si="45"/>
        <v>1.8787854457178206</v>
      </c>
      <c r="D74" s="23">
        <f t="shared" si="21"/>
        <v>5.9291919454179878</v>
      </c>
      <c r="E74" s="23">
        <f t="shared" ref="E74:J74" si="46">W23/W48</f>
        <v>0.28756440611226708</v>
      </c>
      <c r="F74" s="22">
        <f t="shared" si="46"/>
        <v>0.97324082607464213</v>
      </c>
      <c r="G74" s="23">
        <f t="shared" si="46"/>
        <v>1.3725013738621767</v>
      </c>
      <c r="H74" s="23">
        <f t="shared" si="46"/>
        <v>0.70326803921859093</v>
      </c>
      <c r="I74" s="22">
        <f t="shared" si="46"/>
        <v>1.2008025259112163</v>
      </c>
      <c r="J74" s="23">
        <f t="shared" si="46"/>
        <v>1.5457823864881461</v>
      </c>
    </row>
    <row r="75" spans="1:10" x14ac:dyDescent="0.25">
      <c r="A75" s="21">
        <v>15</v>
      </c>
      <c r="B75" s="23">
        <f t="shared" ref="B75:C75" si="47">(T24/T49)*(-1)</f>
        <v>-0.23187735844638727</v>
      </c>
      <c r="C75" s="22">
        <f t="shared" si="47"/>
        <v>1.8779790430928613</v>
      </c>
      <c r="D75" s="23">
        <f t="shared" si="21"/>
        <v>5.9847747100796775</v>
      </c>
      <c r="E75" s="23">
        <f t="shared" ref="E75:J75" si="48">W24/W49</f>
        <v>0.28069891724297696</v>
      </c>
      <c r="F75" s="22">
        <f t="shared" si="48"/>
        <v>0.9731065293977329</v>
      </c>
      <c r="G75" s="23">
        <f t="shared" si="48"/>
        <v>1.3724648235032892</v>
      </c>
      <c r="H75" s="23">
        <f t="shared" si="48"/>
        <v>0.69601534647871033</v>
      </c>
      <c r="I75" s="22">
        <f t="shared" si="48"/>
        <v>1.2009659662697896</v>
      </c>
      <c r="J75" s="23">
        <f t="shared" si="48"/>
        <v>1.5474593435095327</v>
      </c>
    </row>
    <row r="76" spans="1:10" x14ac:dyDescent="0.25">
      <c r="A76" s="21">
        <v>16</v>
      </c>
      <c r="B76" s="23">
        <f t="shared" ref="B76:C76" si="49">(T25/T50)*(-1)</f>
        <v>-0.23975046981479692</v>
      </c>
      <c r="C76" s="22">
        <f t="shared" si="49"/>
        <v>1.8773977075377026</v>
      </c>
      <c r="D76" s="23">
        <f t="shared" si="21"/>
        <v>6.027907768972228</v>
      </c>
      <c r="E76" s="23">
        <f t="shared" ref="E76:J76" si="50">W25/W50</f>
        <v>0.27550648887130375</v>
      </c>
      <c r="F76" s="22">
        <f t="shared" si="50"/>
        <v>0.97301894837159841</v>
      </c>
      <c r="G76" s="23">
        <f t="shared" si="50"/>
        <v>1.3723897888698249</v>
      </c>
      <c r="H76" s="23">
        <f t="shared" si="50"/>
        <v>0.69034608397281727</v>
      </c>
      <c r="I76" s="22">
        <f t="shared" si="50"/>
        <v>1.2010825766626922</v>
      </c>
      <c r="J76" s="23">
        <f t="shared" si="50"/>
        <v>1.5487350643970157</v>
      </c>
    </row>
    <row r="77" spans="1:10" x14ac:dyDescent="0.25">
      <c r="A77" s="21">
        <v>17</v>
      </c>
      <c r="B77" s="23">
        <f t="shared" ref="B77:C77" si="51">(T26/T51)*(-1)</f>
        <v>-0.24594157933273478</v>
      </c>
      <c r="C77" s="22">
        <f t="shared" si="51"/>
        <v>1.8770183838737482</v>
      </c>
      <c r="D77" s="23">
        <f t="shared" si="21"/>
        <v>6.0615192296194254</v>
      </c>
      <c r="E77" s="23">
        <f t="shared" ref="E77:J77" si="52">W26/W51</f>
        <v>0.27158436324685248</v>
      </c>
      <c r="F77" s="22">
        <f t="shared" si="52"/>
        <v>0.97296027154694242</v>
      </c>
      <c r="G77" s="23">
        <f t="shared" si="52"/>
        <v>1.3722436158502875</v>
      </c>
      <c r="H77" s="23">
        <f t="shared" si="52"/>
        <v>0.68592807821248547</v>
      </c>
      <c r="I77" s="22">
        <f t="shared" si="52"/>
        <v>1.2011453506199967</v>
      </c>
      <c r="J77" s="23">
        <f t="shared" si="52"/>
        <v>1.5496821289104736</v>
      </c>
    </row>
    <row r="78" spans="1:10" x14ac:dyDescent="0.25">
      <c r="A78" s="21">
        <v>18</v>
      </c>
      <c r="B78" s="23">
        <f t="shared" ref="B78:C78" si="53">(T27/T52)*(-1)</f>
        <v>-0.25070733595279265</v>
      </c>
      <c r="C78" s="22">
        <f t="shared" si="53"/>
        <v>1.8767508107479891</v>
      </c>
      <c r="D78" s="23">
        <f t="shared" si="21"/>
        <v>6.0873900835362731</v>
      </c>
      <c r="E78" s="23">
        <f t="shared" ref="E78:J78" si="54">W27/W52</f>
        <v>0.2686593942749354</v>
      </c>
      <c r="F78" s="22">
        <f t="shared" si="54"/>
        <v>0.97291889061274772</v>
      </c>
      <c r="G78" s="23">
        <f t="shared" si="54"/>
        <v>1.3720854912584513</v>
      </c>
      <c r="H78" s="23">
        <f t="shared" si="54"/>
        <v>0.68251713094501953</v>
      </c>
      <c r="I78" s="22">
        <f t="shared" si="54"/>
        <v>1.2011832902608572</v>
      </c>
      <c r="J78" s="23">
        <f t="shared" si="54"/>
        <v>1.5503834928571427</v>
      </c>
    </row>
    <row r="79" spans="1:10" x14ac:dyDescent="0.25">
      <c r="A79" s="21">
        <v>19</v>
      </c>
      <c r="B79" s="23">
        <f t="shared" ref="B79:C79" si="55">(T28/T53)*(-1)</f>
        <v>-0.25445137211620455</v>
      </c>
      <c r="C79" s="22">
        <f t="shared" si="55"/>
        <v>1.8765733379068164</v>
      </c>
      <c r="D79" s="23">
        <f t="shared" si="21"/>
        <v>6.1074353461164383</v>
      </c>
      <c r="E79" s="23">
        <f t="shared" ref="E79:J79" si="56">W28/W53</f>
        <v>0.26646035082877212</v>
      </c>
      <c r="F79" s="22">
        <f t="shared" si="56"/>
        <v>0.97289823231711814</v>
      </c>
      <c r="G79" s="23">
        <f t="shared" si="56"/>
        <v>1.3718828431212624</v>
      </c>
      <c r="H79" s="23">
        <f t="shared" si="56"/>
        <v>0.67988896843850788</v>
      </c>
      <c r="I79" s="22">
        <f t="shared" si="56"/>
        <v>1.2012078466396248</v>
      </c>
      <c r="J79" s="23">
        <f t="shared" si="56"/>
        <v>1.5509117102908145</v>
      </c>
    </row>
    <row r="80" spans="1:10" x14ac:dyDescent="0.25">
      <c r="A80" s="21">
        <v>20</v>
      </c>
      <c r="B80" s="23">
        <f t="shared" ref="B80:C80" si="57">(T29/T54)*(-1)</f>
        <v>-0.25741507372499511</v>
      </c>
      <c r="C80" s="22">
        <f t="shared" si="57"/>
        <v>1.8764373973075814</v>
      </c>
      <c r="D80" s="23">
        <f t="shared" si="21"/>
        <v>6.122665123288912</v>
      </c>
      <c r="E80" s="23">
        <f t="shared" ref="E80:J80" si="58">W29/W54</f>
        <v>0.26484130535105049</v>
      </c>
      <c r="F80" s="22">
        <f t="shared" si="58"/>
        <v>0.97288592646199346</v>
      </c>
      <c r="G80" s="23">
        <f t="shared" si="58"/>
        <v>1.3717030965342285</v>
      </c>
      <c r="H80" s="23">
        <f t="shared" si="58"/>
        <v>0.6778057512898048</v>
      </c>
      <c r="I80" s="22">
        <f t="shared" si="58"/>
        <v>1.2012215108108522</v>
      </c>
      <c r="J80" s="23">
        <f t="shared" si="58"/>
        <v>1.551314144037182</v>
      </c>
    </row>
    <row r="82" spans="1:18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18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ht="23.25" x14ac:dyDescent="0.35">
      <c r="A84" s="24"/>
      <c r="B84" s="25" t="s">
        <v>339</v>
      </c>
      <c r="C84" s="24"/>
      <c r="D84" s="24"/>
      <c r="E84" s="24"/>
      <c r="F84" s="24"/>
      <c r="G84" s="24"/>
      <c r="H84" s="24"/>
      <c r="I84" s="24"/>
      <c r="J84" s="25" t="s">
        <v>340</v>
      </c>
      <c r="K84" s="24"/>
      <c r="L84" s="24"/>
      <c r="M84" s="24"/>
      <c r="N84" s="24"/>
      <c r="O84" s="24"/>
      <c r="P84" s="24"/>
      <c r="Q84" s="24"/>
      <c r="R84" s="24"/>
    </row>
    <row r="85" spans="1:18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</row>
    <row r="87" spans="1:18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</row>
    <row r="89" spans="1:18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18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1:18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</row>
    <row r="93" spans="1:18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</row>
    <row r="94" spans="1:18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18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18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ht="23.25" x14ac:dyDescent="0.35">
      <c r="A109" s="24"/>
      <c r="B109" s="25" t="s">
        <v>341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spans="1:18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r="123" spans="1:18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r="125" spans="1:18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r="126" spans="1:18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</row>
    <row r="127" spans="1:18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r="128" spans="1:18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</row>
    <row r="130" spans="1:18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r="131" spans="1:1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r="132" spans="1:18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1:18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r="151" spans="1:18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1:18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r="153" spans="1:18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r="154" spans="1:18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1:18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1:18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1:18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1:18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1:18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1:18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1:18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</sheetData>
  <mergeCells count="21">
    <mergeCell ref="Z8:AB8"/>
    <mergeCell ref="T33:V33"/>
    <mergeCell ref="W33:Y33"/>
    <mergeCell ref="Z33:AB33"/>
    <mergeCell ref="B33:D33"/>
    <mergeCell ref="E33:G33"/>
    <mergeCell ref="H33:J33"/>
    <mergeCell ref="K33:M33"/>
    <mergeCell ref="N33:P33"/>
    <mergeCell ref="Q33:S33"/>
    <mergeCell ref="B8:D8"/>
    <mergeCell ref="E8:G8"/>
    <mergeCell ref="H8:J8"/>
    <mergeCell ref="K8:M8"/>
    <mergeCell ref="N8:P8"/>
    <mergeCell ref="Q8:S8"/>
    <mergeCell ref="B59:D59"/>
    <mergeCell ref="E59:G59"/>
    <mergeCell ref="H59:J59"/>
    <mergeCell ref="T8:V8"/>
    <mergeCell ref="W8:Y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7B5E-F185-40D0-9611-D0DBE8D958C7}">
  <dimension ref="A1:AB161"/>
  <sheetViews>
    <sheetView topLeftCell="A83" zoomScale="80" zoomScaleNormal="80" workbookViewId="0">
      <selection activeCell="J1" sqref="J1"/>
    </sheetView>
  </sheetViews>
  <sheetFormatPr baseColWidth="10" defaultRowHeight="15" x14ac:dyDescent="0.25"/>
  <sheetData>
    <row r="1" spans="1:28" ht="21" x14ac:dyDescent="0.35">
      <c r="A1" s="15" t="s">
        <v>320</v>
      </c>
      <c r="I1" s="17" t="s">
        <v>329</v>
      </c>
      <c r="J1" s="26" t="s">
        <v>352</v>
      </c>
    </row>
    <row r="2" spans="1:28" x14ac:dyDescent="0.25">
      <c r="A2" t="s">
        <v>321</v>
      </c>
      <c r="B2" t="s">
        <v>321</v>
      </c>
      <c r="C2" t="s">
        <v>321</v>
      </c>
      <c r="D2" t="s">
        <v>321</v>
      </c>
    </row>
    <row r="3" spans="1:28" x14ac:dyDescent="0.25">
      <c r="A3" s="14" t="s">
        <v>19</v>
      </c>
      <c r="B3" s="14" t="s">
        <v>22</v>
      </c>
      <c r="C3" s="14" t="s">
        <v>28</v>
      </c>
      <c r="D3" s="14" t="s">
        <v>32</v>
      </c>
    </row>
    <row r="4" spans="1:28" x14ac:dyDescent="0.25">
      <c r="A4" s="13">
        <f>HLOOKUP(A3,data!$B$2:$IG$4,3,FALSE)</f>
        <v>45467.426686676692</v>
      </c>
      <c r="B4" s="13">
        <f>HLOOKUP(B3,data!$B$2:$IG$4,3,FALSE)</f>
        <v>1523.1377899783815</v>
      </c>
      <c r="C4" s="13">
        <f>HLOOKUP(C3,data!$B$2:$IG$4,3,FALSE)</f>
        <v>1832.2151798968493</v>
      </c>
      <c r="D4" s="13">
        <f>HLOOKUP(D3,data!$B$2:$IG$4,3,FALSE)</f>
        <v>1412.0640772021638</v>
      </c>
    </row>
    <row r="5" spans="1:28" x14ac:dyDescent="0.25">
      <c r="K5" s="20"/>
      <c r="L5" s="16" t="s">
        <v>337</v>
      </c>
    </row>
    <row r="6" spans="1:28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1" t="s">
        <v>326</v>
      </c>
      <c r="T6" s="11" t="s">
        <v>336</v>
      </c>
    </row>
    <row r="7" spans="1:28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t="s">
        <v>327</v>
      </c>
      <c r="L7" t="s">
        <v>316</v>
      </c>
      <c r="M7" t="s">
        <v>328</v>
      </c>
      <c r="N7" t="s">
        <v>327</v>
      </c>
      <c r="O7" t="s">
        <v>316</v>
      </c>
      <c r="P7" t="s">
        <v>328</v>
      </c>
      <c r="Q7" t="s">
        <v>327</v>
      </c>
      <c r="R7" t="s">
        <v>316</v>
      </c>
      <c r="S7" t="s">
        <v>328</v>
      </c>
      <c r="T7" t="s">
        <v>327</v>
      </c>
      <c r="U7" t="s">
        <v>316</v>
      </c>
      <c r="V7" t="s">
        <v>328</v>
      </c>
      <c r="W7" t="s">
        <v>327</v>
      </c>
      <c r="X7" t="s">
        <v>316</v>
      </c>
      <c r="Y7" t="s">
        <v>328</v>
      </c>
      <c r="Z7" t="s">
        <v>327</v>
      </c>
      <c r="AA7" t="s">
        <v>316</v>
      </c>
      <c r="AB7" t="s">
        <v>328</v>
      </c>
    </row>
    <row r="8" spans="1:28" x14ac:dyDescent="0.25">
      <c r="A8" s="6"/>
      <c r="B8" s="33" t="s">
        <v>342</v>
      </c>
      <c r="C8" s="33"/>
      <c r="D8" s="33"/>
      <c r="E8" s="33" t="s">
        <v>343</v>
      </c>
      <c r="F8" s="33"/>
      <c r="G8" s="33"/>
      <c r="H8" s="33" t="s">
        <v>344</v>
      </c>
      <c r="I8" s="33"/>
      <c r="J8" s="33"/>
      <c r="K8" s="7" t="str">
        <f>B8</f>
        <v>response of pib_n to productive shocks</v>
      </c>
      <c r="L8" s="7"/>
      <c r="M8" s="7"/>
      <c r="N8" s="7" t="str">
        <f t="shared" ref="N8" si="0">E8</f>
        <v>response of pib_n to infrastruc shocks</v>
      </c>
      <c r="O8" s="7"/>
      <c r="P8" s="7"/>
      <c r="Q8" s="7" t="str">
        <f t="shared" ref="Q8" si="1">H8</f>
        <v>response of pib_n to social shocks</v>
      </c>
      <c r="R8" s="7"/>
      <c r="S8" s="7"/>
      <c r="T8" s="7" t="str">
        <f t="shared" ref="T8" si="2">K8</f>
        <v>response of pib_n to productive shocks</v>
      </c>
      <c r="U8" s="7"/>
      <c r="V8" s="7"/>
      <c r="W8" s="7" t="str">
        <f t="shared" ref="W8" si="3">N8</f>
        <v>response of pib_n to infrastruc shocks</v>
      </c>
      <c r="X8" s="7"/>
      <c r="Y8" s="7"/>
      <c r="Z8" s="7" t="str">
        <f t="shared" ref="Z8" si="4">Q8</f>
        <v>response of pib_n to social shocks</v>
      </c>
      <c r="AA8" s="7"/>
      <c r="AB8" s="7"/>
    </row>
    <row r="9" spans="1:28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8" t="s">
        <v>313</v>
      </c>
      <c r="L9" s="8" t="s">
        <v>314</v>
      </c>
      <c r="M9" s="8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18" t="s">
        <v>313</v>
      </c>
      <c r="U9" s="18" t="s">
        <v>314</v>
      </c>
      <c r="V9" s="18" t="s">
        <v>315</v>
      </c>
      <c r="W9" s="18" t="s">
        <v>313</v>
      </c>
      <c r="X9" s="18" t="s">
        <v>314</v>
      </c>
      <c r="Y9" s="18" t="s">
        <v>315</v>
      </c>
      <c r="Z9" s="18" t="s">
        <v>313</v>
      </c>
      <c r="AA9" s="18" t="s">
        <v>314</v>
      </c>
      <c r="AB9" s="18" t="s">
        <v>315</v>
      </c>
    </row>
    <row r="10" spans="1:28" x14ac:dyDescent="0.25">
      <c r="A10" s="6">
        <v>1</v>
      </c>
      <c r="B10" s="9">
        <f>SUM(K$10:K10)</f>
        <v>7.5263390141482025E-3</v>
      </c>
      <c r="C10" s="9">
        <f>SUM(L$10:L10)</f>
        <v>2.0494357748677111E-2</v>
      </c>
      <c r="D10" s="9">
        <f>SUM(M$10:M10)</f>
        <v>3.6622475415928946E-2</v>
      </c>
      <c r="E10" s="9">
        <f>SUM(N$10:N10)</f>
        <v>4.923599385645851E-3</v>
      </c>
      <c r="F10" s="9">
        <f>SUM(O$10:O10)</f>
        <v>1.6000896827611001E-2</v>
      </c>
      <c r="G10" s="9">
        <f>SUM(P$10:P10)</f>
        <v>3.1099644964588429E-2</v>
      </c>
      <c r="H10" s="9">
        <f>SUM(Q$10:Q10)</f>
        <v>6.1685294595264766E-3</v>
      </c>
      <c r="I10" s="9">
        <f>SUM(R$10:R10)</f>
        <v>1.87644635931375E-2</v>
      </c>
      <c r="J10" s="9">
        <f>SUM(S$10:S10)</f>
        <v>3.4618964220323699E-2</v>
      </c>
      <c r="K10" s="10">
        <v>7.5263390141482025E-3</v>
      </c>
      <c r="L10" s="10">
        <v>2.0494357748677111E-2</v>
      </c>
      <c r="M10" s="10">
        <v>3.6622475415928946E-2</v>
      </c>
      <c r="N10" s="10">
        <v>4.923599385645851E-3</v>
      </c>
      <c r="O10" s="10">
        <v>1.6000896827611001E-2</v>
      </c>
      <c r="P10" s="10">
        <v>3.1099644964588429E-2</v>
      </c>
      <c r="Q10" s="10">
        <v>6.1685294595264766E-3</v>
      </c>
      <c r="R10" s="10">
        <v>1.87644635931375E-2</v>
      </c>
      <c r="S10" s="10">
        <v>3.4618964220323699E-2</v>
      </c>
      <c r="T10" s="19">
        <f>$A$4*B10</f>
        <v>342.20326734485792</v>
      </c>
      <c r="U10" s="19">
        <f t="shared" ref="U10:AB29" si="5">$A$4*C10</f>
        <v>931.82570842850089</v>
      </c>
      <c r="V10" s="19">
        <f t="shared" si="5"/>
        <v>1665.1297160583688</v>
      </c>
      <c r="W10" s="19">
        <f t="shared" si="5"/>
        <v>223.86339410141915</v>
      </c>
      <c r="X10" s="19">
        <f t="shared" si="5"/>
        <v>727.51960343048086</v>
      </c>
      <c r="Y10" s="19">
        <f t="shared" si="5"/>
        <v>1414.0208274090983</v>
      </c>
      <c r="Z10" s="19">
        <f t="shared" si="5"/>
        <v>280.46716096562545</v>
      </c>
      <c r="AA10" s="19">
        <f t="shared" si="5"/>
        <v>853.17187273579316</v>
      </c>
      <c r="AB10" s="19">
        <f t="shared" si="5"/>
        <v>1574.0352176562512</v>
      </c>
    </row>
    <row r="11" spans="1:28" x14ac:dyDescent="0.25">
      <c r="A11" s="6">
        <v>2</v>
      </c>
      <c r="B11" s="9">
        <f>SUM(K$10:K11)</f>
        <v>1.2259701580570121E-2</v>
      </c>
      <c r="C11" s="9">
        <f>SUM(L$10:L11)</f>
        <v>3.3382939776468792E-2</v>
      </c>
      <c r="D11" s="9">
        <f>SUM(M$10:M11)</f>
        <v>5.9732904620300876E-2</v>
      </c>
      <c r="E11" s="9">
        <f>SUM(N$10:N11)</f>
        <v>7.2953213830215047E-3</v>
      </c>
      <c r="F11" s="9">
        <f>SUM(O$10:O11)</f>
        <v>2.5539834551254807E-2</v>
      </c>
      <c r="G11" s="9">
        <f>SUM(P$10:P11)</f>
        <v>5.0205795527538205E-2</v>
      </c>
      <c r="H11" s="9">
        <f>SUM(Q$10:Q11)</f>
        <v>9.2491627239815466E-3</v>
      </c>
      <c r="I11" s="9">
        <f>SUM(R$10:R11)</f>
        <v>2.9495984058786059E-2</v>
      </c>
      <c r="J11" s="9">
        <f>SUM(S$10:S11)</f>
        <v>5.5751710476408894E-2</v>
      </c>
      <c r="K11" s="10">
        <v>4.7333625664219194E-3</v>
      </c>
      <c r="L11" s="10">
        <v>1.288858202779168E-2</v>
      </c>
      <c r="M11" s="10">
        <v>2.3110429204371931E-2</v>
      </c>
      <c r="N11" s="10">
        <v>2.3717219973756537E-3</v>
      </c>
      <c r="O11" s="10">
        <v>9.5389377236438054E-3</v>
      </c>
      <c r="P11" s="10">
        <v>1.9106150562949776E-2</v>
      </c>
      <c r="Q11" s="10">
        <v>3.0806332644550708E-3</v>
      </c>
      <c r="R11" s="10">
        <v>1.0731520465648559E-2</v>
      </c>
      <c r="S11" s="10">
        <v>2.1132746256085196E-2</v>
      </c>
      <c r="T11" s="19">
        <f t="shared" ref="T11:T29" si="6">$A$4*B11</f>
        <v>557.41708281510637</v>
      </c>
      <c r="U11" s="19">
        <f t="shared" si="5"/>
        <v>1517.836366872338</v>
      </c>
      <c r="V11" s="19">
        <f t="shared" si="5"/>
        <v>2715.9014616057816</v>
      </c>
      <c r="W11" s="19">
        <f t="shared" si="5"/>
        <v>331.69949013827505</v>
      </c>
      <c r="X11" s="19">
        <f t="shared" si="5"/>
        <v>1161.2305550490303</v>
      </c>
      <c r="Y11" s="19">
        <f t="shared" si="5"/>
        <v>2282.7283273946241</v>
      </c>
      <c r="Z11" s="19">
        <f t="shared" si="5"/>
        <v>420.53562806577384</v>
      </c>
      <c r="AA11" s="19">
        <f t="shared" si="5"/>
        <v>1341.1064927442396</v>
      </c>
      <c r="AB11" s="19">
        <f t="shared" si="5"/>
        <v>2534.8868087429464</v>
      </c>
    </row>
    <row r="12" spans="1:28" x14ac:dyDescent="0.25">
      <c r="A12" s="6">
        <v>3</v>
      </c>
      <c r="B12" s="9">
        <f>SUM(K$10:K12)</f>
        <v>1.520948057032916E-2</v>
      </c>
      <c r="C12" s="9">
        <f>SUM(L$10:L12)</f>
        <v>4.1805025362822018E-2</v>
      </c>
      <c r="D12" s="9">
        <f>SUM(M$10:M12)</f>
        <v>7.5286477625217216E-2</v>
      </c>
      <c r="E12" s="9">
        <f>SUM(N$10:N12)</f>
        <v>8.2083090794859738E-3</v>
      </c>
      <c r="F12" s="9">
        <f>SUM(O$10:O12)</f>
        <v>3.1589209331744542E-2</v>
      </c>
      <c r="G12" s="9">
        <f>SUM(P$10:P12)</f>
        <v>6.2899227575329883E-2</v>
      </c>
      <c r="H12" s="9">
        <f>SUM(Q$10:Q12)</f>
        <v>1.1024093171877285E-2</v>
      </c>
      <c r="I12" s="9">
        <f>SUM(R$10:R12)</f>
        <v>3.6492565095230516E-2</v>
      </c>
      <c r="J12" s="9">
        <f>SUM(S$10:S12)</f>
        <v>6.9967517736357621E-2</v>
      </c>
      <c r="K12" s="10">
        <v>2.9497789897590396E-3</v>
      </c>
      <c r="L12" s="10">
        <v>8.4220855863532222E-3</v>
      </c>
      <c r="M12" s="10">
        <v>1.5553573004916343E-2</v>
      </c>
      <c r="N12" s="10">
        <v>9.1298769646446822E-4</v>
      </c>
      <c r="O12" s="10">
        <v>6.0493747804897325E-3</v>
      </c>
      <c r="P12" s="10">
        <v>1.2693432047791681E-2</v>
      </c>
      <c r="Q12" s="10">
        <v>1.7749304478957379E-3</v>
      </c>
      <c r="R12" s="10">
        <v>6.9965810364444551E-3</v>
      </c>
      <c r="S12" s="10">
        <v>1.4215807259948719E-2</v>
      </c>
      <c r="T12" s="19">
        <f t="shared" si="6"/>
        <v>691.53594277387469</v>
      </c>
      <c r="U12" s="19">
        <f t="shared" si="5"/>
        <v>1900.7669258187698</v>
      </c>
      <c r="V12" s="19">
        <f t="shared" si="5"/>
        <v>3423.0824019226889</v>
      </c>
      <c r="W12" s="19">
        <f t="shared" si="5"/>
        <v>373.21069129311115</v>
      </c>
      <c r="X12" s="19">
        <f t="shared" si="5"/>
        <v>1436.2800593811783</v>
      </c>
      <c r="Y12" s="19">
        <f t="shared" si="5"/>
        <v>2859.8660184299042</v>
      </c>
      <c r="Z12" s="19">
        <f t="shared" si="5"/>
        <v>501.2371480794236</v>
      </c>
      <c r="AA12" s="19">
        <f t="shared" si="5"/>
        <v>1659.2230280761703</v>
      </c>
      <c r="AB12" s="19">
        <f t="shared" si="5"/>
        <v>3181.2429831265913</v>
      </c>
    </row>
    <row r="13" spans="1:28" x14ac:dyDescent="0.25">
      <c r="A13" s="6">
        <v>4</v>
      </c>
      <c r="B13" s="9">
        <f>SUM(K$10:K13)</f>
        <v>1.6652283711408127E-2</v>
      </c>
      <c r="C13" s="9">
        <f>SUM(L$10:L13)</f>
        <v>4.7390379019444692E-2</v>
      </c>
      <c r="D13" s="9">
        <f>SUM(M$10:M13)</f>
        <v>8.6314255521699967E-2</v>
      </c>
      <c r="E13" s="9">
        <f>SUM(N$10:N13)</f>
        <v>8.2822300557258491E-3</v>
      </c>
      <c r="F13" s="9">
        <f>SUM(O$10:O13)</f>
        <v>3.5687976942809653E-2</v>
      </c>
      <c r="G13" s="9">
        <f>SUM(P$10:P13)</f>
        <v>7.213829982993028E-2</v>
      </c>
      <c r="H13" s="9">
        <f>SUM(Q$10:Q13)</f>
        <v>1.1491627764063924E-2</v>
      </c>
      <c r="I13" s="9">
        <f>SUM(R$10:R13)</f>
        <v>4.0952916389296226E-2</v>
      </c>
      <c r="J13" s="9">
        <f>SUM(S$10:S13)</f>
        <v>8.0027393088817622E-2</v>
      </c>
      <c r="K13" s="10">
        <v>1.442803141078967E-3</v>
      </c>
      <c r="L13" s="10">
        <v>5.5853536566226724E-3</v>
      </c>
      <c r="M13" s="10">
        <v>1.1027777896482752E-2</v>
      </c>
      <c r="N13" s="10">
        <v>7.3920976239875543E-5</v>
      </c>
      <c r="O13" s="10">
        <v>4.0987676110651114E-3</v>
      </c>
      <c r="P13" s="10">
        <v>9.2390722546003921E-3</v>
      </c>
      <c r="Q13" s="10">
        <v>4.6753459218663786E-4</v>
      </c>
      <c r="R13" s="10">
        <v>4.4603512940657106E-3</v>
      </c>
      <c r="S13" s="10">
        <v>1.0059875352459998E-2</v>
      </c>
      <c r="T13" s="19">
        <f t="shared" si="6"/>
        <v>757.13648881418942</v>
      </c>
      <c r="U13" s="19">
        <f t="shared" si="5"/>
        <v>2154.7185837204229</v>
      </c>
      <c r="V13" s="19">
        <f t="shared" si="5"/>
        <v>3924.4870849479721</v>
      </c>
      <c r="W13" s="19">
        <f t="shared" si="5"/>
        <v>376.57168786090523</v>
      </c>
      <c r="X13" s="19">
        <f t="shared" si="5"/>
        <v>1622.640475243006</v>
      </c>
      <c r="Y13" s="19">
        <f t="shared" si="5"/>
        <v>3279.9428588188566</v>
      </c>
      <c r="Z13" s="19">
        <f t="shared" si="5"/>
        <v>522.49474287315491</v>
      </c>
      <c r="AA13" s="19">
        <f t="shared" si="5"/>
        <v>1862.0237235359266</v>
      </c>
      <c r="AB13" s="19">
        <f t="shared" si="5"/>
        <v>3638.6396281916723</v>
      </c>
    </row>
    <row r="14" spans="1:28" x14ac:dyDescent="0.25">
      <c r="A14" s="6">
        <v>5</v>
      </c>
      <c r="B14" s="9">
        <f>SUM(K$10:K14)</f>
        <v>1.7174420127408534E-2</v>
      </c>
      <c r="C14" s="9">
        <f>SUM(L$10:L14)</f>
        <v>5.0945843551187295E-2</v>
      </c>
      <c r="D14" s="9">
        <f>SUM(M$10:M14)</f>
        <v>9.4333313230402421E-2</v>
      </c>
      <c r="E14" s="9">
        <f>SUM(N$10:N14)</f>
        <v>7.9597842857468838E-3</v>
      </c>
      <c r="F14" s="9">
        <f>SUM(O$10:O14)</f>
        <v>3.8408472054979693E-2</v>
      </c>
      <c r="G14" s="9">
        <f>SUM(P$10:P14)</f>
        <v>7.9100298266500266E-2</v>
      </c>
      <c r="H14" s="9">
        <f>SUM(Q$10:Q14)</f>
        <v>1.1303486036472153E-2</v>
      </c>
      <c r="I14" s="9">
        <f>SUM(R$10:R14)</f>
        <v>4.3803782689970844E-2</v>
      </c>
      <c r="J14" s="9">
        <f>SUM(S$10:S14)</f>
        <v>8.7240270746459417E-2</v>
      </c>
      <c r="K14" s="10">
        <v>5.2213641600040619E-4</v>
      </c>
      <c r="L14" s="10">
        <v>3.5554645317426008E-3</v>
      </c>
      <c r="M14" s="10">
        <v>8.0190577087024609E-3</v>
      </c>
      <c r="N14" s="10">
        <v>-3.2244576997896587E-4</v>
      </c>
      <c r="O14" s="10">
        <v>2.7204951121700405E-3</v>
      </c>
      <c r="P14" s="10">
        <v>6.9619984365699881E-3</v>
      </c>
      <c r="Q14" s="10">
        <v>-1.8814172759177108E-4</v>
      </c>
      <c r="R14" s="10">
        <v>2.8508663006746142E-3</v>
      </c>
      <c r="S14" s="10">
        <v>7.2128776576417895E-3</v>
      </c>
      <c r="T14" s="19">
        <f t="shared" si="6"/>
        <v>780.87668802913208</v>
      </c>
      <c r="U14" s="19">
        <f t="shared" si="5"/>
        <v>2316.3764066545091</v>
      </c>
      <c r="V14" s="19">
        <f t="shared" si="5"/>
        <v>4289.0930034146304</v>
      </c>
      <c r="W14" s="19">
        <f t="shared" si="5"/>
        <v>361.91090845395763</v>
      </c>
      <c r="X14" s="19">
        <f t="shared" si="5"/>
        <v>1746.3343873070596</v>
      </c>
      <c r="Y14" s="19">
        <f t="shared" si="5"/>
        <v>3596.4870123263604</v>
      </c>
      <c r="Z14" s="19">
        <f t="shared" si="5"/>
        <v>513.94042266717133</v>
      </c>
      <c r="AA14" s="19">
        <f t="shared" si="5"/>
        <v>1991.6452780553668</v>
      </c>
      <c r="AB14" s="19">
        <f t="shared" si="5"/>
        <v>3966.5906142904687</v>
      </c>
    </row>
    <row r="15" spans="1:28" x14ac:dyDescent="0.25">
      <c r="A15" s="6">
        <v>6</v>
      </c>
      <c r="B15" s="9">
        <f>SUM(K$10:K15)</f>
        <v>1.7164625618382223E-2</v>
      </c>
      <c r="C15" s="9">
        <f>SUM(L$10:L15)</f>
        <v>5.3249223709393959E-2</v>
      </c>
      <c r="D15" s="9">
        <f>SUM(M$10:M15)</f>
        <v>0.10018057873216991</v>
      </c>
      <c r="E15" s="9">
        <f>SUM(N$10:N15)</f>
        <v>7.4184555385478617E-3</v>
      </c>
      <c r="F15" s="9">
        <f>SUM(O$10:O15)</f>
        <v>4.0191755448061695E-2</v>
      </c>
      <c r="G15" s="9">
        <f>SUM(P$10:P15)</f>
        <v>8.434134282033609E-2</v>
      </c>
      <c r="H15" s="9">
        <f>SUM(Q$10:Q15)</f>
        <v>1.0827523083914787E-2</v>
      </c>
      <c r="I15" s="9">
        <f>SUM(R$10:R15)</f>
        <v>4.5596917583411632E-2</v>
      </c>
      <c r="J15" s="9">
        <f>SUM(S$10:S15)</f>
        <v>9.2525461728537123E-2</v>
      </c>
      <c r="K15" s="10">
        <v>-9.7945090263126182E-6</v>
      </c>
      <c r="L15" s="10">
        <v>2.3033801582066646E-3</v>
      </c>
      <c r="M15" s="10">
        <v>5.8472655017674981E-3</v>
      </c>
      <c r="N15" s="10">
        <v>-5.4132874719902205E-4</v>
      </c>
      <c r="O15" s="10">
        <v>1.7832833930820041E-3</v>
      </c>
      <c r="P15" s="10">
        <v>5.2410445538358299E-3</v>
      </c>
      <c r="Q15" s="10">
        <v>-4.7596295255736704E-4</v>
      </c>
      <c r="R15" s="10">
        <v>1.7931348934407875E-3</v>
      </c>
      <c r="S15" s="10">
        <v>5.2851909820777095E-3</v>
      </c>
      <c r="T15" s="19">
        <f t="shared" si="6"/>
        <v>780.43135690804627</v>
      </c>
      <c r="U15" s="19">
        <f t="shared" si="5"/>
        <v>2421.1051751293162</v>
      </c>
      <c r="V15" s="19">
        <f t="shared" si="5"/>
        <v>4554.9531189337777</v>
      </c>
      <c r="W15" s="19">
        <f t="shared" si="5"/>
        <v>337.29808332729556</v>
      </c>
      <c r="X15" s="19">
        <f t="shared" si="5"/>
        <v>1827.4156942435836</v>
      </c>
      <c r="Y15" s="19">
        <f t="shared" si="5"/>
        <v>3834.7838213394966</v>
      </c>
      <c r="Z15" s="19">
        <f t="shared" si="5"/>
        <v>492.29961201619511</v>
      </c>
      <c r="AA15" s="19">
        <f t="shared" si="5"/>
        <v>2073.1745073622078</v>
      </c>
      <c r="AB15" s="19">
        <f t="shared" si="5"/>
        <v>4206.8946477931713</v>
      </c>
    </row>
    <row r="16" spans="1:28" x14ac:dyDescent="0.25">
      <c r="A16" s="6">
        <v>7</v>
      </c>
      <c r="B16" s="9">
        <f>SUM(K$10:K16)</f>
        <v>1.6844328001952551E-2</v>
      </c>
      <c r="C16" s="9">
        <f>SUM(L$10:L16)</f>
        <v>5.4772506175063483E-2</v>
      </c>
      <c r="D16" s="9">
        <f>SUM(M$10:M16)</f>
        <v>0.10458891940412859</v>
      </c>
      <c r="E16" s="9">
        <f>SUM(N$10:N16)</f>
        <v>6.7838828691820924E-3</v>
      </c>
      <c r="F16" s="9">
        <f>SUM(O$10:O16)</f>
        <v>4.1368842856873991E-2</v>
      </c>
      <c r="G16" s="9">
        <f>SUM(P$10:P16)</f>
        <v>8.837477847944164E-2</v>
      </c>
      <c r="H16" s="9">
        <f>SUM(Q$10:Q16)</f>
        <v>1.0193097900382584E-2</v>
      </c>
      <c r="I16" s="9">
        <f>SUM(R$10:R16)</f>
        <v>4.6764439415016304E-2</v>
      </c>
      <c r="J16" s="9">
        <f>SUM(S$10:S16)</f>
        <v>9.6428946064923499E-2</v>
      </c>
      <c r="K16" s="10">
        <v>-3.2029761642967319E-4</v>
      </c>
      <c r="L16" s="10">
        <v>1.5232824656695228E-3</v>
      </c>
      <c r="M16" s="10">
        <v>4.4083406719586781E-3</v>
      </c>
      <c r="N16" s="10">
        <v>-6.3457266936576976E-4</v>
      </c>
      <c r="O16" s="10">
        <v>1.1770874088122987E-3</v>
      </c>
      <c r="P16" s="10">
        <v>4.0334356591055446E-3</v>
      </c>
      <c r="Q16" s="10">
        <v>-6.3442518353220266E-4</v>
      </c>
      <c r="R16" s="10">
        <v>1.1675218316046687E-3</v>
      </c>
      <c r="S16" s="10">
        <v>3.9034843363863802E-3</v>
      </c>
      <c r="T16" s="19">
        <f t="shared" si="6"/>
        <v>765.8682485151129</v>
      </c>
      <c r="U16" s="19">
        <f t="shared" si="5"/>
        <v>2490.3649089602454</v>
      </c>
      <c r="V16" s="19">
        <f t="shared" si="5"/>
        <v>4755.3890252459541</v>
      </c>
      <c r="W16" s="19">
        <f t="shared" si="5"/>
        <v>308.4456970055387</v>
      </c>
      <c r="X16" s="19">
        <f t="shared" si="5"/>
        <v>1880.9348297075669</v>
      </c>
      <c r="Y16" s="19">
        <f t="shared" si="5"/>
        <v>4018.1737614653057</v>
      </c>
      <c r="Z16" s="19">
        <f t="shared" si="5"/>
        <v>463.4539314957633</v>
      </c>
      <c r="AA16" s="19">
        <f t="shared" si="5"/>
        <v>2126.2587206457874</v>
      </c>
      <c r="AB16" s="19">
        <f t="shared" si="5"/>
        <v>4384.3760356804105</v>
      </c>
    </row>
    <row r="17" spans="1:28" x14ac:dyDescent="0.25">
      <c r="A17" s="6">
        <v>8</v>
      </c>
      <c r="B17" s="9">
        <f>SUM(K$10:K17)</f>
        <v>1.6379174404594434E-2</v>
      </c>
      <c r="C17" s="9">
        <f>SUM(L$10:L17)</f>
        <v>5.5763691935511166E-2</v>
      </c>
      <c r="D17" s="9">
        <f>SUM(M$10:M17)</f>
        <v>0.10795054051441576</v>
      </c>
      <c r="E17" s="9">
        <f>SUM(N$10:N17)</f>
        <v>6.1261839538842401E-3</v>
      </c>
      <c r="F17" s="9">
        <f>SUM(O$10:O17)</f>
        <v>4.2163557044632573E-2</v>
      </c>
      <c r="G17" s="9">
        <f>SUM(P$10:P17)</f>
        <v>9.1521741297395154E-2</v>
      </c>
      <c r="H17" s="9">
        <f>SUM(Q$10:Q17)</f>
        <v>9.501211168462774E-3</v>
      </c>
      <c r="I17" s="9">
        <f>SUM(R$10:R17)</f>
        <v>4.750720199151761E-2</v>
      </c>
      <c r="J17" s="9">
        <f>SUM(S$10:S17)</f>
        <v>9.9382905340125144E-2</v>
      </c>
      <c r="K17" s="10">
        <v>-4.6515359735811615E-4</v>
      </c>
      <c r="L17" s="10">
        <v>9.9118576044768475E-4</v>
      </c>
      <c r="M17" s="10">
        <v>3.3616211102871604E-3</v>
      </c>
      <c r="N17" s="10">
        <v>-6.5769891529785245E-4</v>
      </c>
      <c r="O17" s="10">
        <v>7.9471418775858306E-4</v>
      </c>
      <c r="P17" s="10">
        <v>3.1469628179535171E-3</v>
      </c>
      <c r="Q17" s="10">
        <v>-6.9188673191981096E-4</v>
      </c>
      <c r="R17" s="10">
        <v>7.4276257650130709E-4</v>
      </c>
      <c r="S17" s="10">
        <v>2.953959275201647E-3</v>
      </c>
      <c r="T17" s="19">
        <f t="shared" si="6"/>
        <v>744.71891142918878</v>
      </c>
      <c r="U17" s="19">
        <f t="shared" si="5"/>
        <v>2535.4315748562781</v>
      </c>
      <c r="V17" s="19">
        <f t="shared" si="5"/>
        <v>4908.2332866263205</v>
      </c>
      <c r="W17" s="19">
        <f t="shared" si="5"/>
        <v>278.54181979232686</v>
      </c>
      <c r="X17" s="19">
        <f t="shared" si="5"/>
        <v>1917.068438776342</v>
      </c>
      <c r="Y17" s="19">
        <f t="shared" si="5"/>
        <v>4161.2580626763047</v>
      </c>
      <c r="Z17" s="19">
        <f t="shared" si="5"/>
        <v>431.99562223671495</v>
      </c>
      <c r="AA17" s="19">
        <f t="shared" si="5"/>
        <v>2160.0302236384678</v>
      </c>
      <c r="AB17" s="19">
        <f t="shared" si="5"/>
        <v>4518.6849624610695</v>
      </c>
    </row>
    <row r="18" spans="1:28" x14ac:dyDescent="0.25">
      <c r="A18" s="6">
        <v>9</v>
      </c>
      <c r="B18" s="9">
        <f>SUM(K$10:K18)</f>
        <v>1.5839879951414788E-2</v>
      </c>
      <c r="C18" s="9">
        <f>SUM(L$10:L18)</f>
        <v>5.6414124161835381E-2</v>
      </c>
      <c r="D18" s="9">
        <f>SUM(M$10:M18)</f>
        <v>0.11055224803146174</v>
      </c>
      <c r="E18" s="9">
        <f>SUM(N$10:N18)</f>
        <v>5.5210149862698794E-3</v>
      </c>
      <c r="F18" s="9">
        <f>SUM(O$10:O18)</f>
        <v>4.2684656061748004E-2</v>
      </c>
      <c r="G18" s="9">
        <f>SUM(P$10:P18)</f>
        <v>9.3969359045179876E-2</v>
      </c>
      <c r="H18" s="9">
        <f>SUM(Q$10:Q18)</f>
        <v>8.8278776481972333E-3</v>
      </c>
      <c r="I18" s="9">
        <f>SUM(R$10:R18)</f>
        <v>4.7984626599916834E-2</v>
      </c>
      <c r="J18" s="9">
        <f>SUM(S$10:S18)</f>
        <v>0.10166487784426231</v>
      </c>
      <c r="K18" s="10">
        <v>-5.3929445317964524E-4</v>
      </c>
      <c r="L18" s="10">
        <v>6.5043222632421398E-4</v>
      </c>
      <c r="M18" s="10">
        <v>2.6017075170459867E-3</v>
      </c>
      <c r="N18" s="10">
        <v>-6.0516896761436071E-4</v>
      </c>
      <c r="O18" s="10">
        <v>5.2109901711542943E-4</v>
      </c>
      <c r="P18" s="10">
        <v>2.4476177477847231E-3</v>
      </c>
      <c r="Q18" s="10">
        <v>-6.7333352026553999E-4</v>
      </c>
      <c r="R18" s="10">
        <v>4.7742460839922635E-4</v>
      </c>
      <c r="S18" s="10">
        <v>2.2819725041371757E-3</v>
      </c>
      <c r="T18" s="19">
        <f t="shared" si="6"/>
        <v>720.19858041671182</v>
      </c>
      <c r="U18" s="19">
        <f t="shared" si="5"/>
        <v>2565.0050544213263</v>
      </c>
      <c r="V18" s="19">
        <f t="shared" si="5"/>
        <v>5026.5262324177847</v>
      </c>
      <c r="W18" s="19">
        <f t="shared" si="5"/>
        <v>251.02634412426906</v>
      </c>
      <c r="X18" s="19">
        <f t="shared" si="5"/>
        <v>1940.7614701335372</v>
      </c>
      <c r="Y18" s="19">
        <f t="shared" si="5"/>
        <v>4272.5449431807156</v>
      </c>
      <c r="Z18" s="19">
        <f t="shared" si="5"/>
        <v>401.38087976835953</v>
      </c>
      <c r="AA18" s="19">
        <f t="shared" si="5"/>
        <v>2181.7374920192751</v>
      </c>
      <c r="AB18" s="19">
        <f t="shared" si="5"/>
        <v>4622.4403799939382</v>
      </c>
    </row>
    <row r="19" spans="1:28" x14ac:dyDescent="0.25">
      <c r="A19" s="6">
        <v>10</v>
      </c>
      <c r="B19" s="9">
        <f>SUM(K$10:K19)</f>
        <v>1.5268045510618397E-2</v>
      </c>
      <c r="C19" s="9">
        <f>SUM(L$10:L19)</f>
        <v>5.6838845936845774E-2</v>
      </c>
      <c r="D19" s="9">
        <f>SUM(M$10:M19)</f>
        <v>0.11260867310038568</v>
      </c>
      <c r="E19" s="9">
        <f>SUM(N$10:N19)</f>
        <v>4.9431667929258367E-3</v>
      </c>
      <c r="F19" s="9">
        <f>SUM(O$10:O19)</f>
        <v>4.304579274486877E-2</v>
      </c>
      <c r="G19" s="9">
        <f>SUM(P$10:P19)</f>
        <v>9.5910267870710983E-2</v>
      </c>
      <c r="H19" s="9">
        <f>SUM(Q$10:Q19)</f>
        <v>8.2056255247024042E-3</v>
      </c>
      <c r="I19" s="9">
        <f>SUM(R$10:R19)</f>
        <v>4.8288709762635544E-2</v>
      </c>
      <c r="J19" s="9">
        <f>SUM(S$10:S19)</f>
        <v>0.10346269339397896</v>
      </c>
      <c r="K19" s="10">
        <v>-5.7183444079639159E-4</v>
      </c>
      <c r="L19" s="10">
        <v>4.2472177501039297E-4</v>
      </c>
      <c r="M19" s="10">
        <v>2.0564250689239314E-3</v>
      </c>
      <c r="N19" s="10">
        <v>-5.778481933440432E-4</v>
      </c>
      <c r="O19" s="10">
        <v>3.6113668312076326E-4</v>
      </c>
      <c r="P19" s="10">
        <v>1.9409088255311045E-3</v>
      </c>
      <c r="Q19" s="10">
        <v>-6.222521234948283E-4</v>
      </c>
      <c r="R19" s="10">
        <v>3.0408316271870821E-4</v>
      </c>
      <c r="S19" s="10">
        <v>1.7978155497166428E-3</v>
      </c>
      <c r="T19" s="19">
        <f t="shared" si="6"/>
        <v>694.19873990288522</v>
      </c>
      <c r="U19" s="19">
        <f t="shared" si="5"/>
        <v>2584.3160605888465</v>
      </c>
      <c r="V19" s="19">
        <f t="shared" si="5"/>
        <v>5120.0265884757273</v>
      </c>
      <c r="W19" s="19">
        <f t="shared" si="5"/>
        <v>224.75307375737023</v>
      </c>
      <c r="X19" s="19">
        <f t="shared" si="5"/>
        <v>1957.1814257972003</v>
      </c>
      <c r="Y19" s="19">
        <f t="shared" si="5"/>
        <v>4360.7930729110749</v>
      </c>
      <c r="Z19" s="19">
        <f t="shared" si="5"/>
        <v>373.08867696272955</v>
      </c>
      <c r="AA19" s="19">
        <f t="shared" si="5"/>
        <v>2195.5633709268404</v>
      </c>
      <c r="AB19" s="19">
        <f t="shared" si="5"/>
        <v>4704.182426696847</v>
      </c>
    </row>
    <row r="20" spans="1:28" x14ac:dyDescent="0.25">
      <c r="A20" s="6">
        <v>11</v>
      </c>
      <c r="B20" s="9">
        <f>SUM(K$10:K20)</f>
        <v>1.4720191593381641E-2</v>
      </c>
      <c r="C20" s="9">
        <f>SUM(L$10:L20)</f>
        <v>5.711738983924608E-2</v>
      </c>
      <c r="D20" s="9">
        <f>SUM(M$10:M20)</f>
        <v>0.11426730337498514</v>
      </c>
      <c r="E20" s="9">
        <f>SUM(N$10:N20)</f>
        <v>4.4112244964743729E-3</v>
      </c>
      <c r="F20" s="9">
        <f>SUM(O$10:O20)</f>
        <v>4.3296604396194094E-2</v>
      </c>
      <c r="G20" s="9">
        <f>SUM(P$10:P20)</f>
        <v>9.7491388361614625E-2</v>
      </c>
      <c r="H20" s="9">
        <f>SUM(Q$10:Q20)</f>
        <v>7.6312766083409499E-3</v>
      </c>
      <c r="I20" s="9">
        <f>SUM(R$10:R20)</f>
        <v>4.8487783726788039E-2</v>
      </c>
      <c r="J20" s="9">
        <f>SUM(S$10:S20)</f>
        <v>0.10490458572029095</v>
      </c>
      <c r="K20" s="10">
        <v>-5.4785391723675579E-4</v>
      </c>
      <c r="L20" s="10">
        <v>2.7854390240030755E-4</v>
      </c>
      <c r="M20" s="10">
        <v>1.6586302745994598E-3</v>
      </c>
      <c r="N20" s="10">
        <v>-5.3194229645146405E-4</v>
      </c>
      <c r="O20" s="10">
        <v>2.5081165132532699E-4</v>
      </c>
      <c r="P20" s="10">
        <v>1.5811204909036481E-3</v>
      </c>
      <c r="Q20" s="10">
        <v>-5.7434891636145462E-4</v>
      </c>
      <c r="R20" s="10">
        <v>1.9907396415249734E-4</v>
      </c>
      <c r="S20" s="10">
        <v>1.4418923263119919E-3</v>
      </c>
      <c r="T20" s="19">
        <f t="shared" si="6"/>
        <v>669.28923208591436</v>
      </c>
      <c r="U20" s="19">
        <f t="shared" si="5"/>
        <v>2596.9807350502533</v>
      </c>
      <c r="V20" s="19">
        <f t="shared" si="5"/>
        <v>5195.4402388863809</v>
      </c>
      <c r="W20" s="19">
        <f t="shared" si="5"/>
        <v>200.56702639192085</v>
      </c>
      <c r="X20" s="19">
        <f t="shared" si="5"/>
        <v>1968.5851861659987</v>
      </c>
      <c r="Y20" s="19">
        <f t="shared" si="5"/>
        <v>4432.6825529140378</v>
      </c>
      <c r="Z20" s="19">
        <f t="shared" si="5"/>
        <v>346.9745097154929</v>
      </c>
      <c r="AA20" s="19">
        <f t="shared" si="5"/>
        <v>2204.6147517971704</v>
      </c>
      <c r="AB20" s="19">
        <f t="shared" si="5"/>
        <v>4769.7415603335194</v>
      </c>
    </row>
    <row r="21" spans="1:28" x14ac:dyDescent="0.25">
      <c r="A21" s="6">
        <v>12</v>
      </c>
      <c r="B21" s="9">
        <f>SUM(K$10:K21)</f>
        <v>1.4222737204724518E-2</v>
      </c>
      <c r="C21" s="9">
        <f>SUM(L$10:L21)</f>
        <v>5.7300581767896645E-2</v>
      </c>
      <c r="D21" s="9">
        <f>SUM(M$10:M21)</f>
        <v>0.11561181176744185</v>
      </c>
      <c r="E21" s="9">
        <f>SUM(N$10:N21)</f>
        <v>3.934813825005966E-3</v>
      </c>
      <c r="F21" s="9">
        <f>SUM(O$10:O21)</f>
        <v>4.3473487430915884E-2</v>
      </c>
      <c r="G21" s="9">
        <f>SUM(P$10:P21)</f>
        <v>9.877133973708703E-2</v>
      </c>
      <c r="H21" s="9">
        <f>SUM(Q$10:Q21)</f>
        <v>7.1151587402051818E-3</v>
      </c>
      <c r="I21" s="9">
        <f>SUM(R$10:R21)</f>
        <v>4.8621568785301515E-2</v>
      </c>
      <c r="J21" s="9">
        <f>SUM(S$10:S21)</f>
        <v>0.10604240775541192</v>
      </c>
      <c r="K21" s="10">
        <v>-4.9745438865712432E-4</v>
      </c>
      <c r="L21" s="10">
        <v>1.8319192865056517E-4</v>
      </c>
      <c r="M21" s="10">
        <v>1.3445083924567085E-3</v>
      </c>
      <c r="N21" s="10">
        <v>-4.7641067146840705E-4</v>
      </c>
      <c r="O21" s="10">
        <v>1.7688303472179165E-4</v>
      </c>
      <c r="P21" s="10">
        <v>1.2799513754723994E-3</v>
      </c>
      <c r="Q21" s="10">
        <v>-5.1611786813576853E-4</v>
      </c>
      <c r="R21" s="10">
        <v>1.3378505851347351E-4</v>
      </c>
      <c r="S21" s="10">
        <v>1.1378220351209679E-3</v>
      </c>
      <c r="T21" s="19">
        <f t="shared" si="6"/>
        <v>646.67126113968095</v>
      </c>
      <c r="U21" s="19">
        <f t="shared" si="5"/>
        <v>2605.310000635764</v>
      </c>
      <c r="V21" s="19">
        <f t="shared" si="5"/>
        <v>5256.5715756500285</v>
      </c>
      <c r="W21" s="19">
        <f t="shared" si="5"/>
        <v>178.90585911418066</v>
      </c>
      <c r="X21" s="19">
        <f t="shared" si="5"/>
        <v>1976.6276025793286</v>
      </c>
      <c r="Y21" s="19">
        <f t="shared" si="5"/>
        <v>4490.8786482408404</v>
      </c>
      <c r="Z21" s="19">
        <f t="shared" si="5"/>
        <v>323.50795838434601</v>
      </c>
      <c r="AA21" s="19">
        <f t="shared" si="5"/>
        <v>2210.6976141369046</v>
      </c>
      <c r="AB21" s="19">
        <f t="shared" si="5"/>
        <v>4821.4754002978671</v>
      </c>
    </row>
    <row r="22" spans="1:28" x14ac:dyDescent="0.25">
      <c r="A22" s="6">
        <v>13</v>
      </c>
      <c r="B22" s="9">
        <f>SUM(K$10:K22)</f>
        <v>1.3776057782137082E-2</v>
      </c>
      <c r="C22" s="9">
        <f>SUM(L$10:L22)</f>
        <v>5.7419226288493101E-2</v>
      </c>
      <c r="D22" s="9">
        <f>SUM(M$10:M22)</f>
        <v>0.11670054933395287</v>
      </c>
      <c r="E22" s="9">
        <f>SUM(N$10:N22)</f>
        <v>3.5075676872055482E-3</v>
      </c>
      <c r="F22" s="9">
        <f>SUM(O$10:O22)</f>
        <v>4.3600258908370618E-2</v>
      </c>
      <c r="G22" s="9">
        <f>SUM(P$10:P22)</f>
        <v>9.9816330006486598E-2</v>
      </c>
      <c r="H22" s="9">
        <f>SUM(Q$10:Q22)</f>
        <v>6.6609181756818311E-3</v>
      </c>
      <c r="I22" s="9">
        <f>SUM(R$10:R22)</f>
        <v>4.8708731143267688E-2</v>
      </c>
      <c r="J22" s="9">
        <f>SUM(S$10:S22)</f>
        <v>0.10697401893841164</v>
      </c>
      <c r="K22" s="10">
        <v>-4.4667942258743494E-4</v>
      </c>
      <c r="L22" s="10">
        <v>1.1864452059645651E-4</v>
      </c>
      <c r="M22" s="10">
        <v>1.0887375665110132E-3</v>
      </c>
      <c r="N22" s="10">
        <v>-4.2724613780041799E-4</v>
      </c>
      <c r="O22" s="10">
        <v>1.2677147745472988E-4</v>
      </c>
      <c r="P22" s="10">
        <v>1.0449902693995651E-3</v>
      </c>
      <c r="Q22" s="10">
        <v>-4.5424056452335055E-4</v>
      </c>
      <c r="R22" s="10">
        <v>8.716235796617545E-5</v>
      </c>
      <c r="S22" s="10">
        <v>9.3161118299972404E-4</v>
      </c>
      <c r="T22" s="19">
        <f t="shared" si="6"/>
        <v>626.36189724073972</v>
      </c>
      <c r="U22" s="19">
        <f t="shared" si="5"/>
        <v>2610.7044616777589</v>
      </c>
      <c r="V22" s="19">
        <f t="shared" si="5"/>
        <v>5306.0736711363988</v>
      </c>
      <c r="W22" s="19">
        <f t="shared" si="5"/>
        <v>159.48007666657438</v>
      </c>
      <c r="X22" s="19">
        <f t="shared" si="5"/>
        <v>1982.3915754364634</v>
      </c>
      <c r="Y22" s="19">
        <f t="shared" si="5"/>
        <v>4538.3916667030562</v>
      </c>
      <c r="Z22" s="19">
        <f t="shared" si="5"/>
        <v>302.85480881876589</v>
      </c>
      <c r="AA22" s="19">
        <f t="shared" si="5"/>
        <v>2214.6606622575696</v>
      </c>
      <c r="AB22" s="19">
        <f t="shared" si="5"/>
        <v>4863.8333634613955</v>
      </c>
    </row>
    <row r="23" spans="1:28" x14ac:dyDescent="0.25">
      <c r="A23" s="6">
        <v>14</v>
      </c>
      <c r="B23" s="9">
        <f>SUM(K$10:K23)</f>
        <v>1.3378523763049573E-2</v>
      </c>
      <c r="C23" s="9">
        <f>SUM(L$10:L23)</f>
        <v>5.7495182205000994E-2</v>
      </c>
      <c r="D23" s="9">
        <f>SUM(M$10:M23)</f>
        <v>0.11760297446905822</v>
      </c>
      <c r="E23" s="9">
        <f>SUM(N$10:N23)</f>
        <v>3.1257026619208187E-3</v>
      </c>
      <c r="F23" s="9">
        <f>SUM(O$10:O23)</f>
        <v>4.3689053153795204E-2</v>
      </c>
      <c r="G23" s="9">
        <f>SUM(P$10:P23)</f>
        <v>0.10065907226961043</v>
      </c>
      <c r="H23" s="9">
        <f>SUM(Q$10:Q23)</f>
        <v>6.2709809124149559E-3</v>
      </c>
      <c r="I23" s="9">
        <f>SUM(R$10:R23)</f>
        <v>4.8766080390330105E-2</v>
      </c>
      <c r="J23" s="9">
        <f>SUM(S$10:S23)</f>
        <v>0.10775393218241236</v>
      </c>
      <c r="K23" s="10">
        <v>-3.9753401908750903E-4</v>
      </c>
      <c r="L23" s="10">
        <v>7.5955916507891688E-5</v>
      </c>
      <c r="M23" s="10">
        <v>9.0242513510535929E-4</v>
      </c>
      <c r="N23" s="10">
        <v>-3.8186502528472961E-4</v>
      </c>
      <c r="O23" s="10">
        <v>8.8794245424588615E-5</v>
      </c>
      <c r="P23" s="10">
        <v>8.4274226312383246E-4</v>
      </c>
      <c r="Q23" s="10">
        <v>-3.899372632668754E-4</v>
      </c>
      <c r="R23" s="10">
        <v>5.7349247062415105E-5</v>
      </c>
      <c r="S23" s="10">
        <v>7.7991324400071408E-4</v>
      </c>
      <c r="T23" s="19">
        <f t="shared" si="6"/>
        <v>608.28704837241844</v>
      </c>
      <c r="U23" s="19">
        <f t="shared" si="5"/>
        <v>2614.1579817430011</v>
      </c>
      <c r="V23" s="19">
        <f t="shared" si="5"/>
        <v>5347.1046198070153</v>
      </c>
      <c r="W23" s="19">
        <f t="shared" si="5"/>
        <v>142.11765662523501</v>
      </c>
      <c r="X23" s="19">
        <f t="shared" si="5"/>
        <v>1986.4288212805045</v>
      </c>
      <c r="Y23" s="19">
        <f t="shared" si="5"/>
        <v>4576.7089887674028</v>
      </c>
      <c r="Z23" s="19">
        <f t="shared" si="5"/>
        <v>285.12536488877589</v>
      </c>
      <c r="AA23" s="19">
        <f t="shared" si="5"/>
        <v>2217.2681849439159</v>
      </c>
      <c r="AB23" s="19">
        <f t="shared" si="5"/>
        <v>4899.2940117049666</v>
      </c>
    </row>
    <row r="24" spans="1:28" x14ac:dyDescent="0.25">
      <c r="A24" s="6">
        <v>15</v>
      </c>
      <c r="B24" s="9">
        <f>SUM(K$10:K24)</f>
        <v>1.3023908442279913E-2</v>
      </c>
      <c r="C24" s="9">
        <f>SUM(L$10:L24)</f>
        <v>5.7544583468721787E-2</v>
      </c>
      <c r="D24" s="9">
        <f>SUM(M$10:M24)</f>
        <v>0.11835190811357992</v>
      </c>
      <c r="E24" s="9">
        <f>SUM(N$10:N24)</f>
        <v>2.78705869834351E-3</v>
      </c>
      <c r="F24" s="9">
        <f>SUM(O$10:O24)</f>
        <v>4.3751574558119018E-2</v>
      </c>
      <c r="G24" s="9">
        <f>SUM(P$10:P24)</f>
        <v>0.10135963023228238</v>
      </c>
      <c r="H24" s="9">
        <f>SUM(Q$10:Q24)</f>
        <v>5.9314439728534781E-3</v>
      </c>
      <c r="I24" s="9">
        <f>SUM(R$10:R24)</f>
        <v>4.8801912412556256E-2</v>
      </c>
      <c r="J24" s="9">
        <f>SUM(S$10:S24)</f>
        <v>0.10839491301805231</v>
      </c>
      <c r="K24" s="10">
        <v>-3.5461532076966015E-4</v>
      </c>
      <c r="L24" s="10">
        <v>4.9401263720791729E-5</v>
      </c>
      <c r="M24" s="10">
        <v>7.4893364452168951E-4</v>
      </c>
      <c r="N24" s="10">
        <v>-3.3864396357730889E-4</v>
      </c>
      <c r="O24" s="10">
        <v>6.2521404323815592E-5</v>
      </c>
      <c r="P24" s="10">
        <v>7.0055796267195006E-4</v>
      </c>
      <c r="Q24" s="10">
        <v>-3.3953693956147732E-4</v>
      </c>
      <c r="R24" s="10">
        <v>3.5832022226147794E-5</v>
      </c>
      <c r="S24" s="10">
        <v>6.4098083563994144E-4</v>
      </c>
      <c r="T24" s="19">
        <f t="shared" si="6"/>
        <v>592.16360227335156</v>
      </c>
      <c r="U24" s="19">
        <f t="shared" si="5"/>
        <v>2616.4041300794552</v>
      </c>
      <c r="V24" s="19">
        <f t="shared" si="5"/>
        <v>5381.1567053824911</v>
      </c>
      <c r="W24" s="19">
        <f t="shared" si="5"/>
        <v>126.72038703839812</v>
      </c>
      <c r="X24" s="19">
        <f t="shared" si="5"/>
        <v>1989.2715086479457</v>
      </c>
      <c r="Y24" s="19">
        <f t="shared" si="5"/>
        <v>4608.5615565749576</v>
      </c>
      <c r="Z24" s="19">
        <f t="shared" si="5"/>
        <v>269.68749398184588</v>
      </c>
      <c r="AA24" s="19">
        <f t="shared" si="5"/>
        <v>2218.8973747875189</v>
      </c>
      <c r="AB24" s="19">
        <f t="shared" si="5"/>
        <v>4928.4377608569903</v>
      </c>
    </row>
    <row r="25" spans="1:28" x14ac:dyDescent="0.25">
      <c r="A25" s="6">
        <v>16</v>
      </c>
      <c r="B25" s="9">
        <f>SUM(K$10:K25)</f>
        <v>1.271691734020655E-2</v>
      </c>
      <c r="C25" s="9">
        <f>SUM(L$10:L25)</f>
        <v>5.7576358366833828E-2</v>
      </c>
      <c r="D25" s="9">
        <f>SUM(M$10:M25)</f>
        <v>0.11897557152026537</v>
      </c>
      <c r="E25" s="9">
        <f>SUM(N$10:N25)</f>
        <v>2.4915572110201724E-3</v>
      </c>
      <c r="F25" s="9">
        <f>SUM(O$10:O25)</f>
        <v>4.3795032946394565E-2</v>
      </c>
      <c r="G25" s="9">
        <f>SUM(P$10:P25)</f>
        <v>0.10193158664314619</v>
      </c>
      <c r="H25" s="9">
        <f>SUM(Q$10:Q25)</f>
        <v>5.6385033450714753E-3</v>
      </c>
      <c r="I25" s="9">
        <f>SUM(R$10:R25)</f>
        <v>4.8824989886146315E-2</v>
      </c>
      <c r="J25" s="9">
        <f>SUM(S$10:S25)</f>
        <v>0.10892739369884989</v>
      </c>
      <c r="K25" s="10">
        <v>-3.0699110207336327E-4</v>
      </c>
      <c r="L25" s="10">
        <v>3.1774898112038302E-5</v>
      </c>
      <c r="M25" s="10">
        <v>6.2366340668545961E-4</v>
      </c>
      <c r="N25" s="10">
        <v>-2.9550148732333765E-4</v>
      </c>
      <c r="O25" s="10">
        <v>4.3458388275548841E-5</v>
      </c>
      <c r="P25" s="10">
        <v>5.7195641086381257E-4</v>
      </c>
      <c r="Q25" s="10">
        <v>-2.9294062778200249E-4</v>
      </c>
      <c r="R25" s="10">
        <v>2.3077473590060597E-5</v>
      </c>
      <c r="S25" s="10">
        <v>5.3248068079759332E-4</v>
      </c>
      <c r="T25" s="19">
        <f t="shared" si="6"/>
        <v>578.20550684636885</v>
      </c>
      <c r="U25" s="19">
        <f t="shared" si="5"/>
        <v>2617.8488529298411</v>
      </c>
      <c r="V25" s="19">
        <f t="shared" si="5"/>
        <v>5409.5130756031249</v>
      </c>
      <c r="W25" s="19">
        <f t="shared" si="5"/>
        <v>113.28469482772034</v>
      </c>
      <c r="X25" s="19">
        <f t="shared" si="5"/>
        <v>1991.2474497307851</v>
      </c>
      <c r="Y25" s="19">
        <f t="shared" si="5"/>
        <v>4634.5669427538824</v>
      </c>
      <c r="Z25" s="19">
        <f t="shared" si="5"/>
        <v>256.36823746461857</v>
      </c>
      <c r="AA25" s="19">
        <f t="shared" si="5"/>
        <v>2219.9466481260883</v>
      </c>
      <c r="AB25" s="19">
        <f t="shared" si="5"/>
        <v>4952.648287173226</v>
      </c>
    </row>
    <row r="26" spans="1:28" x14ac:dyDescent="0.25">
      <c r="A26" s="6">
        <v>17</v>
      </c>
      <c r="B26" s="9">
        <f>SUM(K$10:K26)</f>
        <v>1.2444335954227167E-2</v>
      </c>
      <c r="C26" s="9">
        <f>SUM(L$10:L26)</f>
        <v>5.7596625731924311E-2</v>
      </c>
      <c r="D26" s="9">
        <f>SUM(M$10:M26)</f>
        <v>0.11949628106251323</v>
      </c>
      <c r="E26" s="9">
        <f>SUM(N$10:N26)</f>
        <v>2.2349051664054044E-3</v>
      </c>
      <c r="F26" s="9">
        <f>SUM(O$10:O26)</f>
        <v>4.3823427609721105E-2</v>
      </c>
      <c r="G26" s="9">
        <f>SUM(P$10:P26)</f>
        <v>0.10241099390997176</v>
      </c>
      <c r="H26" s="9">
        <f>SUM(Q$10:Q26)</f>
        <v>5.3826566914835366E-3</v>
      </c>
      <c r="I26" s="9">
        <f>SUM(R$10:R26)</f>
        <v>4.8839822509213766E-2</v>
      </c>
      <c r="J26" s="9">
        <f>SUM(S$10:S26)</f>
        <v>0.1093719381923855</v>
      </c>
      <c r="K26" s="10">
        <v>-2.7258138597938293E-4</v>
      </c>
      <c r="L26" s="10">
        <v>2.0267365090485893E-5</v>
      </c>
      <c r="M26" s="10">
        <v>5.2070954224785464E-4</v>
      </c>
      <c r="N26" s="10">
        <v>-2.5665204461476805E-4</v>
      </c>
      <c r="O26" s="10">
        <v>2.8394663326539529E-5</v>
      </c>
      <c r="P26" s="10">
        <v>4.7940726682556642E-4</v>
      </c>
      <c r="Q26" s="10">
        <v>-2.5584665358793876E-4</v>
      </c>
      <c r="R26" s="10">
        <v>1.4832623067450162E-5</v>
      </c>
      <c r="S26" s="10">
        <v>4.445444935356022E-4</v>
      </c>
      <c r="T26" s="19">
        <f t="shared" si="6"/>
        <v>565.81193266319849</v>
      </c>
      <c r="U26" s="19">
        <f t="shared" si="5"/>
        <v>2618.7703578662249</v>
      </c>
      <c r="V26" s="19">
        <f t="shared" si="5"/>
        <v>5433.1883985403329</v>
      </c>
      <c r="W26" s="19">
        <f t="shared" si="5"/>
        <v>101.61538680521269</v>
      </c>
      <c r="X26" s="19">
        <f t="shared" si="5"/>
        <v>1992.5384820038776</v>
      </c>
      <c r="Y26" s="19">
        <f t="shared" si="5"/>
        <v>4656.3643575113338</v>
      </c>
      <c r="Z26" s="19">
        <f t="shared" si="5"/>
        <v>244.73554849957742</v>
      </c>
      <c r="AA26" s="19">
        <f t="shared" si="5"/>
        <v>2220.6210493279791</v>
      </c>
      <c r="AB26" s="19">
        <f t="shared" si="5"/>
        <v>4972.8605813420218</v>
      </c>
    </row>
    <row r="27" spans="1:28" x14ac:dyDescent="0.25">
      <c r="A27" s="6">
        <v>18</v>
      </c>
      <c r="B27" s="9">
        <f>SUM(K$10:K27)</f>
        <v>1.2211345964373442E-2</v>
      </c>
      <c r="C27" s="9">
        <f>SUM(L$10:L27)</f>
        <v>5.7609029022401649E-2</v>
      </c>
      <c r="D27" s="9">
        <f>SUM(M$10:M27)</f>
        <v>0.11993226670672429</v>
      </c>
      <c r="E27" s="9">
        <f>SUM(N$10:N27)</f>
        <v>2.0177182306932149E-3</v>
      </c>
      <c r="F27" s="9">
        <f>SUM(O$10:O27)</f>
        <v>4.384205551027133E-2</v>
      </c>
      <c r="G27" s="9">
        <f>SUM(P$10:P27)</f>
        <v>0.10281273402406356</v>
      </c>
      <c r="H27" s="9">
        <f>SUM(Q$10:Q27)</f>
        <v>5.1600859935069842E-3</v>
      </c>
      <c r="I27" s="9">
        <f>SUM(R$10:R27)</f>
        <v>4.8849117099385685E-2</v>
      </c>
      <c r="J27" s="9">
        <f>SUM(S$10:S27)</f>
        <v>0.1097422215422708</v>
      </c>
      <c r="K27" s="10">
        <v>-2.3298998985372488E-4</v>
      </c>
      <c r="L27" s="10">
        <v>1.2403290477338959E-5</v>
      </c>
      <c r="M27" s="10">
        <v>4.3598564421105251E-4</v>
      </c>
      <c r="N27" s="10">
        <v>-2.1718693571218958E-4</v>
      </c>
      <c r="O27" s="10">
        <v>1.8627900550222311E-5</v>
      </c>
      <c r="P27" s="10">
        <v>4.017401140918031E-4</v>
      </c>
      <c r="Q27" s="10">
        <v>-2.2257069797655216E-4</v>
      </c>
      <c r="R27" s="10">
        <v>9.2945901719159195E-6</v>
      </c>
      <c r="S27" s="10">
        <v>3.7028334988529674E-4</v>
      </c>
      <c r="T27" s="19">
        <f t="shared" si="6"/>
        <v>555.21847738079475</v>
      </c>
      <c r="U27" s="19">
        <f t="shared" si="5"/>
        <v>2619.3343035666767</v>
      </c>
      <c r="V27" s="19">
        <f t="shared" si="5"/>
        <v>5453.0115438549419</v>
      </c>
      <c r="W27" s="19">
        <f t="shared" si="5"/>
        <v>91.740455728414759</v>
      </c>
      <c r="X27" s="19">
        <f t="shared" si="5"/>
        <v>1993.3854447064716</v>
      </c>
      <c r="Y27" s="19">
        <f t="shared" si="5"/>
        <v>4674.6304466959</v>
      </c>
      <c r="Z27" s="19">
        <f t="shared" si="5"/>
        <v>234.61583160672606</v>
      </c>
      <c r="AA27" s="19">
        <f t="shared" si="5"/>
        <v>2221.0436504252034</v>
      </c>
      <c r="AB27" s="19">
        <f t="shared" si="5"/>
        <v>4989.6964124062288</v>
      </c>
    </row>
    <row r="28" spans="1:28" x14ac:dyDescent="0.25">
      <c r="A28" s="6">
        <v>19</v>
      </c>
      <c r="B28" s="9">
        <f>SUM(K$10:K28)</f>
        <v>1.2011575834424524E-2</v>
      </c>
      <c r="C28" s="9">
        <f>SUM(L$10:L28)</f>
        <v>5.7617451268672869E-2</v>
      </c>
      <c r="D28" s="9">
        <f>SUM(M$10:M28)</f>
        <v>0.12029725619515245</v>
      </c>
      <c r="E28" s="9">
        <f>SUM(N$10:N28)</f>
        <v>1.8250516958336239E-3</v>
      </c>
      <c r="F28" s="9">
        <f>SUM(O$10:O28)</f>
        <v>4.3854956255956645E-2</v>
      </c>
      <c r="G28" s="9">
        <f>SUM(P$10:P28)</f>
        <v>0.10314645719431094</v>
      </c>
      <c r="H28" s="9">
        <f>SUM(Q$10:Q28)</f>
        <v>4.9662405803811756E-3</v>
      </c>
      <c r="I28" s="9">
        <f>SUM(R$10:R28)</f>
        <v>4.8854958329591885E-2</v>
      </c>
      <c r="J28" s="9">
        <f>SUM(S$10:S28)</f>
        <v>0.11004965422570505</v>
      </c>
      <c r="K28" s="10">
        <v>-1.997701299489181E-4</v>
      </c>
      <c r="L28" s="10">
        <v>8.422246271221086E-6</v>
      </c>
      <c r="M28" s="10">
        <v>3.6498948842816719E-4</v>
      </c>
      <c r="N28" s="10">
        <v>-1.9266653485959103E-4</v>
      </c>
      <c r="O28" s="10">
        <v>1.2900745685313078E-5</v>
      </c>
      <c r="P28" s="10">
        <v>3.3372317024738641E-4</v>
      </c>
      <c r="Q28" s="10">
        <v>-1.9384541312580841E-4</v>
      </c>
      <c r="R28" s="10">
        <v>5.8412302061995226E-6</v>
      </c>
      <c r="S28" s="10">
        <v>3.0743268343424367E-4</v>
      </c>
      <c r="T28" s="19">
        <f t="shared" si="6"/>
        <v>546.13544364315442</v>
      </c>
      <c r="U28" s="19">
        <f t="shared" si="5"/>
        <v>2619.7172414315505</v>
      </c>
      <c r="V28" s="19">
        <f t="shared" si="5"/>
        <v>5469.6066766614576</v>
      </c>
      <c r="W28" s="19">
        <f t="shared" si="5"/>
        <v>82.980404179710263</v>
      </c>
      <c r="X28" s="19">
        <f t="shared" si="5"/>
        <v>1993.9720084151222</v>
      </c>
      <c r="Y28" s="19">
        <f t="shared" si="5"/>
        <v>4689.8039804727687</v>
      </c>
      <c r="Z28" s="19">
        <f t="shared" si="5"/>
        <v>225.8021794968798</v>
      </c>
      <c r="AA28" s="19">
        <f t="shared" si="5"/>
        <v>2221.3092361313638</v>
      </c>
      <c r="AB28" s="19">
        <f t="shared" si="5"/>
        <v>5003.6745854013643</v>
      </c>
    </row>
    <row r="29" spans="1:28" x14ac:dyDescent="0.25">
      <c r="A29" s="6">
        <v>20</v>
      </c>
      <c r="B29" s="9">
        <f>SUM(K$10:K29)</f>
        <v>1.1840351746249462E-2</v>
      </c>
      <c r="C29" s="9">
        <f>SUM(L$10:L29)</f>
        <v>5.7622956760737545E-2</v>
      </c>
      <c r="D29" s="9">
        <f>SUM(M$10:M29)</f>
        <v>0.12060458576844951</v>
      </c>
      <c r="E29" s="9">
        <f>SUM(N$10:N29)</f>
        <v>1.6581357847471393E-3</v>
      </c>
      <c r="F29" s="9">
        <f>SUM(O$10:O29)</f>
        <v>4.3864130392522897E-2</v>
      </c>
      <c r="G29" s="9">
        <f>SUM(P$10:P29)</f>
        <v>0.10342091391277905</v>
      </c>
      <c r="H29" s="9">
        <f>SUM(Q$10:Q29)</f>
        <v>4.8025676738054158E-3</v>
      </c>
      <c r="I29" s="9">
        <f>SUM(R$10:R29)</f>
        <v>4.8858379438786195E-2</v>
      </c>
      <c r="J29" s="9">
        <f>SUM(S$10:S29)</f>
        <v>0.11030857582822297</v>
      </c>
      <c r="K29" s="10">
        <v>-1.7122408817506164E-4</v>
      </c>
      <c r="L29" s="10">
        <v>5.5054920646755156E-6</v>
      </c>
      <c r="M29" s="10">
        <v>3.0732957329705226E-4</v>
      </c>
      <c r="N29" s="10">
        <v>-1.6691591108648456E-4</v>
      </c>
      <c r="O29" s="10">
        <v>9.1741365662493342E-6</v>
      </c>
      <c r="P29" s="10">
        <v>2.7445671846810962E-4</v>
      </c>
      <c r="Q29" s="10">
        <v>-1.6367290657575974E-4</v>
      </c>
      <c r="R29" s="10">
        <v>3.421109194311561E-6</v>
      </c>
      <c r="S29" s="10">
        <v>2.5892160251792662E-4</v>
      </c>
      <c r="T29" s="19">
        <f t="shared" si="6"/>
        <v>538.35032496706174</v>
      </c>
      <c r="U29" s="19">
        <f t="shared" si="5"/>
        <v>2619.9675619883756</v>
      </c>
      <c r="V29" s="19">
        <f t="shared" si="5"/>
        <v>5483.5801615039891</v>
      </c>
      <c r="W29" s="19">
        <f t="shared" si="5"/>
        <v>75.391167229545673</v>
      </c>
      <c r="X29" s="19">
        <f t="shared" si="5"/>
        <v>1994.3891327968618</v>
      </c>
      <c r="Y29" s="19">
        <f t="shared" si="5"/>
        <v>4702.2828211983833</v>
      </c>
      <c r="Z29" s="19">
        <f t="shared" si="5"/>
        <v>218.36039361655116</v>
      </c>
      <c r="AA29" s="19">
        <f t="shared" si="5"/>
        <v>2221.4647851628433</v>
      </c>
      <c r="AB29" s="19">
        <f t="shared" si="5"/>
        <v>5015.4470843814443</v>
      </c>
    </row>
    <row r="30" spans="1:2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8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11" t="s">
        <v>331</v>
      </c>
      <c r="L31" s="6"/>
      <c r="M31" s="6"/>
      <c r="N31" s="6"/>
      <c r="O31" s="6"/>
      <c r="P31" s="6"/>
      <c r="Q31" s="6"/>
      <c r="R31" s="6"/>
      <c r="S31" s="6"/>
      <c r="T31" s="11" t="s">
        <v>338</v>
      </c>
    </row>
    <row r="32" spans="1:28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t="s">
        <v>327</v>
      </c>
      <c r="U32" t="s">
        <v>316</v>
      </c>
      <c r="V32" t="s">
        <v>328</v>
      </c>
      <c r="W32" t="s">
        <v>327</v>
      </c>
      <c r="X32" t="s">
        <v>316</v>
      </c>
      <c r="Y32" t="s">
        <v>328</v>
      </c>
      <c r="Z32" t="s">
        <v>327</v>
      </c>
      <c r="AA32" t="s">
        <v>316</v>
      </c>
      <c r="AB32" t="s">
        <v>328</v>
      </c>
    </row>
    <row r="33" spans="1:28" x14ac:dyDescent="0.25">
      <c r="A33" s="6"/>
      <c r="B33" s="33" t="s">
        <v>345</v>
      </c>
      <c r="C33" s="33"/>
      <c r="D33" s="33"/>
      <c r="E33" s="33" t="s">
        <v>346</v>
      </c>
      <c r="F33" s="33"/>
      <c r="G33" s="33"/>
      <c r="H33" s="33" t="s">
        <v>347</v>
      </c>
      <c r="I33" s="33"/>
      <c r="J33" s="33"/>
      <c r="K33" s="7" t="str">
        <f>B33</f>
        <v>response of ipub_prod to productive shocks</v>
      </c>
      <c r="L33" s="7"/>
      <c r="M33" s="7"/>
      <c r="N33" s="7" t="str">
        <f t="shared" ref="N33" si="7">E33</f>
        <v>response of ipub_infr to infrastruc shocks</v>
      </c>
      <c r="O33" s="7"/>
      <c r="P33" s="7"/>
      <c r="Q33" s="7" t="str">
        <f t="shared" ref="Q33" si="8">H33</f>
        <v>response of ipub_soc to social shocks</v>
      </c>
      <c r="R33" s="7"/>
      <c r="S33" s="7"/>
      <c r="T33" s="7" t="str">
        <f t="shared" ref="T33" si="9">K33</f>
        <v>response of ipub_prod to productive shocks</v>
      </c>
      <c r="U33" s="7"/>
      <c r="V33" s="7"/>
      <c r="W33" s="7" t="str">
        <f t="shared" ref="W33" si="10">N33</f>
        <v>response of ipub_infr to infrastruc shocks</v>
      </c>
      <c r="X33" s="7"/>
      <c r="Y33" s="7"/>
      <c r="Z33" s="7" t="str">
        <f t="shared" ref="Z33" si="11">Q33</f>
        <v>response of ipub_soc to social shocks</v>
      </c>
      <c r="AA33" s="7"/>
      <c r="AB33" s="7"/>
    </row>
    <row r="34" spans="1:28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8" t="s">
        <v>313</v>
      </c>
      <c r="L34" s="8" t="s">
        <v>314</v>
      </c>
      <c r="M34" s="8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18" t="s">
        <v>313</v>
      </c>
      <c r="U34" s="18" t="s">
        <v>314</v>
      </c>
      <c r="V34" s="18" t="s">
        <v>315</v>
      </c>
      <c r="W34" s="18" t="s">
        <v>313</v>
      </c>
      <c r="X34" s="18" t="s">
        <v>314</v>
      </c>
      <c r="Y34" s="18" t="s">
        <v>315</v>
      </c>
      <c r="Z34" s="18" t="s">
        <v>313</v>
      </c>
      <c r="AA34" s="18" t="s">
        <v>314</v>
      </c>
      <c r="AB34" s="18" t="s">
        <v>315</v>
      </c>
    </row>
    <row r="35" spans="1:28" x14ac:dyDescent="0.25">
      <c r="A35" s="6">
        <v>1</v>
      </c>
      <c r="B35" s="9">
        <f>SUM(K$35:K35)</f>
        <v>0.11080047785936922</v>
      </c>
      <c r="C35" s="9">
        <f>SUM(L$35:L35)</f>
        <v>0.27731379382831833</v>
      </c>
      <c r="D35" s="9">
        <f>SUM(M$35:M35)</f>
        <v>0.43325806818596135</v>
      </c>
      <c r="E35" s="9">
        <f>SUM(N$35:N35)</f>
        <v>0.10783370819367064</v>
      </c>
      <c r="F35" s="9">
        <f>SUM(O$35:O35)</f>
        <v>0.30681293023107992</v>
      </c>
      <c r="G35" s="9">
        <f>SUM(P$35:P35)</f>
        <v>0.52671004322323633</v>
      </c>
      <c r="H35" s="9">
        <f>SUM(Q$35:Q35)</f>
        <v>5.1909416841020586E-2</v>
      </c>
      <c r="I35" s="9">
        <f>SUM(R$35:R35)</f>
        <v>0.14525855906586566</v>
      </c>
      <c r="J35" s="9">
        <f>SUM(S$35:S35)</f>
        <v>0.24441829270134427</v>
      </c>
      <c r="K35" s="10">
        <v>0.11080047785936922</v>
      </c>
      <c r="L35" s="10">
        <v>0.27731379382831833</v>
      </c>
      <c r="M35" s="10">
        <v>0.43325806818596135</v>
      </c>
      <c r="N35" s="10">
        <v>0.10783370819367064</v>
      </c>
      <c r="O35" s="10">
        <v>0.30681293023107992</v>
      </c>
      <c r="P35" s="10">
        <v>0.52671004322323633</v>
      </c>
      <c r="Q35" s="10">
        <v>5.1909416841020586E-2</v>
      </c>
      <c r="R35" s="10">
        <v>0.14525855906586566</v>
      </c>
      <c r="S35" s="10">
        <v>0.24441829270134427</v>
      </c>
      <c r="T35" s="19">
        <f>$B$4*B35</f>
        <v>168.76439497526823</v>
      </c>
      <c r="U35" s="19">
        <f t="shared" ref="U35:V54" si="12">$B$4*C35</f>
        <v>422.38711906218532</v>
      </c>
      <c r="V35" s="19">
        <f t="shared" si="12"/>
        <v>659.91173646706807</v>
      </c>
      <c r="W35" s="19">
        <f>$C$4*E35</f>
        <v>197.57455705701059</v>
      </c>
      <c r="X35" s="19">
        <f t="shared" ref="X35:Y54" si="13">$C$4*F35</f>
        <v>562.14730815801761</v>
      </c>
      <c r="Y35" s="19">
        <f t="shared" si="13"/>
        <v>965.04613659773929</v>
      </c>
      <c r="Z35" s="19">
        <f>$D$4*H35</f>
        <v>73.299422789718193</v>
      </c>
      <c r="AA35" s="19">
        <f t="shared" ref="AA35:AB54" si="14">$D$4*I35</f>
        <v>205.1143931630576</v>
      </c>
      <c r="AB35" s="19">
        <f t="shared" si="14"/>
        <v>345.13429093465209</v>
      </c>
    </row>
    <row r="36" spans="1:28" x14ac:dyDescent="0.25">
      <c r="A36" s="6">
        <v>2</v>
      </c>
      <c r="B36" s="9">
        <f>SUM(K$35:K36)</f>
        <v>0.1504009473231385</v>
      </c>
      <c r="C36" s="9">
        <f>SUM(L$35:L36)</f>
        <v>0.35621656045393812</v>
      </c>
      <c r="D36" s="9">
        <f>SUM(M$35:M36)</f>
        <v>0.55991523882081795</v>
      </c>
      <c r="E36" s="9">
        <f>SUM(N$35:N36)</f>
        <v>0.14204756090984022</v>
      </c>
      <c r="F36" s="9">
        <f>SUM(O$35:O36)</f>
        <v>0.3863812096950478</v>
      </c>
      <c r="G36" s="9">
        <f>SUM(P$35:P36)</f>
        <v>0.670339972650139</v>
      </c>
      <c r="H36" s="9">
        <f>SUM(Q$35:Q36)</f>
        <v>6.9422971988746307E-2</v>
      </c>
      <c r="I36" s="9">
        <f>SUM(R$35:R36)</f>
        <v>0.18065356652681119</v>
      </c>
      <c r="J36" s="9">
        <f>SUM(S$35:S36)</f>
        <v>0.30365712722895111</v>
      </c>
      <c r="K36" s="10">
        <v>3.9600469463769279E-2</v>
      </c>
      <c r="L36" s="10">
        <v>7.8902766625619777E-2</v>
      </c>
      <c r="M36" s="10">
        <v>0.12665717063485654</v>
      </c>
      <c r="N36" s="10">
        <v>3.4213852716169578E-2</v>
      </c>
      <c r="O36" s="10">
        <v>7.9568279463967898E-2</v>
      </c>
      <c r="P36" s="10">
        <v>0.14362992942690267</v>
      </c>
      <c r="Q36" s="10">
        <v>1.7513555147725717E-2</v>
      </c>
      <c r="R36" s="10">
        <v>3.5395007460945531E-2</v>
      </c>
      <c r="S36" s="10">
        <v>5.9238834527606823E-2</v>
      </c>
      <c r="T36" s="19">
        <f t="shared" ref="T36:T54" si="15">$B$4*B36</f>
        <v>229.08136651642013</v>
      </c>
      <c r="U36" s="19">
        <f t="shared" si="12"/>
        <v>542.56690464351186</v>
      </c>
      <c r="V36" s="19">
        <f t="shared" si="12"/>
        <v>852.82805943275832</v>
      </c>
      <c r="W36" s="19">
        <f t="shared" ref="W36:W54" si="16">$C$4*E36</f>
        <v>260.26169736633159</v>
      </c>
      <c r="X36" s="19">
        <f t="shared" si="13"/>
        <v>707.93351763017426</v>
      </c>
      <c r="Y36" s="19">
        <f t="shared" si="13"/>
        <v>1228.2070735812235</v>
      </c>
      <c r="Z36" s="19">
        <f t="shared" ref="Z36:Z54" si="17">$D$4*H36</f>
        <v>98.029684877920729</v>
      </c>
      <c r="AA36" s="19">
        <f t="shared" si="14"/>
        <v>255.09441171096137</v>
      </c>
      <c r="AB36" s="19">
        <f t="shared" si="14"/>
        <v>428.78332114640892</v>
      </c>
    </row>
    <row r="37" spans="1:28" x14ac:dyDescent="0.25">
      <c r="A37" s="6">
        <v>3</v>
      </c>
      <c r="B37" s="9">
        <f>SUM(K$35:K37)</f>
        <v>0.16713319447920061</v>
      </c>
      <c r="C37" s="9">
        <f>SUM(L$35:L37)</f>
        <v>0.39362218368395985</v>
      </c>
      <c r="D37" s="9">
        <f>SUM(M$35:M37)</f>
        <v>0.62392964581546706</v>
      </c>
      <c r="E37" s="9">
        <f>SUM(N$35:N37)</f>
        <v>0.15474108251918872</v>
      </c>
      <c r="F37" s="9">
        <f>SUM(O$35:O37)</f>
        <v>0.41753905068325309</v>
      </c>
      <c r="G37" s="9">
        <f>SUM(P$35:P37)</f>
        <v>0.7272584810989331</v>
      </c>
      <c r="H37" s="9">
        <f>SUM(Q$35:Q37)</f>
        <v>7.9927041599799381E-2</v>
      </c>
      <c r="I37" s="9">
        <f>SUM(R$35:R37)</f>
        <v>0.20284403815400007</v>
      </c>
      <c r="J37" s="9">
        <f>SUM(S$35:S37)</f>
        <v>0.34129210659095732</v>
      </c>
      <c r="K37" s="10">
        <v>1.6732247156062113E-2</v>
      </c>
      <c r="L37" s="10">
        <v>3.740562323002173E-2</v>
      </c>
      <c r="M37" s="10">
        <v>6.4014406994649109E-2</v>
      </c>
      <c r="N37" s="10">
        <v>1.2693521609348488E-2</v>
      </c>
      <c r="O37" s="10">
        <v>3.1157840988205301E-2</v>
      </c>
      <c r="P37" s="10">
        <v>5.6918508448794078E-2</v>
      </c>
      <c r="Q37" s="10">
        <v>1.0504069611053071E-2</v>
      </c>
      <c r="R37" s="10">
        <v>2.2190471627188863E-2</v>
      </c>
      <c r="S37" s="10">
        <v>3.7634979362006202E-2</v>
      </c>
      <c r="T37" s="19">
        <f t="shared" si="15"/>
        <v>254.56688447107666</v>
      </c>
      <c r="U37" s="19">
        <f t="shared" si="12"/>
        <v>599.54082294285115</v>
      </c>
      <c r="V37" s="19">
        <f t="shared" si="12"/>
        <v>950.33082182936482</v>
      </c>
      <c r="W37" s="19">
        <f t="shared" si="16"/>
        <v>283.51896034532859</v>
      </c>
      <c r="X37" s="19">
        <f t="shared" si="13"/>
        <v>765.02138686157627</v>
      </c>
      <c r="Y37" s="19">
        <f t="shared" si="13"/>
        <v>1332.494028778191</v>
      </c>
      <c r="Z37" s="19">
        <f t="shared" si="17"/>
        <v>112.86210424011968</v>
      </c>
      <c r="AA37" s="19">
        <f t="shared" si="14"/>
        <v>286.42877955188862</v>
      </c>
      <c r="AB37" s="19">
        <f t="shared" si="14"/>
        <v>481.92632354974268</v>
      </c>
    </row>
    <row r="38" spans="1:28" x14ac:dyDescent="0.25">
      <c r="A38" s="6">
        <v>4</v>
      </c>
      <c r="B38" s="9">
        <f>SUM(K$35:K38)</f>
        <v>0.17439070474975316</v>
      </c>
      <c r="C38" s="9">
        <f>SUM(L$35:L38)</f>
        <v>0.41432496751265085</v>
      </c>
      <c r="D38" s="9">
        <f>SUM(M$35:M38)</f>
        <v>0.66280372470635007</v>
      </c>
      <c r="E38" s="9">
        <f>SUM(N$35:N38)</f>
        <v>0.15854334664843403</v>
      </c>
      <c r="F38" s="9">
        <f>SUM(O$35:O38)</f>
        <v>0.4301711259802482</v>
      </c>
      <c r="G38" s="9">
        <f>SUM(P$35:P38)</f>
        <v>0.75583201519043741</v>
      </c>
      <c r="H38" s="9">
        <f>SUM(Q$35:Q38)</f>
        <v>8.711051048035702E-2</v>
      </c>
      <c r="I38" s="9">
        <f>SUM(R$35:R38)</f>
        <v>0.22014106261293878</v>
      </c>
      <c r="J38" s="9">
        <f>SUM(S$35:S38)</f>
        <v>0.37221118932066305</v>
      </c>
      <c r="K38" s="10">
        <v>7.2575102705525404E-3</v>
      </c>
      <c r="L38" s="10">
        <v>2.0702783828691E-2</v>
      </c>
      <c r="M38" s="10">
        <v>3.8874078890882964E-2</v>
      </c>
      <c r="N38" s="10">
        <v>3.8022641292453059E-3</v>
      </c>
      <c r="O38" s="10">
        <v>1.2632075296995105E-2</v>
      </c>
      <c r="P38" s="10">
        <v>2.8573534091504364E-2</v>
      </c>
      <c r="Q38" s="10">
        <v>7.1834688805576356E-3</v>
      </c>
      <c r="R38" s="10">
        <v>1.7297024458938718E-2</v>
      </c>
      <c r="S38" s="10">
        <v>3.0919082729705713E-2</v>
      </c>
      <c r="T38" s="19">
        <f t="shared" si="15"/>
        <v>265.62107262531146</v>
      </c>
      <c r="U38" s="19">
        <f t="shared" si="12"/>
        <v>631.07401535008376</v>
      </c>
      <c r="V38" s="19">
        <f t="shared" si="12"/>
        <v>1009.5414004386696</v>
      </c>
      <c r="W38" s="19">
        <f t="shared" si="16"/>
        <v>290.48552640090912</v>
      </c>
      <c r="X38" s="19">
        <f t="shared" si="13"/>
        <v>788.16606697433076</v>
      </c>
      <c r="Y38" s="19">
        <f t="shared" si="13"/>
        <v>1384.8468916839454</v>
      </c>
      <c r="Z38" s="19">
        <f t="shared" si="17"/>
        <v>123.00562259605476</v>
      </c>
      <c r="AA38" s="19">
        <f t="shared" si="14"/>
        <v>310.85328643284316</v>
      </c>
      <c r="AB38" s="19">
        <f t="shared" si="14"/>
        <v>525.58604957240198</v>
      </c>
    </row>
    <row r="39" spans="1:28" x14ac:dyDescent="0.25">
      <c r="A39" s="6">
        <v>5</v>
      </c>
      <c r="B39" s="9">
        <f>SUM(K$35:K39)</f>
        <v>0.17668238685064852</v>
      </c>
      <c r="C39" s="9">
        <f>SUM(L$35:L39)</f>
        <v>0.42508989001025527</v>
      </c>
      <c r="D39" s="9">
        <f>SUM(M$35:M39)</f>
        <v>0.68644642860026717</v>
      </c>
      <c r="E39" s="9">
        <f>SUM(N$35:N39)</f>
        <v>0.15725745299142146</v>
      </c>
      <c r="F39" s="9">
        <f>SUM(O$35:O39)</f>
        <v>0.43700225375216062</v>
      </c>
      <c r="G39" s="9">
        <f>SUM(P$35:P39)</f>
        <v>0.77504119018138762</v>
      </c>
      <c r="H39" s="9">
        <f>SUM(Q$35:Q39)</f>
        <v>8.9352005062700357E-2</v>
      </c>
      <c r="I39" s="9">
        <f>SUM(R$35:R39)</f>
        <v>0.22971552737446699</v>
      </c>
      <c r="J39" s="9">
        <f>SUM(S$35:S39)</f>
        <v>0.39177523557068822</v>
      </c>
      <c r="K39" s="10">
        <v>2.2916821008953682E-3</v>
      </c>
      <c r="L39" s="10">
        <v>1.0764922497604438E-2</v>
      </c>
      <c r="M39" s="10">
        <v>2.3642703893917059E-2</v>
      </c>
      <c r="N39" s="10">
        <v>-1.2858936570125704E-3</v>
      </c>
      <c r="O39" s="10">
        <v>6.8311277719124205E-3</v>
      </c>
      <c r="P39" s="10">
        <v>1.9209174990950255E-2</v>
      </c>
      <c r="Q39" s="10">
        <v>2.2414945823433382E-3</v>
      </c>
      <c r="R39" s="10">
        <v>9.5744647615282185E-3</v>
      </c>
      <c r="S39" s="10">
        <v>1.9564046250025158E-2</v>
      </c>
      <c r="T39" s="19">
        <f t="shared" si="15"/>
        <v>269.11162023580226</v>
      </c>
      <c r="U39" s="19">
        <f t="shared" si="12"/>
        <v>647.47047561237355</v>
      </c>
      <c r="V39" s="19">
        <f t="shared" si="12"/>
        <v>1045.5524961967637</v>
      </c>
      <c r="W39" s="19">
        <f t="shared" si="16"/>
        <v>288.12949252279759</v>
      </c>
      <c r="X39" s="19">
        <f t="shared" si="13"/>
        <v>800.68216297384356</v>
      </c>
      <c r="Y39" s="19">
        <f t="shared" si="13"/>
        <v>1420.0422336956594</v>
      </c>
      <c r="Z39" s="19">
        <f t="shared" si="17"/>
        <v>126.17075657502505</v>
      </c>
      <c r="AA39" s="19">
        <f t="shared" si="14"/>
        <v>324.37304418103514</v>
      </c>
      <c r="AB39" s="19">
        <f t="shared" si="14"/>
        <v>553.21173648678416</v>
      </c>
    </row>
    <row r="40" spans="1:28" x14ac:dyDescent="0.25">
      <c r="A40" s="6">
        <v>6</v>
      </c>
      <c r="B40" s="9">
        <f>SUM(K$35:K40)</f>
        <v>0.17637703649866859</v>
      </c>
      <c r="C40" s="9">
        <f>SUM(L$35:L40)</f>
        <v>0.43127688590446456</v>
      </c>
      <c r="D40" s="9">
        <f>SUM(M$35:M40)</f>
        <v>0.70286687495286648</v>
      </c>
      <c r="E40" s="9">
        <f>SUM(N$35:N40)</f>
        <v>0.15371436876717426</v>
      </c>
      <c r="F40" s="9">
        <f>SUM(O$35:O40)</f>
        <v>0.44091751533087747</v>
      </c>
      <c r="G40" s="9">
        <f>SUM(P$35:P40)</f>
        <v>0.79057704739148915</v>
      </c>
      <c r="H40" s="9">
        <f>SUM(Q$35:Q40)</f>
        <v>8.9316440953479473E-2</v>
      </c>
      <c r="I40" s="9">
        <f>SUM(R$35:R40)</f>
        <v>0.23563788802252583</v>
      </c>
      <c r="J40" s="9">
        <f>SUM(S$35:S40)</f>
        <v>0.4061661054417196</v>
      </c>
      <c r="K40" s="10">
        <v>-3.0535035197992179E-4</v>
      </c>
      <c r="L40" s="10">
        <v>6.1869958942092976E-3</v>
      </c>
      <c r="M40" s="10">
        <v>1.6420446352599365E-2</v>
      </c>
      <c r="N40" s="10">
        <v>-3.5430842242472143E-3</v>
      </c>
      <c r="O40" s="10">
        <v>3.9152615787168598E-3</v>
      </c>
      <c r="P40" s="10">
        <v>1.553585721010153E-2</v>
      </c>
      <c r="Q40" s="10">
        <v>-3.5564109220880062E-5</v>
      </c>
      <c r="R40" s="10">
        <v>5.9223606480588338E-3</v>
      </c>
      <c r="S40" s="10">
        <v>1.43908698710314E-2</v>
      </c>
      <c r="T40" s="19">
        <f t="shared" si="15"/>
        <v>268.6465295755184</v>
      </c>
      <c r="U40" s="19">
        <f t="shared" si="12"/>
        <v>656.89412286528477</v>
      </c>
      <c r="V40" s="19">
        <f t="shared" si="12"/>
        <v>1070.5630985647206</v>
      </c>
      <c r="W40" s="19">
        <f t="shared" si="16"/>
        <v>281.63779982347882</v>
      </c>
      <c r="X40" s="19">
        <f t="shared" si="13"/>
        <v>807.85576467163548</v>
      </c>
      <c r="Y40" s="19">
        <f t="shared" si="13"/>
        <v>1448.5072671087173</v>
      </c>
      <c r="Z40" s="19">
        <f t="shared" si="17"/>
        <v>126.12053777395654</v>
      </c>
      <c r="AA40" s="19">
        <f t="shared" si="14"/>
        <v>332.73579690439476</v>
      </c>
      <c r="AB40" s="19">
        <f t="shared" si="14"/>
        <v>573.53256687135854</v>
      </c>
    </row>
    <row r="41" spans="1:28" x14ac:dyDescent="0.25">
      <c r="A41" s="6">
        <v>7</v>
      </c>
      <c r="B41" s="9">
        <f>SUM(K$35:K41)</f>
        <v>0.17520327246452308</v>
      </c>
      <c r="C41" s="9">
        <f>SUM(L$35:L41)</f>
        <v>0.43532186269241374</v>
      </c>
      <c r="D41" s="9">
        <f>SUM(M$35:M41)</f>
        <v>0.71551620790026682</v>
      </c>
      <c r="E41" s="9">
        <f>SUM(N$35:N41)</f>
        <v>0.15001335548578784</v>
      </c>
      <c r="F41" s="9">
        <f>SUM(O$35:O41)</f>
        <v>0.44366124300972509</v>
      </c>
      <c r="G41" s="9">
        <f>SUM(P$35:P41)</f>
        <v>0.80415545746641692</v>
      </c>
      <c r="H41" s="9">
        <f>SUM(Q$35:Q41)</f>
        <v>8.829668976461709E-2</v>
      </c>
      <c r="I41" s="9">
        <f>SUM(R$35:R41)</f>
        <v>0.23974639580872148</v>
      </c>
      <c r="J41" s="9">
        <f>SUM(S$35:S41)</f>
        <v>0.41750597547959001</v>
      </c>
      <c r="K41" s="10">
        <v>-1.1737640341455172E-3</v>
      </c>
      <c r="L41" s="10">
        <v>4.0449767879492064E-3</v>
      </c>
      <c r="M41" s="10">
        <v>1.2649332947400296E-2</v>
      </c>
      <c r="N41" s="10">
        <v>-3.701013281386412E-3</v>
      </c>
      <c r="O41" s="10">
        <v>2.7437276788475958E-3</v>
      </c>
      <c r="P41" s="10">
        <v>1.3578410074927775E-2</v>
      </c>
      <c r="Q41" s="10">
        <v>-1.0197511888623838E-3</v>
      </c>
      <c r="R41" s="10">
        <v>4.1085077861956441E-3</v>
      </c>
      <c r="S41" s="10">
        <v>1.133987003787041E-2</v>
      </c>
      <c r="T41" s="19">
        <f t="shared" si="15"/>
        <v>266.85872521859392</v>
      </c>
      <c r="U41" s="19">
        <f t="shared" si="12"/>
        <v>663.05517987059557</v>
      </c>
      <c r="V41" s="19">
        <f t="shared" si="12"/>
        <v>1089.8297755949245</v>
      </c>
      <c r="W41" s="19">
        <f t="shared" si="16"/>
        <v>274.85674710832279</v>
      </c>
      <c r="X41" s="19">
        <f t="shared" si="13"/>
        <v>812.88286417432323</v>
      </c>
      <c r="Y41" s="19">
        <f t="shared" si="13"/>
        <v>1473.3858361668642</v>
      </c>
      <c r="Z41" s="19">
        <f t="shared" si="17"/>
        <v>124.68058375247978</v>
      </c>
      <c r="AA41" s="19">
        <f t="shared" si="14"/>
        <v>338.537273160187</v>
      </c>
      <c r="AB41" s="19">
        <f t="shared" si="14"/>
        <v>589.54518999197649</v>
      </c>
    </row>
    <row r="42" spans="1:28" x14ac:dyDescent="0.25">
      <c r="A42" s="6">
        <v>8</v>
      </c>
      <c r="B42" s="9">
        <f>SUM(K$35:K42)</f>
        <v>0.17372948280805023</v>
      </c>
      <c r="C42" s="9">
        <f>SUM(L$35:L42)</f>
        <v>0.4380401064339981</v>
      </c>
      <c r="D42" s="9">
        <f>SUM(M$35:M42)</f>
        <v>0.72553559624503439</v>
      </c>
      <c r="E42" s="9">
        <f>SUM(N$35:N42)</f>
        <v>0.14655995840450672</v>
      </c>
      <c r="F42" s="9">
        <f>SUM(O$35:O42)</f>
        <v>0.44569913845862175</v>
      </c>
      <c r="G42" s="9">
        <f>SUM(P$35:P42)</f>
        <v>0.81561293807009627</v>
      </c>
      <c r="H42" s="9">
        <f>SUM(Q$35:Q42)</f>
        <v>8.6764930926478648E-2</v>
      </c>
      <c r="I42" s="9">
        <f>SUM(R$35:R42)</f>
        <v>0.24249140996755794</v>
      </c>
      <c r="J42" s="9">
        <f>SUM(S$35:S42)</f>
        <v>0.42635059525899521</v>
      </c>
      <c r="K42" s="10">
        <v>-1.4737896564728601E-3</v>
      </c>
      <c r="L42" s="10">
        <v>2.7182437415843772E-3</v>
      </c>
      <c r="M42" s="10">
        <v>1.0019388344767597E-2</v>
      </c>
      <c r="N42" s="10">
        <v>-3.4533970812811311E-3</v>
      </c>
      <c r="O42" s="10">
        <v>2.0378954488966604E-3</v>
      </c>
      <c r="P42" s="10">
        <v>1.1457480603679328E-2</v>
      </c>
      <c r="Q42" s="10">
        <v>-1.5317588381384393E-3</v>
      </c>
      <c r="R42" s="10">
        <v>2.7450141588364601E-3</v>
      </c>
      <c r="S42" s="10">
        <v>8.844619779405212E-3</v>
      </c>
      <c r="T42" s="19">
        <f t="shared" si="15"/>
        <v>264.61394049834087</v>
      </c>
      <c r="U42" s="19">
        <f t="shared" si="12"/>
        <v>667.19543963577485</v>
      </c>
      <c r="V42" s="19">
        <f t="shared" si="12"/>
        <v>1105.0906846153091</v>
      </c>
      <c r="W42" s="19">
        <f t="shared" si="16"/>
        <v>268.52938055378803</v>
      </c>
      <c r="X42" s="19">
        <f t="shared" si="13"/>
        <v>816.61672715083444</v>
      </c>
      <c r="Y42" s="19">
        <f t="shared" si="13"/>
        <v>1494.3784060522994</v>
      </c>
      <c r="Z42" s="19">
        <f t="shared" si="17"/>
        <v>122.51764212220756</v>
      </c>
      <c r="AA42" s="19">
        <f t="shared" si="14"/>
        <v>342.4134090452913</v>
      </c>
      <c r="AB42" s="19">
        <f t="shared" si="14"/>
        <v>602.03435985898636</v>
      </c>
    </row>
    <row r="43" spans="1:28" x14ac:dyDescent="0.25">
      <c r="A43" s="6">
        <v>9</v>
      </c>
      <c r="B43" s="9">
        <f>SUM(K$35:K43)</f>
        <v>0.17225282152438023</v>
      </c>
      <c r="C43" s="9">
        <f>SUM(L$35:L43)</f>
        <v>0.43991390916812539</v>
      </c>
      <c r="D43" s="9">
        <f>SUM(M$35:M43)</f>
        <v>0.73365745505162372</v>
      </c>
      <c r="E43" s="9">
        <f>SUM(N$35:N43)</f>
        <v>0.1435696150281294</v>
      </c>
      <c r="F43" s="9">
        <f>SUM(O$35:O43)</f>
        <v>0.44722378165887444</v>
      </c>
      <c r="G43" s="9">
        <f>SUM(P$35:P43)</f>
        <v>0.8250851211730047</v>
      </c>
      <c r="H43" s="9">
        <f>SUM(Q$35:Q43)</f>
        <v>8.5149804157266029E-2</v>
      </c>
      <c r="I43" s="9">
        <f>SUM(R$35:R43)</f>
        <v>0.24432751849714596</v>
      </c>
      <c r="J43" s="9">
        <f>SUM(S$35:S43)</f>
        <v>0.4333800129999536</v>
      </c>
      <c r="K43" s="10">
        <v>-1.4766612836699918E-3</v>
      </c>
      <c r="L43" s="10">
        <v>1.8738027341273094E-3</v>
      </c>
      <c r="M43" s="10">
        <v>8.1218588065893153E-3</v>
      </c>
      <c r="N43" s="10">
        <v>-2.990343376377335E-3</v>
      </c>
      <c r="O43" s="10">
        <v>1.5246432002527116E-3</v>
      </c>
      <c r="P43" s="10">
        <v>9.4721831029084443E-3</v>
      </c>
      <c r="Q43" s="10">
        <v>-1.6151267692126178E-3</v>
      </c>
      <c r="R43" s="10">
        <v>1.8361085295880099E-3</v>
      </c>
      <c r="S43" s="10">
        <v>7.0294177409583949E-3</v>
      </c>
      <c r="T43" s="19">
        <f t="shared" si="15"/>
        <v>262.36478189418511</v>
      </c>
      <c r="U43" s="19">
        <f t="shared" si="12"/>
        <v>670.04949939108894</v>
      </c>
      <c r="V43" s="19">
        <f t="shared" si="12"/>
        <v>1117.461394688494</v>
      </c>
      <c r="W43" s="19">
        <f t="shared" si="16"/>
        <v>263.05042802648552</v>
      </c>
      <c r="X43" s="19">
        <f t="shared" si="13"/>
        <v>819.41020156626394</v>
      </c>
      <c r="Y43" s="19">
        <f t="shared" si="13"/>
        <v>1511.7334837202106</v>
      </c>
      <c r="Z43" s="19">
        <f t="shared" si="17"/>
        <v>120.23697963127483</v>
      </c>
      <c r="AA43" s="19">
        <f t="shared" si="14"/>
        <v>345.00611194176702</v>
      </c>
      <c r="AB43" s="19">
        <f t="shared" si="14"/>
        <v>611.96034813464121</v>
      </c>
    </row>
    <row r="44" spans="1:28" x14ac:dyDescent="0.25">
      <c r="A44" s="6">
        <v>10</v>
      </c>
      <c r="B44" s="9">
        <f>SUM(K$35:K44)</f>
        <v>0.1708731914592273</v>
      </c>
      <c r="C44" s="9">
        <f>SUM(L$35:L44)</f>
        <v>0.44126957489041457</v>
      </c>
      <c r="D44" s="9">
        <f>SUM(M$35:M44)</f>
        <v>0.74028794483994753</v>
      </c>
      <c r="E44" s="9">
        <f>SUM(N$35:N44)</f>
        <v>0.14108476003343814</v>
      </c>
      <c r="F44" s="9">
        <f>SUM(O$35:O44)</f>
        <v>0.4483860273512898</v>
      </c>
      <c r="G44" s="9">
        <f>SUM(P$35:P44)</f>
        <v>0.83308281445055754</v>
      </c>
      <c r="H44" s="9">
        <f>SUM(Q$35:Q44)</f>
        <v>8.3587793917363887E-2</v>
      </c>
      <c r="I44" s="9">
        <f>SUM(R$35:R44)</f>
        <v>0.24562217190031371</v>
      </c>
      <c r="J44" s="9">
        <f>SUM(S$35:S44)</f>
        <v>0.43907742905648567</v>
      </c>
      <c r="K44" s="10">
        <v>-1.379630065152934E-3</v>
      </c>
      <c r="L44" s="10">
        <v>1.3556657222891844E-3</v>
      </c>
      <c r="M44" s="10">
        <v>6.630489788323834E-3</v>
      </c>
      <c r="N44" s="10">
        <v>-2.4848549946912615E-3</v>
      </c>
      <c r="O44" s="10">
        <v>1.1622456924153799E-3</v>
      </c>
      <c r="P44" s="10">
        <v>7.9976932775528073E-3</v>
      </c>
      <c r="Q44" s="10">
        <v>-1.5620102399021393E-3</v>
      </c>
      <c r="R44" s="10">
        <v>1.2946534031677628E-3</v>
      </c>
      <c r="S44" s="10">
        <v>5.6974160565320571E-3</v>
      </c>
      <c r="T44" s="19">
        <f t="shared" si="15"/>
        <v>260.26341520576034</v>
      </c>
      <c r="U44" s="19">
        <f t="shared" si="12"/>
        <v>672.11436508328597</v>
      </c>
      <c r="V44" s="19">
        <f t="shared" si="12"/>
        <v>1127.5605442511558</v>
      </c>
      <c r="W44" s="19">
        <f t="shared" si="16"/>
        <v>258.49763898536969</v>
      </c>
      <c r="X44" s="19">
        <f t="shared" si="13"/>
        <v>821.53968576667705</v>
      </c>
      <c r="Y44" s="19">
        <f t="shared" si="13"/>
        <v>1526.3869787475019</v>
      </c>
      <c r="Z44" s="19">
        <f t="shared" si="17"/>
        <v>118.03132108328708</v>
      </c>
      <c r="AA44" s="19">
        <f t="shared" si="14"/>
        <v>346.83424550480777</v>
      </c>
      <c r="AB44" s="19">
        <f t="shared" si="14"/>
        <v>620.00546468094501</v>
      </c>
    </row>
    <row r="45" spans="1:28" x14ac:dyDescent="0.25">
      <c r="A45" s="6">
        <v>11</v>
      </c>
      <c r="B45" s="9">
        <f>SUM(K$35:K45)</f>
        <v>0.16965839217103251</v>
      </c>
      <c r="C45" s="9">
        <f>SUM(L$35:L45)</f>
        <v>0.44226048865774725</v>
      </c>
      <c r="D45" s="9">
        <f>SUM(M$35:M45)</f>
        <v>0.74576815019992515</v>
      </c>
      <c r="E45" s="9">
        <f>SUM(N$35:N45)</f>
        <v>0.13904670225342092</v>
      </c>
      <c r="F45" s="9">
        <f>SUM(O$35:O45)</f>
        <v>0.44928431876570052</v>
      </c>
      <c r="G45" s="9">
        <f>SUM(P$35:P45)</f>
        <v>0.83985531673275238</v>
      </c>
      <c r="H45" s="9">
        <f>SUM(Q$35:Q45)</f>
        <v>8.2123920549443799E-2</v>
      </c>
      <c r="I45" s="9">
        <f>SUM(R$35:R45)</f>
        <v>0.24653703941688362</v>
      </c>
      <c r="J45" s="9">
        <f>SUM(S$35:S45)</f>
        <v>0.44376724479256108</v>
      </c>
      <c r="K45" s="10">
        <v>-1.2147992881948017E-3</v>
      </c>
      <c r="L45" s="10">
        <v>9.9091376733266697E-4</v>
      </c>
      <c r="M45" s="10">
        <v>5.4802053599776086E-3</v>
      </c>
      <c r="N45" s="10">
        <v>-2.0380577800172312E-3</v>
      </c>
      <c r="O45" s="10">
        <v>8.9829141441072715E-4</v>
      </c>
      <c r="P45" s="10">
        <v>6.772502282194847E-3</v>
      </c>
      <c r="Q45" s="10">
        <v>-1.4638733679200849E-3</v>
      </c>
      <c r="R45" s="10">
        <v>9.1486751656991811E-4</v>
      </c>
      <c r="S45" s="10">
        <v>4.6898157360753968E-3</v>
      </c>
      <c r="T45" s="19">
        <f t="shared" si="15"/>
        <v>258.413108502672</v>
      </c>
      <c r="U45" s="19">
        <f t="shared" si="12"/>
        <v>673.62366328892017</v>
      </c>
      <c r="V45" s="19">
        <f t="shared" si="12"/>
        <v>1135.9076521317797</v>
      </c>
      <c r="W45" s="19">
        <f t="shared" si="16"/>
        <v>254.76347858331525</v>
      </c>
      <c r="X45" s="19">
        <f t="shared" si="13"/>
        <v>823.18554893213138</v>
      </c>
      <c r="Y45" s="19">
        <f t="shared" si="13"/>
        <v>1538.7956602348254</v>
      </c>
      <c r="Z45" s="19">
        <f t="shared" si="17"/>
        <v>115.96423808687418</v>
      </c>
      <c r="AA45" s="19">
        <f t="shared" si="14"/>
        <v>348.12609706035528</v>
      </c>
      <c r="AB45" s="19">
        <f t="shared" si="14"/>
        <v>626.62778501055448</v>
      </c>
    </row>
    <row r="46" spans="1:28" x14ac:dyDescent="0.25">
      <c r="A46" s="6">
        <v>12</v>
      </c>
      <c r="B46" s="9">
        <f>SUM(K$35:K46)</f>
        <v>0.16861756600384384</v>
      </c>
      <c r="C46" s="9">
        <f>SUM(L$35:L46)</f>
        <v>0.44299628041129002</v>
      </c>
      <c r="D46" s="9">
        <f>SUM(M$35:M46)</f>
        <v>0.75046371564840919</v>
      </c>
      <c r="E46" s="9">
        <f>SUM(N$35:N46)</f>
        <v>0.13735832165158521</v>
      </c>
      <c r="F46" s="9">
        <f>SUM(O$35:O46)</f>
        <v>0.44996944867238187</v>
      </c>
      <c r="G46" s="9">
        <f>SUM(P$35:P46)</f>
        <v>0.84558301018341742</v>
      </c>
      <c r="H46" s="9">
        <f>SUM(Q$35:Q46)</f>
        <v>8.0805223806718868E-2</v>
      </c>
      <c r="I46" s="9">
        <f>SUM(R$35:R46)</f>
        <v>0.24718919330242509</v>
      </c>
      <c r="J46" s="9">
        <f>SUM(S$35:S46)</f>
        <v>0.4477082771102488</v>
      </c>
      <c r="K46" s="10">
        <v>-1.0408261671886626E-3</v>
      </c>
      <c r="L46" s="10">
        <v>7.3579175354275398E-4</v>
      </c>
      <c r="M46" s="10">
        <v>4.6955654484840265E-3</v>
      </c>
      <c r="N46" s="10">
        <v>-1.688380601835716E-3</v>
      </c>
      <c r="O46" s="10">
        <v>6.8512990668133421E-4</v>
      </c>
      <c r="P46" s="10">
        <v>5.7276934506650234E-3</v>
      </c>
      <c r="Q46" s="10">
        <v>-1.318696742724937E-3</v>
      </c>
      <c r="R46" s="10">
        <v>6.5215388554146886E-4</v>
      </c>
      <c r="S46" s="10">
        <v>3.9410323176877005E-3</v>
      </c>
      <c r="T46" s="19">
        <f t="shared" si="15"/>
        <v>256.82778683462857</v>
      </c>
      <c r="U46" s="19">
        <f t="shared" si="12"/>
        <v>674.74437551429571</v>
      </c>
      <c r="V46" s="19">
        <f t="shared" si="12"/>
        <v>1143.0596453116825</v>
      </c>
      <c r="W46" s="19">
        <f t="shared" si="16"/>
        <v>251.67000201518849</v>
      </c>
      <c r="X46" s="19">
        <f t="shared" si="13"/>
        <v>824.44085434735427</v>
      </c>
      <c r="Y46" s="19">
        <f t="shared" si="13"/>
        <v>1549.2900271209296</v>
      </c>
      <c r="Z46" s="19">
        <f t="shared" si="17"/>
        <v>114.1021537877488</v>
      </c>
      <c r="AA46" s="19">
        <f t="shared" si="14"/>
        <v>349.04698013493618</v>
      </c>
      <c r="AB46" s="19">
        <f t="shared" si="14"/>
        <v>632.19277517345415</v>
      </c>
    </row>
    <row r="47" spans="1:28" x14ac:dyDescent="0.25">
      <c r="A47" s="6">
        <v>13</v>
      </c>
      <c r="B47" s="9">
        <f>SUM(K$35:K47)</f>
        <v>0.16770498211355739</v>
      </c>
      <c r="C47" s="9">
        <f>SUM(L$35:L47)</f>
        <v>0.44353901912485427</v>
      </c>
      <c r="D47" s="9">
        <f>SUM(M$35:M47)</f>
        <v>0.75444577710807748</v>
      </c>
      <c r="E47" s="9">
        <f>SUM(N$35:N47)</f>
        <v>0.13595899373634007</v>
      </c>
      <c r="F47" s="9">
        <f>SUM(O$35:O47)</f>
        <v>0.45051642431808597</v>
      </c>
      <c r="G47" s="9">
        <f>SUM(P$35:P47)</f>
        <v>0.85044164333727001</v>
      </c>
      <c r="H47" s="9">
        <f>SUM(Q$35:Q47)</f>
        <v>7.9678964607255265E-2</v>
      </c>
      <c r="I47" s="9">
        <f>SUM(R$35:R47)</f>
        <v>0.2476622986012724</v>
      </c>
      <c r="J47" s="9">
        <f>SUM(S$35:S47)</f>
        <v>0.45098742742177428</v>
      </c>
      <c r="K47" s="10">
        <v>-9.1258389028645503E-4</v>
      </c>
      <c r="L47" s="10">
        <v>5.4273871356426873E-4</v>
      </c>
      <c r="M47" s="10">
        <v>3.9820614596683332E-3</v>
      </c>
      <c r="N47" s="10">
        <v>-1.399327915245122E-3</v>
      </c>
      <c r="O47" s="10">
        <v>5.4697564570411637E-4</v>
      </c>
      <c r="P47" s="10">
        <v>4.8586331538525854E-3</v>
      </c>
      <c r="Q47" s="10">
        <v>-1.1262591994635985E-3</v>
      </c>
      <c r="R47" s="10">
        <v>4.7310529884731021E-4</v>
      </c>
      <c r="S47" s="10">
        <v>3.2791503115254805E-3</v>
      </c>
      <c r="T47" s="19">
        <f t="shared" si="15"/>
        <v>255.43779582480781</v>
      </c>
      <c r="U47" s="19">
        <f t="shared" si="12"/>
        <v>675.57104135900966</v>
      </c>
      <c r="V47" s="19">
        <f t="shared" si="12"/>
        <v>1149.1248736029197</v>
      </c>
      <c r="W47" s="19">
        <f t="shared" si="16"/>
        <v>249.10613216722294</v>
      </c>
      <c r="X47" s="19">
        <f t="shared" si="13"/>
        <v>825.44303142844717</v>
      </c>
      <c r="Y47" s="19">
        <f t="shared" si="13"/>
        <v>1558.1920885389684</v>
      </c>
      <c r="Z47" s="19">
        <f t="shared" si="17"/>
        <v>112.51180363056778</v>
      </c>
      <c r="AA47" s="19">
        <f t="shared" si="14"/>
        <v>349.71503513217243</v>
      </c>
      <c r="AB47" s="19">
        <f t="shared" si="14"/>
        <v>636.82314553210551</v>
      </c>
    </row>
    <row r="48" spans="1:28" x14ac:dyDescent="0.25">
      <c r="A48" s="6">
        <v>14</v>
      </c>
      <c r="B48" s="9">
        <f>SUM(K$35:K48)</f>
        <v>0.1669221117835902</v>
      </c>
      <c r="C48" s="9">
        <f>SUM(L$35:L48)</f>
        <v>0.44394763034055745</v>
      </c>
      <c r="D48" s="9">
        <f>SUM(M$35:M48)</f>
        <v>0.75786216859949862</v>
      </c>
      <c r="E48" s="9">
        <f>SUM(N$35:N48)</f>
        <v>0.13478474551046704</v>
      </c>
      <c r="F48" s="9">
        <f>SUM(O$35:O48)</f>
        <v>0.45094289033200619</v>
      </c>
      <c r="G48" s="9">
        <f>SUM(P$35:P48)</f>
        <v>0.85463074724042276</v>
      </c>
      <c r="H48" s="9">
        <f>SUM(Q$35:Q48)</f>
        <v>7.8709261133003028E-2</v>
      </c>
      <c r="I48" s="9">
        <f>SUM(R$35:R48)</f>
        <v>0.24800357126144884</v>
      </c>
      <c r="J48" s="9">
        <f>SUM(S$35:S48)</f>
        <v>0.45373240579426694</v>
      </c>
      <c r="K48" s="10">
        <v>-7.8287032996718603E-4</v>
      </c>
      <c r="L48" s="10">
        <v>4.086112157032076E-4</v>
      </c>
      <c r="M48" s="10">
        <v>3.4163914914211151E-3</v>
      </c>
      <c r="N48" s="10">
        <v>-1.1742482258730374E-3</v>
      </c>
      <c r="O48" s="10">
        <v>4.2646601392019114E-4</v>
      </c>
      <c r="P48" s="10">
        <v>4.1891039031527796E-3</v>
      </c>
      <c r="Q48" s="10">
        <v>-9.6970347425223442E-4</v>
      </c>
      <c r="R48" s="10">
        <v>3.4127266017643803E-4</v>
      </c>
      <c r="S48" s="10">
        <v>2.7449783724926482E-3</v>
      </c>
      <c r="T48" s="19">
        <f t="shared" si="15"/>
        <v>254.24537644058194</v>
      </c>
      <c r="U48" s="19">
        <f t="shared" si="12"/>
        <v>676.19341254305618</v>
      </c>
      <c r="V48" s="19">
        <f t="shared" si="12"/>
        <v>1154.328508588864</v>
      </c>
      <c r="W48" s="19">
        <f t="shared" si="16"/>
        <v>246.95465674281144</v>
      </c>
      <c r="X48" s="19">
        <f t="shared" si="13"/>
        <v>826.22440893286193</v>
      </c>
      <c r="Y48" s="19">
        <f t="shared" si="13"/>
        <v>1565.86742830049</v>
      </c>
      <c r="Z48" s="19">
        <f t="shared" si="17"/>
        <v>111.14252018903807</v>
      </c>
      <c r="AA48" s="19">
        <f t="shared" si="14"/>
        <v>350.19693399613885</v>
      </c>
      <c r="AB48" s="19">
        <f t="shared" si="14"/>
        <v>640.69923088459927</v>
      </c>
    </row>
    <row r="49" spans="1:28" x14ac:dyDescent="0.25">
      <c r="A49" s="6">
        <v>15</v>
      </c>
      <c r="B49" s="9">
        <f>SUM(K$35:K49)</f>
        <v>0.16625692889382729</v>
      </c>
      <c r="C49" s="9">
        <f>SUM(L$35:L49)</f>
        <v>0.44424978915485808</v>
      </c>
      <c r="D49" s="9">
        <f>SUM(M$35:M49)</f>
        <v>0.76075264114779706</v>
      </c>
      <c r="E49" s="9">
        <f>SUM(N$35:N49)</f>
        <v>0.13381761191520164</v>
      </c>
      <c r="F49" s="9">
        <f>SUM(O$35:O49)</f>
        <v>0.45128420667314839</v>
      </c>
      <c r="G49" s="9">
        <f>SUM(P$35:P49)</f>
        <v>0.85824192955311485</v>
      </c>
      <c r="H49" s="9">
        <f>SUM(Q$35:Q49)</f>
        <v>7.7867604543139207E-2</v>
      </c>
      <c r="I49" s="9">
        <f>SUM(R$35:R49)</f>
        <v>0.24825369907240877</v>
      </c>
      <c r="J49" s="9">
        <f>SUM(S$35:S49)</f>
        <v>0.45600649864504023</v>
      </c>
      <c r="K49" s="10">
        <v>-6.6518288976292117E-4</v>
      </c>
      <c r="L49" s="10">
        <v>3.0215881430063415E-4</v>
      </c>
      <c r="M49" s="10">
        <v>2.8904725482984178E-3</v>
      </c>
      <c r="N49" s="10">
        <v>-9.6713359526541011E-4</v>
      </c>
      <c r="O49" s="10">
        <v>3.413163411422228E-4</v>
      </c>
      <c r="P49" s="10">
        <v>3.6111823126920694E-3</v>
      </c>
      <c r="Q49" s="10">
        <v>-8.416565898638215E-4</v>
      </c>
      <c r="R49" s="10">
        <v>2.5012781095992475E-4</v>
      </c>
      <c r="S49" s="10">
        <v>2.2740928507732922E-3</v>
      </c>
      <c r="T49" s="19">
        <f t="shared" si="15"/>
        <v>253.23221124393703</v>
      </c>
      <c r="U49" s="19">
        <f t="shared" si="12"/>
        <v>676.65364205169249</v>
      </c>
      <c r="V49" s="19">
        <f t="shared" si="12"/>
        <v>1158.7310965580723</v>
      </c>
      <c r="W49" s="19">
        <f t="shared" si="16"/>
        <v>245.18265988857794</v>
      </c>
      <c r="X49" s="19">
        <f t="shared" si="13"/>
        <v>826.84977391424957</v>
      </c>
      <c r="Y49" s="19">
        <f t="shared" si="13"/>
        <v>1572.4838913511794</v>
      </c>
      <c r="Z49" s="19">
        <f t="shared" si="17"/>
        <v>109.95404715315088</v>
      </c>
      <c r="AA49" s="19">
        <f t="shared" si="14"/>
        <v>350.55013049270457</v>
      </c>
      <c r="AB49" s="19">
        <f t="shared" si="14"/>
        <v>643.91039570739849</v>
      </c>
    </row>
    <row r="50" spans="1:28" x14ac:dyDescent="0.25">
      <c r="A50" s="6">
        <v>16</v>
      </c>
      <c r="B50" s="9">
        <f>SUM(K$35:K50)</f>
        <v>0.16568656393298983</v>
      </c>
      <c r="C50" s="9">
        <f>SUM(L$35:L50)</f>
        <v>0.44447881303136832</v>
      </c>
      <c r="D50" s="9">
        <f>SUM(M$35:M50)</f>
        <v>0.76321350655085407</v>
      </c>
      <c r="E50" s="9">
        <f>SUM(N$35:N50)</f>
        <v>0.13302134207140143</v>
      </c>
      <c r="F50" s="9">
        <f>SUM(O$35:O50)</f>
        <v>0.45155725059913249</v>
      </c>
      <c r="G50" s="9">
        <f>SUM(P$35:P50)</f>
        <v>0.86138166463761245</v>
      </c>
      <c r="H50" s="9">
        <f>SUM(Q$35:Q50)</f>
        <v>7.7152470856434882E-2</v>
      </c>
      <c r="I50" s="9">
        <f>SUM(R$35:R50)</f>
        <v>0.24843343676197269</v>
      </c>
      <c r="J50" s="9">
        <f>SUM(S$35:S50)</f>
        <v>0.45793238018938492</v>
      </c>
      <c r="K50" s="10">
        <v>-5.7036496083745329E-4</v>
      </c>
      <c r="L50" s="10">
        <v>2.2902387651023879E-4</v>
      </c>
      <c r="M50" s="10">
        <v>2.4608654030570465E-3</v>
      </c>
      <c r="N50" s="10">
        <v>-7.9626984380022354E-4</v>
      </c>
      <c r="O50" s="10">
        <v>2.7304392598409208E-4</v>
      </c>
      <c r="P50" s="10">
        <v>3.1397350844976453E-3</v>
      </c>
      <c r="Q50" s="10">
        <v>-7.1513368670432596E-4</v>
      </c>
      <c r="R50" s="10">
        <v>1.7973768956391223E-4</v>
      </c>
      <c r="S50" s="10">
        <v>1.9258815443446858E-3</v>
      </c>
      <c r="T50" s="19">
        <f t="shared" si="15"/>
        <v>252.36346681800595</v>
      </c>
      <c r="U50" s="19">
        <f t="shared" si="12"/>
        <v>677.00247697281259</v>
      </c>
      <c r="V50" s="19">
        <f t="shared" si="12"/>
        <v>1162.4793336495188</v>
      </c>
      <c r="W50" s="19">
        <f t="shared" si="16"/>
        <v>243.72372219347309</v>
      </c>
      <c r="X50" s="19">
        <f t="shared" si="13"/>
        <v>827.35004914021624</v>
      </c>
      <c r="Y50" s="19">
        <f t="shared" si="13"/>
        <v>1578.2365616338507</v>
      </c>
      <c r="Z50" s="19">
        <f t="shared" si="17"/>
        <v>108.94423256375856</v>
      </c>
      <c r="AA50" s="19">
        <f t="shared" si="14"/>
        <v>350.80393162745708</v>
      </c>
      <c r="AB50" s="19">
        <f t="shared" si="14"/>
        <v>646.62986385311433</v>
      </c>
    </row>
    <row r="51" spans="1:28" x14ac:dyDescent="0.25">
      <c r="A51" s="6">
        <v>17</v>
      </c>
      <c r="B51" s="9">
        <f>SUM(K$35:K51)</f>
        <v>0.16519798237527025</v>
      </c>
      <c r="C51" s="9">
        <f>SUM(L$35:L51)</f>
        <v>0.44465218494991826</v>
      </c>
      <c r="D51" s="9">
        <f>SUM(M$35:M51)</f>
        <v>0.76532096602507405</v>
      </c>
      <c r="E51" s="9">
        <f>SUM(N$35:N51)</f>
        <v>0.13237368352727188</v>
      </c>
      <c r="F51" s="9">
        <f>SUM(O$35:O51)</f>
        <v>0.45176318444916158</v>
      </c>
      <c r="G51" s="9">
        <f>SUM(P$35:P51)</f>
        <v>0.86409858323530908</v>
      </c>
      <c r="H51" s="9">
        <f>SUM(Q$35:Q51)</f>
        <v>7.6518702298976643E-2</v>
      </c>
      <c r="I51" s="9">
        <f>SUM(R$35:R51)</f>
        <v>0.2485668125807923</v>
      </c>
      <c r="J51" s="9">
        <f>SUM(S$35:S51)</f>
        <v>0.45955696568092202</v>
      </c>
      <c r="K51" s="10">
        <v>-4.8858155771957764E-4</v>
      </c>
      <c r="L51" s="10">
        <v>1.7337191854993351E-4</v>
      </c>
      <c r="M51" s="10">
        <v>2.1074594742199323E-3</v>
      </c>
      <c r="N51" s="10">
        <v>-6.4765854412953522E-4</v>
      </c>
      <c r="O51" s="10">
        <v>2.0593385002907897E-4</v>
      </c>
      <c r="P51" s="10">
        <v>2.7169185976966747E-3</v>
      </c>
      <c r="Q51" s="10">
        <v>-6.33768557458235E-4</v>
      </c>
      <c r="R51" s="10">
        <v>1.3337581881961349E-4</v>
      </c>
      <c r="S51" s="10">
        <v>1.6245854915371133E-3</v>
      </c>
      <c r="T51" s="19">
        <f t="shared" si="15"/>
        <v>251.61928978395676</v>
      </c>
      <c r="U51" s="19">
        <f t="shared" si="12"/>
        <v>677.26654629367704</v>
      </c>
      <c r="V51" s="19">
        <f t="shared" si="12"/>
        <v>1165.6892848155512</v>
      </c>
      <c r="W51" s="19">
        <f t="shared" si="16"/>
        <v>242.53707237752906</v>
      </c>
      <c r="X51" s="19">
        <f t="shared" si="13"/>
        <v>827.7273642662941</v>
      </c>
      <c r="Y51" s="19">
        <f t="shared" si="13"/>
        <v>1583.2145411310944</v>
      </c>
      <c r="Z51" s="19">
        <f t="shared" si="17"/>
        <v>108.04931075051155</v>
      </c>
      <c r="AA51" s="19">
        <f t="shared" si="14"/>
        <v>350.99226682997971</v>
      </c>
      <c r="AB51" s="19">
        <f t="shared" si="14"/>
        <v>648.92388266605769</v>
      </c>
    </row>
    <row r="52" spans="1:28" x14ac:dyDescent="0.25">
      <c r="A52" s="6">
        <v>18</v>
      </c>
      <c r="B52" s="9">
        <f>SUM(K$35:K52)</f>
        <v>0.164783199790632</v>
      </c>
      <c r="C52" s="9">
        <f>SUM(L$35:L52)</f>
        <v>0.44478064235363968</v>
      </c>
      <c r="D52" s="9">
        <f>SUM(M$35:M52)</f>
        <v>0.76714145483081153</v>
      </c>
      <c r="E52" s="9">
        <f>SUM(N$35:N52)</f>
        <v>0.131836561772633</v>
      </c>
      <c r="F52" s="9">
        <f>SUM(O$35:O52)</f>
        <v>0.45192370595377079</v>
      </c>
      <c r="G52" s="9">
        <f>SUM(P$35:P52)</f>
        <v>0.86642758655373009</v>
      </c>
      <c r="H52" s="9">
        <f>SUM(Q$35:Q52)</f>
        <v>7.5965951192793285E-2</v>
      </c>
      <c r="I52" s="9">
        <f>SUM(R$35:R52)</f>
        <v>0.24866415579864729</v>
      </c>
      <c r="J52" s="9">
        <f>SUM(S$35:S52)</f>
        <v>0.46091229671263195</v>
      </c>
      <c r="K52" s="10">
        <v>-4.14782584638253E-4</v>
      </c>
      <c r="L52" s="10">
        <v>1.2845740372140213E-4</v>
      </c>
      <c r="M52" s="10">
        <v>1.8204888057374324E-3</v>
      </c>
      <c r="N52" s="10">
        <v>-5.3712175463888263E-4</v>
      </c>
      <c r="O52" s="10">
        <v>1.605215046092322E-4</v>
      </c>
      <c r="P52" s="10">
        <v>2.3290033184209672E-3</v>
      </c>
      <c r="Q52" s="10">
        <v>-5.5275110618335723E-4</v>
      </c>
      <c r="R52" s="10">
        <v>9.7343217854993437E-5</v>
      </c>
      <c r="S52" s="10">
        <v>1.3553310317099005E-3</v>
      </c>
      <c r="T52" s="19">
        <f t="shared" si="15"/>
        <v>250.98751875466931</v>
      </c>
      <c r="U52" s="19">
        <f t="shared" si="12"/>
        <v>677.46220461968767</v>
      </c>
      <c r="V52" s="19">
        <f t="shared" si="12"/>
        <v>1168.4621401118027</v>
      </c>
      <c r="W52" s="19">
        <f t="shared" si="16"/>
        <v>241.55294974522687</v>
      </c>
      <c r="X52" s="19">
        <f t="shared" si="13"/>
        <v>828.02147420373899</v>
      </c>
      <c r="Y52" s="19">
        <f t="shared" si="13"/>
        <v>1587.4817763651356</v>
      </c>
      <c r="Z52" s="19">
        <f t="shared" si="17"/>
        <v>107.26879076983627</v>
      </c>
      <c r="AA52" s="19">
        <f t="shared" si="14"/>
        <v>351.12972169107195</v>
      </c>
      <c r="AB52" s="19">
        <f t="shared" si="14"/>
        <v>650.83769692865258</v>
      </c>
    </row>
    <row r="53" spans="1:28" x14ac:dyDescent="0.25">
      <c r="A53" s="6">
        <v>19</v>
      </c>
      <c r="B53" s="9">
        <f>SUM(K$35:K53)</f>
        <v>0.1644320455677597</v>
      </c>
      <c r="C53" s="9">
        <f>SUM(L$35:L53)</f>
        <v>0.44487889702408079</v>
      </c>
      <c r="D53" s="9">
        <f>SUM(M$35:M53)</f>
        <v>0.76870343040287759</v>
      </c>
      <c r="E53" s="9">
        <f>SUM(N$35:N53)</f>
        <v>0.13139325751694025</v>
      </c>
      <c r="F53" s="9">
        <f>SUM(O$35:O53)</f>
        <v>0.45204786344721254</v>
      </c>
      <c r="G53" s="9">
        <f>SUM(P$35:P53)</f>
        <v>0.86844466427312794</v>
      </c>
      <c r="H53" s="9">
        <f>SUM(Q$35:Q53)</f>
        <v>7.5487351883398543E-2</v>
      </c>
      <c r="I53" s="9">
        <f>SUM(R$35:R53)</f>
        <v>0.24873701718006569</v>
      </c>
      <c r="J53" s="9">
        <f>SUM(S$35:S53)</f>
        <v>0.46205841734249786</v>
      </c>
      <c r="K53" s="10">
        <v>-3.5115422287229972E-4</v>
      </c>
      <c r="L53" s="10">
        <v>9.8254670441106452E-5</v>
      </c>
      <c r="M53" s="10">
        <v>1.561975572066021E-3</v>
      </c>
      <c r="N53" s="10">
        <v>-4.4330425569275689E-4</v>
      </c>
      <c r="O53" s="10">
        <v>1.2415749344176345E-4</v>
      </c>
      <c r="P53" s="10">
        <v>2.0170777193978732E-3</v>
      </c>
      <c r="Q53" s="10">
        <v>-4.7859930939474292E-4</v>
      </c>
      <c r="R53" s="10">
        <v>7.286138141839568E-5</v>
      </c>
      <c r="S53" s="10">
        <v>1.1461206298659045E-3</v>
      </c>
      <c r="T53" s="19">
        <f t="shared" si="15"/>
        <v>250.45266248770204</v>
      </c>
      <c r="U53" s="19">
        <f t="shared" si="12"/>
        <v>677.6118600212784</v>
      </c>
      <c r="V53" s="19">
        <f t="shared" si="12"/>
        <v>1170.8412441326395</v>
      </c>
      <c r="W53" s="19">
        <f t="shared" si="16"/>
        <v>240.74072095863374</v>
      </c>
      <c r="X53" s="19">
        <f t="shared" si="13"/>
        <v>828.24895744792093</v>
      </c>
      <c r="Y53" s="19">
        <f t="shared" si="13"/>
        <v>1591.177496781648</v>
      </c>
      <c r="Z53" s="19">
        <f t="shared" si="17"/>
        <v>106.59297787766619</v>
      </c>
      <c r="AA53" s="19">
        <f t="shared" si="14"/>
        <v>351.2326066303882</v>
      </c>
      <c r="AB53" s="19">
        <f t="shared" si="14"/>
        <v>652.4560926982266</v>
      </c>
    </row>
    <row r="54" spans="1:28" x14ac:dyDescent="0.25">
      <c r="A54" s="6">
        <v>20</v>
      </c>
      <c r="B54" s="9">
        <f>SUM(K$35:K54)</f>
        <v>0.16413436106062271</v>
      </c>
      <c r="C54" s="9">
        <f>SUM(L$35:L54)</f>
        <v>0.44495483813090991</v>
      </c>
      <c r="D54" s="9">
        <f>SUM(M$35:M54)</f>
        <v>0.77005017279969024</v>
      </c>
      <c r="E54" s="9">
        <f>SUM(N$35:N54)</f>
        <v>0.13102817241598358</v>
      </c>
      <c r="F54" s="9">
        <f>SUM(O$35:O54)</f>
        <v>0.45214425979990769</v>
      </c>
      <c r="G54" s="9">
        <f>SUM(P$35:P54)</f>
        <v>0.87018603863739186</v>
      </c>
      <c r="H54" s="9">
        <f>SUM(Q$35:Q54)</f>
        <v>7.5076871499151598E-2</v>
      </c>
      <c r="I54" s="9">
        <f>SUM(R$35:R54)</f>
        <v>0.24879080569010362</v>
      </c>
      <c r="J54" s="9">
        <f>SUM(S$35:S54)</f>
        <v>0.46303857528656267</v>
      </c>
      <c r="K54" s="10">
        <v>-2.9768450713700122E-4</v>
      </c>
      <c r="L54" s="10">
        <v>7.5941106829111119E-5</v>
      </c>
      <c r="M54" s="10">
        <v>1.3467423968126762E-3</v>
      </c>
      <c r="N54" s="10">
        <v>-3.6508510095666124E-4</v>
      </c>
      <c r="O54" s="10">
        <v>9.6396352695160095E-5</v>
      </c>
      <c r="P54" s="10">
        <v>1.7413743642639623E-3</v>
      </c>
      <c r="Q54" s="10">
        <v>-4.1048038424694455E-4</v>
      </c>
      <c r="R54" s="10">
        <v>5.3788510037919553E-5</v>
      </c>
      <c r="S54" s="10">
        <v>9.8015794406482301E-4</v>
      </c>
      <c r="T54" s="19">
        <f t="shared" si="15"/>
        <v>249.99924796539059</v>
      </c>
      <c r="U54" s="19">
        <f t="shared" si="12"/>
        <v>677.72752879090262</v>
      </c>
      <c r="V54" s="19">
        <f t="shared" si="12"/>
        <v>1172.892518370591</v>
      </c>
      <c r="W54" s="19">
        <f t="shared" si="16"/>
        <v>240.07180649470675</v>
      </c>
      <c r="X54" s="19">
        <f t="shared" si="13"/>
        <v>828.42557630861563</v>
      </c>
      <c r="Y54" s="19">
        <f t="shared" si="13"/>
        <v>1594.3680693257356</v>
      </c>
      <c r="Z54" s="19">
        <f t="shared" si="17"/>
        <v>106.01335327267493</v>
      </c>
      <c r="AA54" s="19">
        <f t="shared" si="14"/>
        <v>351.30855945317904</v>
      </c>
      <c r="AB54" s="19">
        <f t="shared" si="14"/>
        <v>653.84013852102476</v>
      </c>
    </row>
    <row r="57" spans="1:28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</row>
    <row r="58" spans="1:28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</row>
    <row r="59" spans="1:28" x14ac:dyDescent="0.25">
      <c r="A59" s="21"/>
      <c r="B59" s="37" t="str">
        <f>B8</f>
        <v>response of pib_n to productive shocks</v>
      </c>
      <c r="C59" s="38"/>
      <c r="D59" s="39"/>
      <c r="E59" s="37" t="str">
        <f>E8</f>
        <v>response of pib_n to infrastruc shocks</v>
      </c>
      <c r="F59" s="38"/>
      <c r="G59" s="39"/>
      <c r="H59" s="37" t="str">
        <f>H8</f>
        <v>response of pib_n to social shocks</v>
      </c>
      <c r="I59" s="38"/>
      <c r="J59" s="39"/>
    </row>
    <row r="60" spans="1:28" x14ac:dyDescent="0.25">
      <c r="A60" s="21"/>
      <c r="B60" s="21" t="s">
        <v>327</v>
      </c>
      <c r="C60" s="21" t="s">
        <v>316</v>
      </c>
      <c r="D60" s="21" t="s">
        <v>328</v>
      </c>
      <c r="E60" s="21" t="s">
        <v>327</v>
      </c>
      <c r="F60" s="21" t="s">
        <v>316</v>
      </c>
      <c r="G60" s="21" t="s">
        <v>328</v>
      </c>
      <c r="H60" s="21" t="s">
        <v>327</v>
      </c>
      <c r="I60" s="21" t="s">
        <v>316</v>
      </c>
      <c r="J60" s="21" t="s">
        <v>328</v>
      </c>
    </row>
    <row r="61" spans="1:28" x14ac:dyDescent="0.25">
      <c r="A61" s="21">
        <v>1</v>
      </c>
      <c r="B61" s="23">
        <f>(T10/T35)*0.8</f>
        <v>1.6221585952179378</v>
      </c>
      <c r="C61" s="23">
        <f t="shared" ref="C61:J61" si="18">(U10/U35)*0.8</f>
        <v>1.7648752367210598</v>
      </c>
      <c r="D61" s="23">
        <f t="shared" si="18"/>
        <v>2.0186090036499476</v>
      </c>
      <c r="E61" s="23">
        <f t="shared" si="18"/>
        <v>0.90644624464200774</v>
      </c>
      <c r="F61" s="23">
        <f t="shared" si="18"/>
        <v>1.0353437156027121</v>
      </c>
      <c r="G61" s="23">
        <f t="shared" si="18"/>
        <v>1.1721892032181713</v>
      </c>
      <c r="H61" s="23">
        <f t="shared" si="18"/>
        <v>3.0610572393753364</v>
      </c>
      <c r="I61" s="23">
        <f t="shared" si="18"/>
        <v>3.3275943616791679</v>
      </c>
      <c r="J61" s="23">
        <f t="shared" si="18"/>
        <v>3.6485165548601604</v>
      </c>
    </row>
    <row r="62" spans="1:28" x14ac:dyDescent="0.25">
      <c r="A62" s="21">
        <v>2</v>
      </c>
      <c r="B62" s="23">
        <f t="shared" ref="B62:J62" si="19">(T11/T36)*0.8</f>
        <v>1.946616929317651</v>
      </c>
      <c r="C62" s="23">
        <f t="shared" si="19"/>
        <v>2.2380080375445934</v>
      </c>
      <c r="D62" s="23">
        <f t="shared" si="19"/>
        <v>2.5476661388577764</v>
      </c>
      <c r="E62" s="23">
        <f t="shared" si="19"/>
        <v>1.0195875720318266</v>
      </c>
      <c r="F62" s="23">
        <f t="shared" si="19"/>
        <v>1.312248143228228</v>
      </c>
      <c r="G62" s="23">
        <f t="shared" si="19"/>
        <v>1.4868687057719754</v>
      </c>
      <c r="H62" s="23">
        <f t="shared" si="19"/>
        <v>3.4319043550082151</v>
      </c>
      <c r="I62" s="23">
        <f t="shared" si="19"/>
        <v>4.2058357413608922</v>
      </c>
      <c r="J62" s="23">
        <f t="shared" si="19"/>
        <v>4.7294503936684684</v>
      </c>
    </row>
    <row r="63" spans="1:28" x14ac:dyDescent="0.25">
      <c r="A63" s="21">
        <v>3</v>
      </c>
      <c r="B63" s="23">
        <f t="shared" ref="B63:J63" si="20">(T12/T37)*0.8</f>
        <v>2.1732157164454611</v>
      </c>
      <c r="C63" s="23">
        <f t="shared" si="20"/>
        <v>2.5362969166821228</v>
      </c>
      <c r="D63" s="23">
        <f t="shared" si="20"/>
        <v>2.8815922399177456</v>
      </c>
      <c r="E63" s="23">
        <f t="shared" si="20"/>
        <v>1.0530814329695264</v>
      </c>
      <c r="F63" s="23">
        <f t="shared" si="20"/>
        <v>1.5019502294160676</v>
      </c>
      <c r="G63" s="23">
        <f t="shared" si="20"/>
        <v>1.7170004257668383</v>
      </c>
      <c r="H63" s="23">
        <f t="shared" si="20"/>
        <v>3.5529172627369547</v>
      </c>
      <c r="I63" s="23">
        <f t="shared" si="20"/>
        <v>4.6342355141043781</v>
      </c>
      <c r="J63" s="23">
        <f t="shared" si="20"/>
        <v>5.2808785537081961</v>
      </c>
    </row>
    <row r="64" spans="1:28" x14ac:dyDescent="0.25">
      <c r="A64" s="21">
        <v>4</v>
      </c>
      <c r="B64" s="23">
        <f t="shared" ref="B64:J64" si="21">(T13/T38)*0.8</f>
        <v>2.2803506704672216</v>
      </c>
      <c r="C64" s="23">
        <f t="shared" si="21"/>
        <v>2.7314939690871074</v>
      </c>
      <c r="D64" s="23">
        <f t="shared" si="21"/>
        <v>3.1099167073229013</v>
      </c>
      <c r="E64" s="23">
        <f t="shared" si="21"/>
        <v>1.0370821363159708</v>
      </c>
      <c r="F64" s="23">
        <f t="shared" si="21"/>
        <v>1.647003638684539</v>
      </c>
      <c r="G64" s="23">
        <f t="shared" si="21"/>
        <v>1.8947612929718252</v>
      </c>
      <c r="H64" s="23">
        <f t="shared" si="21"/>
        <v>3.3981844526831462</v>
      </c>
      <c r="I64" s="23">
        <f t="shared" si="21"/>
        <v>4.7920322668055793</v>
      </c>
      <c r="J64" s="23">
        <f t="shared" si="21"/>
        <v>5.538411274274786</v>
      </c>
    </row>
    <row r="65" spans="1:10" x14ac:dyDescent="0.25">
      <c r="A65" s="21">
        <v>5</v>
      </c>
      <c r="B65" s="23">
        <f t="shared" ref="B65:J65" si="22">(T14/T39)*0.8</f>
        <v>2.3213466214351017</v>
      </c>
      <c r="C65" s="23">
        <f t="shared" si="22"/>
        <v>2.8620627428161196</v>
      </c>
      <c r="D65" s="23">
        <f t="shared" si="22"/>
        <v>3.281781082454581</v>
      </c>
      <c r="E65" s="23">
        <f t="shared" si="22"/>
        <v>1.0048562687148654</v>
      </c>
      <c r="F65" s="23">
        <f t="shared" si="22"/>
        <v>1.7448465501676058</v>
      </c>
      <c r="G65" s="23">
        <f t="shared" si="22"/>
        <v>2.026129604873232</v>
      </c>
      <c r="H65" s="23">
        <f t="shared" si="22"/>
        <v>3.2586975722005214</v>
      </c>
      <c r="I65" s="23">
        <f t="shared" si="22"/>
        <v>4.9119871426648238</v>
      </c>
      <c r="J65" s="23">
        <f t="shared" si="22"/>
        <v>5.7360903287853198</v>
      </c>
    </row>
    <row r="66" spans="1:10" x14ac:dyDescent="0.25">
      <c r="A66" s="21">
        <v>6</v>
      </c>
      <c r="B66" s="23">
        <f t="shared" ref="B66:J66" si="23">(T15/T40)*0.8</f>
        <v>2.3240392738850897</v>
      </c>
      <c r="C66" s="23">
        <f t="shared" si="23"/>
        <v>2.9485484383008664</v>
      </c>
      <c r="D66" s="23">
        <f t="shared" si="23"/>
        <v>3.4037811503426556</v>
      </c>
      <c r="E66" s="23">
        <f t="shared" si="23"/>
        <v>0.95810458266242038</v>
      </c>
      <c r="F66" s="23">
        <f t="shared" si="23"/>
        <v>1.8096455076842712</v>
      </c>
      <c r="G66" s="23">
        <f t="shared" si="23"/>
        <v>2.117923138345803</v>
      </c>
      <c r="H66" s="23">
        <f t="shared" si="23"/>
        <v>3.122724471083588</v>
      </c>
      <c r="I66" s="23">
        <f t="shared" si="23"/>
        <v>4.9845541757754299</v>
      </c>
      <c r="J66" s="23">
        <f t="shared" si="23"/>
        <v>5.8680464068388485</v>
      </c>
    </row>
    <row r="67" spans="1:10" x14ac:dyDescent="0.25">
      <c r="A67" s="21">
        <v>7</v>
      </c>
      <c r="B67" s="23">
        <f t="shared" ref="B67:J67" si="24">(T16/T41)*0.8</f>
        <v>2.2959511565912241</v>
      </c>
      <c r="C67" s="23">
        <f t="shared" si="24"/>
        <v>3.0047151242480599</v>
      </c>
      <c r="D67" s="23">
        <f t="shared" si="24"/>
        <v>3.4907389258290702</v>
      </c>
      <c r="E67" s="23">
        <f t="shared" si="24"/>
        <v>0.89776423609926026</v>
      </c>
      <c r="F67" s="23">
        <f t="shared" si="24"/>
        <v>1.8511250883538855</v>
      </c>
      <c r="G67" s="23">
        <f t="shared" si="24"/>
        <v>2.1817360600771996</v>
      </c>
      <c r="H67" s="23">
        <f t="shared" si="24"/>
        <v>2.9737039564449148</v>
      </c>
      <c r="I67" s="23">
        <f t="shared" si="24"/>
        <v>5.0245781229287507</v>
      </c>
      <c r="J67" s="23">
        <f t="shared" si="24"/>
        <v>5.9495029186686512</v>
      </c>
    </row>
    <row r="68" spans="1:10" x14ac:dyDescent="0.25">
      <c r="A68" s="21">
        <v>8</v>
      </c>
      <c r="B68" s="23">
        <f t="shared" ref="B68:J68" si="25">(T17/T42)*0.8</f>
        <v>2.2514880660532945</v>
      </c>
      <c r="C68" s="23">
        <f t="shared" si="25"/>
        <v>3.0401066005371771</v>
      </c>
      <c r="D68" s="23">
        <f t="shared" si="25"/>
        <v>3.5531804619889025</v>
      </c>
      <c r="E68" s="23">
        <f t="shared" si="25"/>
        <v>0.82982895716778615</v>
      </c>
      <c r="F68" s="23">
        <f t="shared" si="25"/>
        <v>1.8780594372245787</v>
      </c>
      <c r="G68" s="23">
        <f t="shared" si="25"/>
        <v>2.2276863990127391</v>
      </c>
      <c r="H68" s="23">
        <f t="shared" si="25"/>
        <v>2.8207896577429246</v>
      </c>
      <c r="I68" s="23">
        <f t="shared" si="25"/>
        <v>5.0466019532611446</v>
      </c>
      <c r="J68" s="23">
        <f t="shared" si="25"/>
        <v>6.0045542430760594</v>
      </c>
    </row>
    <row r="69" spans="1:10" x14ac:dyDescent="0.25">
      <c r="A69" s="21">
        <v>9</v>
      </c>
      <c r="B69" s="23">
        <f t="shared" ref="B69:J69" si="26">(T18/T43)*0.8</f>
        <v>2.1960221191796285</v>
      </c>
      <c r="C69" s="23">
        <f t="shared" si="26"/>
        <v>3.0624663482352137</v>
      </c>
      <c r="D69" s="23">
        <f t="shared" si="26"/>
        <v>3.5985323565072171</v>
      </c>
      <c r="E69" s="23">
        <f t="shared" si="26"/>
        <v>0.76343185147448367</v>
      </c>
      <c r="F69" s="23">
        <f t="shared" si="26"/>
        <v>1.8947886823218587</v>
      </c>
      <c r="G69" s="23">
        <f t="shared" si="26"/>
        <v>2.2610043313542016</v>
      </c>
      <c r="H69" s="23">
        <f t="shared" si="26"/>
        <v>2.6705985529527148</v>
      </c>
      <c r="I69" s="23">
        <f t="shared" si="26"/>
        <v>5.0590118064633636</v>
      </c>
      <c r="J69" s="23">
        <f t="shared" si="26"/>
        <v>6.0427972421205647</v>
      </c>
    </row>
    <row r="70" spans="1:10" x14ac:dyDescent="0.25">
      <c r="A70" s="21">
        <v>10</v>
      </c>
      <c r="B70" s="23">
        <f t="shared" ref="B70:J70" si="27">(T19/T44)*0.8</f>
        <v>2.1338342597373887</v>
      </c>
      <c r="C70" s="23">
        <f t="shared" si="27"/>
        <v>3.0760432388837367</v>
      </c>
      <c r="D70" s="23">
        <f t="shared" si="27"/>
        <v>3.6326397652561209</v>
      </c>
      <c r="E70" s="23">
        <f t="shared" si="27"/>
        <v>0.69556712282417621</v>
      </c>
      <c r="F70" s="23">
        <f t="shared" si="27"/>
        <v>1.9058667131540652</v>
      </c>
      <c r="G70" s="23">
        <f t="shared" si="27"/>
        <v>2.2855504579785579</v>
      </c>
      <c r="H70" s="23">
        <f t="shared" si="27"/>
        <v>2.5287435473129372</v>
      </c>
      <c r="I70" s="23">
        <f t="shared" si="27"/>
        <v>5.0642366476384311</v>
      </c>
      <c r="J70" s="23">
        <f t="shared" si="27"/>
        <v>6.0698593088918926</v>
      </c>
    </row>
    <row r="71" spans="1:10" x14ac:dyDescent="0.25">
      <c r="A71" s="21">
        <v>11</v>
      </c>
      <c r="B71" s="23">
        <f t="shared" ref="B71:J71" si="28">(T20/T45)*0.8</f>
        <v>2.0719977743048399</v>
      </c>
      <c r="C71" s="23">
        <f t="shared" si="28"/>
        <v>3.0841918140116129</v>
      </c>
      <c r="D71" s="23">
        <f t="shared" si="28"/>
        <v>3.6590581842712293</v>
      </c>
      <c r="E71" s="23">
        <f t="shared" si="28"/>
        <v>0.62981406128454775</v>
      </c>
      <c r="F71" s="23">
        <f t="shared" si="28"/>
        <v>1.9131387218541189</v>
      </c>
      <c r="G71" s="23">
        <f t="shared" si="28"/>
        <v>2.3044944393657025</v>
      </c>
      <c r="H71" s="23">
        <f t="shared" si="28"/>
        <v>2.3936656020147056</v>
      </c>
      <c r="I71" s="23">
        <f t="shared" si="28"/>
        <v>5.0662441463903285</v>
      </c>
      <c r="J71" s="23">
        <f t="shared" si="28"/>
        <v>6.089409597760727</v>
      </c>
    </row>
    <row r="72" spans="1:10" x14ac:dyDescent="0.25">
      <c r="A72" s="21">
        <v>12</v>
      </c>
      <c r="B72" s="23">
        <f t="shared" ref="B72:J72" si="29">(T21/T46)*0.8</f>
        <v>2.0143342559925501</v>
      </c>
      <c r="C72" s="23">
        <f t="shared" si="29"/>
        <v>3.0889446079783625</v>
      </c>
      <c r="D72" s="23">
        <f t="shared" si="29"/>
        <v>3.6789482314139081</v>
      </c>
      <c r="E72" s="23">
        <f t="shared" si="29"/>
        <v>0.56869982971870781</v>
      </c>
      <c r="F72" s="23">
        <f t="shared" si="29"/>
        <v>1.9180297455240216</v>
      </c>
      <c r="G72" s="23">
        <f t="shared" si="29"/>
        <v>2.3189350319830364</v>
      </c>
      <c r="H72" s="23">
        <f t="shared" si="29"/>
        <v>2.2681987860536332</v>
      </c>
      <c r="I72" s="23">
        <f t="shared" si="29"/>
        <v>5.0668196316318976</v>
      </c>
      <c r="J72" s="23">
        <f t="shared" si="29"/>
        <v>6.1012723835383964</v>
      </c>
    </row>
    <row r="73" spans="1:10" x14ac:dyDescent="0.25">
      <c r="A73" s="21">
        <v>13</v>
      </c>
      <c r="B73" s="23">
        <f t="shared" ref="B73:J73" si="30">(T22/T47)*0.8</f>
        <v>1.9616890138539418</v>
      </c>
      <c r="C73" s="23">
        <f t="shared" si="30"/>
        <v>3.0915528367538627</v>
      </c>
      <c r="D73" s="23">
        <f t="shared" si="30"/>
        <v>3.6939927369250656</v>
      </c>
      <c r="E73" s="23">
        <f t="shared" si="30"/>
        <v>0.51216748549414814</v>
      </c>
      <c r="F73" s="23">
        <f t="shared" si="30"/>
        <v>1.9212873571719582</v>
      </c>
      <c r="G73" s="23">
        <f t="shared" si="30"/>
        <v>2.3300807134547621</v>
      </c>
      <c r="H73" s="23">
        <f t="shared" si="30"/>
        <v>2.1534082579508822</v>
      </c>
      <c r="I73" s="23">
        <f t="shared" si="30"/>
        <v>5.0662063446498458</v>
      </c>
      <c r="J73" s="23">
        <f t="shared" si="30"/>
        <v>6.1101213391323697</v>
      </c>
    </row>
    <row r="74" spans="1:10" x14ac:dyDescent="0.25">
      <c r="A74" s="21">
        <v>14</v>
      </c>
      <c r="B74" s="23">
        <f t="shared" ref="B74:J74" si="31">(T23/T48)*0.8</f>
        <v>1.9140156863842197</v>
      </c>
      <c r="C74" s="23">
        <f t="shared" si="31"/>
        <v>3.0927931958539112</v>
      </c>
      <c r="D74" s="23">
        <f t="shared" si="31"/>
        <v>3.7057767039600948</v>
      </c>
      <c r="E74" s="23">
        <f t="shared" si="31"/>
        <v>0.46038461796893215</v>
      </c>
      <c r="F74" s="23">
        <f t="shared" si="31"/>
        <v>1.9233794594339271</v>
      </c>
      <c r="G74" s="23">
        <f t="shared" si="31"/>
        <v>2.3382357438699506</v>
      </c>
      <c r="H74" s="23">
        <f t="shared" si="31"/>
        <v>2.052322473190761</v>
      </c>
      <c r="I74" s="23">
        <f t="shared" si="31"/>
        <v>5.0651915415532747</v>
      </c>
      <c r="J74" s="23">
        <f t="shared" si="31"/>
        <v>6.1174339228603349</v>
      </c>
    </row>
    <row r="75" spans="1:10" x14ac:dyDescent="0.25">
      <c r="A75" s="21">
        <v>15</v>
      </c>
      <c r="B75" s="23">
        <f t="shared" ref="B75:J75" si="32">(T24/T49)*0.8</f>
        <v>1.8707370578632245</v>
      </c>
      <c r="C75" s="23">
        <f t="shared" si="32"/>
        <v>3.0933452123555725</v>
      </c>
      <c r="D75" s="23">
        <f t="shared" si="32"/>
        <v>3.715206554043009</v>
      </c>
      <c r="E75" s="23">
        <f t="shared" si="32"/>
        <v>0.41347259091156147</v>
      </c>
      <c r="F75" s="23">
        <f t="shared" si="32"/>
        <v>1.9246751430851796</v>
      </c>
      <c r="G75" s="23">
        <f t="shared" si="32"/>
        <v>2.3446022344254276</v>
      </c>
      <c r="H75" s="23">
        <f t="shared" si="32"/>
        <v>1.9621833008562803</v>
      </c>
      <c r="I75" s="23">
        <f t="shared" si="32"/>
        <v>5.0638061304814093</v>
      </c>
      <c r="J75" s="23">
        <f t="shared" si="32"/>
        <v>6.1231348879747403</v>
      </c>
    </row>
    <row r="76" spans="1:10" x14ac:dyDescent="0.25">
      <c r="A76" s="21">
        <v>16</v>
      </c>
      <c r="B76" s="23">
        <f t="shared" ref="B76:J76" si="33">(T25/T50)*0.8</f>
        <v>1.8329293511040463</v>
      </c>
      <c r="C76" s="23">
        <f t="shared" si="33"/>
        <v>3.0934585227935232</v>
      </c>
      <c r="D76" s="23">
        <f t="shared" si="33"/>
        <v>3.7227418459959054</v>
      </c>
      <c r="E76" s="23">
        <f t="shared" si="33"/>
        <v>0.37184626529802478</v>
      </c>
      <c r="F76" s="23">
        <f t="shared" si="33"/>
        <v>1.9254219679325271</v>
      </c>
      <c r="G76" s="23">
        <f t="shared" si="33"/>
        <v>2.3492381587997189</v>
      </c>
      <c r="H76" s="23">
        <f t="shared" si="33"/>
        <v>1.8825649155100086</v>
      </c>
      <c r="I76" s="23">
        <f t="shared" si="33"/>
        <v>5.0625353891041414</v>
      </c>
      <c r="J76" s="23">
        <f t="shared" si="33"/>
        <v>6.1273362880725202</v>
      </c>
    </row>
    <row r="77" spans="1:10" x14ac:dyDescent="0.25">
      <c r="A77" s="21">
        <v>17</v>
      </c>
      <c r="B77" s="23">
        <f t="shared" ref="B77:J77" si="34">(T26/T51)*0.8</f>
        <v>1.798946124199019</v>
      </c>
      <c r="C77" s="23">
        <f t="shared" si="34"/>
        <v>3.0933408681676369</v>
      </c>
      <c r="D77" s="23">
        <f t="shared" si="34"/>
        <v>3.7287386745774436</v>
      </c>
      <c r="E77" s="23">
        <f t="shared" si="34"/>
        <v>0.33517477821960323</v>
      </c>
      <c r="F77" s="23">
        <f t="shared" si="34"/>
        <v>1.9257920595824052</v>
      </c>
      <c r="G77" s="23">
        <f t="shared" si="34"/>
        <v>2.352865887239612</v>
      </c>
      <c r="H77" s="23">
        <f t="shared" si="34"/>
        <v>1.8120285769498534</v>
      </c>
      <c r="I77" s="23">
        <f t="shared" si="34"/>
        <v>5.0613560677760363</v>
      </c>
      <c r="J77" s="23">
        <f t="shared" si="34"/>
        <v>6.1305933890568207</v>
      </c>
    </row>
    <row r="78" spans="1:10" x14ac:dyDescent="0.25">
      <c r="A78" s="21">
        <v>18</v>
      </c>
      <c r="B78" s="23">
        <f t="shared" ref="B78:J78" si="35">(T27/T52)*0.8</f>
        <v>1.7697086457067996</v>
      </c>
      <c r="C78" s="23">
        <f t="shared" si="35"/>
        <v>3.0931134291538678</v>
      </c>
      <c r="D78" s="23">
        <f t="shared" si="35"/>
        <v>3.733462202435196</v>
      </c>
      <c r="E78" s="23">
        <f t="shared" si="35"/>
        <v>0.30383551374612039</v>
      </c>
      <c r="F78" s="23">
        <f t="shared" si="35"/>
        <v>1.9259263261242319</v>
      </c>
      <c r="G78" s="23">
        <f t="shared" si="35"/>
        <v>2.3557463229086877</v>
      </c>
      <c r="H78" s="23">
        <f t="shared" si="35"/>
        <v>1.7497415971445776</v>
      </c>
      <c r="I78" s="23">
        <f t="shared" si="35"/>
        <v>5.060337563515751</v>
      </c>
      <c r="J78" s="23">
        <f t="shared" si="35"/>
        <v>6.1332604868500349</v>
      </c>
    </row>
    <row r="79" spans="1:10" x14ac:dyDescent="0.25">
      <c r="A79" s="21">
        <v>19</v>
      </c>
      <c r="B79" s="23">
        <f t="shared" ref="B79:J79" si="36">(T28/T53)*0.8</f>
        <v>1.7444747864717831</v>
      </c>
      <c r="C79" s="23">
        <f t="shared" si="36"/>
        <v>3.0928823959477758</v>
      </c>
      <c r="D79" s="23">
        <f t="shared" si="36"/>
        <v>3.7372148984815432</v>
      </c>
      <c r="E79" s="23">
        <f t="shared" si="36"/>
        <v>0.27575028885609665</v>
      </c>
      <c r="F79" s="23">
        <f t="shared" si="36"/>
        <v>1.9259639174763468</v>
      </c>
      <c r="G79" s="23">
        <f t="shared" si="36"/>
        <v>2.3579036229250216</v>
      </c>
      <c r="H79" s="23">
        <f t="shared" si="36"/>
        <v>1.6946870909716154</v>
      </c>
      <c r="I79" s="23">
        <f t="shared" si="36"/>
        <v>5.0594601849569374</v>
      </c>
      <c r="J79" s="23">
        <f t="shared" si="36"/>
        <v>6.1351862801479387</v>
      </c>
    </row>
    <row r="80" spans="1:10" x14ac:dyDescent="0.25">
      <c r="A80" s="21">
        <v>20</v>
      </c>
      <c r="B80" s="23">
        <f t="shared" ref="B80:J80" si="37">(T29/T54)*0.8</f>
        <v>1.7227262220935637</v>
      </c>
      <c r="C80" s="23">
        <f t="shared" si="37"/>
        <v>3.0926500113253708</v>
      </c>
      <c r="D80" s="23">
        <f t="shared" si="37"/>
        <v>3.7402098320974226</v>
      </c>
      <c r="E80" s="23">
        <f t="shared" si="37"/>
        <v>0.25122872470644053</v>
      </c>
      <c r="F80" s="23">
        <f t="shared" si="37"/>
        <v>1.9259561170804671</v>
      </c>
      <c r="G80" s="23">
        <f t="shared" si="37"/>
        <v>2.3594465602598258</v>
      </c>
      <c r="H80" s="23">
        <f t="shared" si="37"/>
        <v>1.6477953908686243</v>
      </c>
      <c r="I80" s="23">
        <f t="shared" si="37"/>
        <v>5.0587205472490879</v>
      </c>
      <c r="J80" s="23">
        <f t="shared" si="37"/>
        <v>6.1366034770839244</v>
      </c>
    </row>
    <row r="82" spans="1:18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18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 ht="23.25" x14ac:dyDescent="0.35">
      <c r="A84" s="24"/>
      <c r="B84" s="25" t="s">
        <v>348</v>
      </c>
      <c r="C84" s="24"/>
      <c r="D84" s="24"/>
      <c r="E84" s="24"/>
      <c r="F84" s="24"/>
      <c r="G84" s="24"/>
      <c r="H84" s="24"/>
      <c r="I84" s="24"/>
      <c r="J84" s="25" t="s">
        <v>349</v>
      </c>
      <c r="K84" s="24"/>
      <c r="L84" s="24"/>
      <c r="M84" s="24"/>
      <c r="N84" s="24"/>
      <c r="O84" s="24"/>
      <c r="P84" s="24"/>
      <c r="Q84" s="24"/>
      <c r="R84" s="24"/>
    </row>
    <row r="85" spans="1:18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</row>
    <row r="87" spans="1:18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</row>
    <row r="89" spans="1:18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18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1:18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</row>
    <row r="93" spans="1:18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</row>
    <row r="94" spans="1:18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18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18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ht="23.25" x14ac:dyDescent="0.35">
      <c r="A109" s="24"/>
      <c r="B109" s="25" t="s">
        <v>350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spans="1:18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r="123" spans="1:18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r="125" spans="1:18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r="126" spans="1:18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</row>
    <row r="127" spans="1:18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r="128" spans="1:18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</row>
    <row r="130" spans="1:18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r="131" spans="1:1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r="132" spans="1:18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1:18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r="151" spans="1:18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1:18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r="153" spans="1:18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r="154" spans="1:18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1:18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1:18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1:18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1:18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1:18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1:18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1:18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</sheetData>
  <mergeCells count="9">
    <mergeCell ref="B8:D8"/>
    <mergeCell ref="E8:G8"/>
    <mergeCell ref="H8:J8"/>
    <mergeCell ref="B59:D59"/>
    <mergeCell ref="E59:G59"/>
    <mergeCell ref="H59:J59"/>
    <mergeCell ref="B33:D33"/>
    <mergeCell ref="E33:G33"/>
    <mergeCell ref="H33:J3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68E9-CEA1-40C7-9638-F9E92B3E1E2D}">
  <dimension ref="A1:AK161"/>
  <sheetViews>
    <sheetView topLeftCell="A9" zoomScale="80" zoomScaleNormal="80" workbookViewId="0">
      <selection activeCell="B10" sqref="B10"/>
    </sheetView>
  </sheetViews>
  <sheetFormatPr baseColWidth="10" defaultRowHeight="15" x14ac:dyDescent="0.25"/>
  <sheetData>
    <row r="1" spans="1:37" ht="21" x14ac:dyDescent="0.35">
      <c r="A1" s="15" t="s">
        <v>320</v>
      </c>
      <c r="I1" s="17" t="s">
        <v>329</v>
      </c>
      <c r="J1" s="26" t="s">
        <v>352</v>
      </c>
      <c r="K1" s="26"/>
      <c r="L1" s="26"/>
      <c r="M1" s="26"/>
    </row>
    <row r="2" spans="1:37" x14ac:dyDescent="0.25">
      <c r="A2" t="s">
        <v>321</v>
      </c>
      <c r="B2" t="s">
        <v>321</v>
      </c>
      <c r="C2" t="s">
        <v>321</v>
      </c>
      <c r="D2" t="s">
        <v>321</v>
      </c>
      <c r="E2" t="s">
        <v>321</v>
      </c>
    </row>
    <row r="3" spans="1:37" x14ac:dyDescent="0.25">
      <c r="A3" s="14" t="s">
        <v>19</v>
      </c>
      <c r="B3" s="14" t="s">
        <v>33</v>
      </c>
      <c r="C3" s="14" t="s">
        <v>34</v>
      </c>
      <c r="D3" s="14" t="s">
        <v>35</v>
      </c>
      <c r="E3" s="14" t="s">
        <v>36</v>
      </c>
    </row>
    <row r="4" spans="1:37" x14ac:dyDescent="0.25">
      <c r="A4" s="13">
        <f>HLOOKUP(A3,data!$B$2:$IG$4,3,FALSE)</f>
        <v>45467.426686676692</v>
      </c>
      <c r="B4" s="13">
        <f>HLOOKUP(B3,data!$B$2:$IG$4,3,FALSE)</f>
        <v>405.76878087533339</v>
      </c>
      <c r="C4" s="13">
        <f>HLOOKUP(C3,data!$B$2:$IG$4,3,FALSE)</f>
        <v>308.9071146918983</v>
      </c>
      <c r="D4" s="13">
        <f>HLOOKUP(D3,data!$B$2:$IG$4,3,FALSE)</f>
        <v>267.77901534693166</v>
      </c>
      <c r="E4" s="13">
        <f>HLOOKUP(E3,data!$B$2:$IG$4,3,FALSE)</f>
        <v>429.60916628799998</v>
      </c>
    </row>
    <row r="5" spans="1:37" x14ac:dyDescent="0.25">
      <c r="N5" s="20"/>
      <c r="O5" s="16" t="s">
        <v>337</v>
      </c>
    </row>
    <row r="6" spans="1:37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2"/>
      <c r="L6" s="12"/>
      <c r="M6" s="12"/>
      <c r="N6" s="11" t="s">
        <v>326</v>
      </c>
      <c r="Z6" s="11" t="s">
        <v>336</v>
      </c>
    </row>
    <row r="7" spans="1:37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t="s">
        <v>327</v>
      </c>
      <c r="O7" t="s">
        <v>316</v>
      </c>
      <c r="P7" t="s">
        <v>328</v>
      </c>
      <c r="Q7" t="s">
        <v>327</v>
      </c>
      <c r="R7" t="s">
        <v>316</v>
      </c>
      <c r="S7" t="s">
        <v>328</v>
      </c>
      <c r="T7" t="s">
        <v>327</v>
      </c>
      <c r="U7" t="s">
        <v>316</v>
      </c>
      <c r="V7" t="s">
        <v>328</v>
      </c>
      <c r="W7" t="s">
        <v>327</v>
      </c>
      <c r="X7" t="s">
        <v>316</v>
      </c>
      <c r="Y7" t="s">
        <v>328</v>
      </c>
      <c r="Z7" t="s">
        <v>327</v>
      </c>
      <c r="AA7" t="s">
        <v>316</v>
      </c>
      <c r="AB7" t="s">
        <v>328</v>
      </c>
      <c r="AC7" t="s">
        <v>327</v>
      </c>
      <c r="AD7" t="s">
        <v>316</v>
      </c>
      <c r="AE7" t="s">
        <v>328</v>
      </c>
      <c r="AF7" t="s">
        <v>327</v>
      </c>
      <c r="AG7" t="s">
        <v>316</v>
      </c>
      <c r="AH7" t="s">
        <v>328</v>
      </c>
      <c r="AI7" t="s">
        <v>327</v>
      </c>
      <c r="AJ7" t="s">
        <v>316</v>
      </c>
      <c r="AK7" t="s">
        <v>328</v>
      </c>
    </row>
    <row r="8" spans="1:37" x14ac:dyDescent="0.25">
      <c r="A8" s="6"/>
      <c r="B8" s="33" t="s">
        <v>358</v>
      </c>
      <c r="C8" s="33"/>
      <c r="D8" s="33"/>
      <c r="E8" s="33" t="s">
        <v>359</v>
      </c>
      <c r="F8" s="33"/>
      <c r="G8" s="33"/>
      <c r="H8" s="33" t="s">
        <v>360</v>
      </c>
      <c r="I8" s="33"/>
      <c r="J8" s="33"/>
      <c r="K8" s="33" t="s">
        <v>361</v>
      </c>
      <c r="L8" s="33"/>
      <c r="M8" s="33"/>
      <c r="N8" s="34" t="str">
        <f>B8</f>
        <v>response of pib_n to urbanismo shocks</v>
      </c>
      <c r="O8" s="34"/>
      <c r="P8" s="34"/>
      <c r="Q8" s="34" t="str">
        <f>E8</f>
        <v>response of pib_n to educa shocks</v>
      </c>
      <c r="R8" s="34"/>
      <c r="S8" s="34"/>
      <c r="T8" s="34" t="str">
        <f>H8</f>
        <v>response of pib_n to saneami shocks</v>
      </c>
      <c r="U8" s="34"/>
      <c r="V8" s="34"/>
      <c r="W8" s="34" t="str">
        <f>K8</f>
        <v>response of pib_n to salud shocks</v>
      </c>
      <c r="X8" s="34"/>
      <c r="Y8" s="34"/>
      <c r="Z8" s="32" t="str">
        <f>N8</f>
        <v>response of pib_n to urbanismo shocks</v>
      </c>
      <c r="AA8" s="32"/>
      <c r="AB8" s="32"/>
      <c r="AC8" s="32" t="str">
        <f>Q8</f>
        <v>response of pib_n to educa shocks</v>
      </c>
      <c r="AD8" s="32"/>
      <c r="AE8" s="32"/>
      <c r="AF8" s="32" t="str">
        <f>T8</f>
        <v>response of pib_n to saneami shocks</v>
      </c>
      <c r="AG8" s="32"/>
      <c r="AH8" s="32"/>
      <c r="AI8" s="32" t="str">
        <f>W8</f>
        <v>response of pib_n to salud shocks</v>
      </c>
      <c r="AJ8" s="32"/>
      <c r="AK8" s="32"/>
    </row>
    <row r="9" spans="1:37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6" t="s">
        <v>313</v>
      </c>
      <c r="L9" s="6" t="s">
        <v>314</v>
      </c>
      <c r="M9" s="6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8" t="s">
        <v>313</v>
      </c>
      <c r="U9" s="8" t="s">
        <v>314</v>
      </c>
      <c r="V9" s="8" t="s">
        <v>315</v>
      </c>
      <c r="W9" s="8" t="s">
        <v>313</v>
      </c>
      <c r="X9" s="8" t="s">
        <v>314</v>
      </c>
      <c r="Y9" s="8" t="s">
        <v>315</v>
      </c>
      <c r="Z9" s="18" t="s">
        <v>313</v>
      </c>
      <c r="AA9" s="18" t="s">
        <v>314</v>
      </c>
      <c r="AB9" s="18" t="s">
        <v>315</v>
      </c>
      <c r="AC9" s="18" t="s">
        <v>313</v>
      </c>
      <c r="AD9" s="18" t="s">
        <v>314</v>
      </c>
      <c r="AE9" s="18" t="s">
        <v>315</v>
      </c>
      <c r="AF9" s="18" t="s">
        <v>313</v>
      </c>
      <c r="AG9" s="18" t="s">
        <v>314</v>
      </c>
      <c r="AH9" s="18" t="s">
        <v>315</v>
      </c>
      <c r="AI9" s="18" t="s">
        <v>313</v>
      </c>
      <c r="AJ9" s="18" t="s">
        <v>314</v>
      </c>
      <c r="AK9" s="18" t="s">
        <v>315</v>
      </c>
    </row>
    <row r="10" spans="1:37" x14ac:dyDescent="0.25">
      <c r="A10" s="6">
        <v>1</v>
      </c>
      <c r="B10" s="9">
        <f>SUM(N$10:N10)</f>
        <v>4.8018485859705907E-3</v>
      </c>
      <c r="C10" s="9">
        <f>SUM(O$10:O10)</f>
        <v>1.5584624950452156E-2</v>
      </c>
      <c r="D10" s="9">
        <f>SUM(P$10:P10)</f>
        <v>3.1220119403751793E-2</v>
      </c>
      <c r="E10" s="9">
        <f>SUM(Q$10:Q10)</f>
        <v>3.9460092327461161E-3</v>
      </c>
      <c r="F10" s="9">
        <f>SUM(R$10:R10)</f>
        <v>1.2830372258272341E-2</v>
      </c>
      <c r="G10" s="9">
        <f>SUM(S$10:S10)</f>
        <v>2.7559414210299289E-2</v>
      </c>
      <c r="H10" s="9">
        <f>SUM(T$10:T10)</f>
        <v>7.1353747412436861E-3</v>
      </c>
      <c r="I10" s="9">
        <f>SUM(U$10:U10)</f>
        <v>1.9926713052114867E-2</v>
      </c>
      <c r="J10" s="9">
        <f>SUM(V$10:V10)</f>
        <v>3.6648730261709943E-2</v>
      </c>
      <c r="K10" s="9">
        <f>SUM(W$10:W10)</f>
        <v>4.5673107691697979E-3</v>
      </c>
      <c r="L10" s="9">
        <f>SUM(X$10:X10)</f>
        <v>1.5949500807814675E-2</v>
      </c>
      <c r="M10" s="9">
        <f>SUM(Y$10:Y10)</f>
        <v>3.2356749199270771E-2</v>
      </c>
      <c r="N10" s="10">
        <v>4.8018485859705907E-3</v>
      </c>
      <c r="O10" s="10">
        <v>1.5584624950452156E-2</v>
      </c>
      <c r="P10" s="10">
        <v>3.1220119403751793E-2</v>
      </c>
      <c r="Q10" s="10">
        <v>3.9460092327461161E-3</v>
      </c>
      <c r="R10" s="10">
        <v>1.2830372258272341E-2</v>
      </c>
      <c r="S10" s="10">
        <v>2.7559414210299289E-2</v>
      </c>
      <c r="T10" s="10">
        <v>7.1353747412436861E-3</v>
      </c>
      <c r="U10" s="10">
        <v>1.9926713052114867E-2</v>
      </c>
      <c r="V10" s="10">
        <v>3.6648730261709943E-2</v>
      </c>
      <c r="W10" s="10">
        <v>4.5673107691697979E-3</v>
      </c>
      <c r="X10" s="10">
        <v>1.5949500807814675E-2</v>
      </c>
      <c r="Y10" s="10">
        <v>3.2356749199270771E-2</v>
      </c>
      <c r="Z10" s="19">
        <f t="shared" ref="Z10:AK10" si="0">$A$4*B10</f>
        <v>218.32769854313997</v>
      </c>
      <c r="AA10" s="19">
        <f t="shared" si="0"/>
        <v>708.59279237403575</v>
      </c>
      <c r="AB10" s="19">
        <f t="shared" si="0"/>
        <v>1419.4984901393771</v>
      </c>
      <c r="AC10" s="19">
        <f t="shared" si="0"/>
        <v>179.41488549483338</v>
      </c>
      <c r="AD10" s="19">
        <f t="shared" si="0"/>
        <v>583.36401001576814</v>
      </c>
      <c r="AE10" s="19">
        <f t="shared" si="0"/>
        <v>1253.0556451345387</v>
      </c>
      <c r="AF10" s="19">
        <f t="shared" si="0"/>
        <v>324.42712792946196</v>
      </c>
      <c r="AG10" s="19">
        <f t="shared" si="0"/>
        <v>906.01636480347622</v>
      </c>
      <c r="AH10" s="19">
        <f t="shared" si="0"/>
        <v>1666.3234563340864</v>
      </c>
      <c r="AI10" s="19">
        <f t="shared" si="0"/>
        <v>207.66386755249673</v>
      </c>
      <c r="AJ10" s="19">
        <f t="shared" si="0"/>
        <v>725.1827586684044</v>
      </c>
      <c r="AK10" s="19">
        <f t="shared" si="0"/>
        <v>1471.1781220370285</v>
      </c>
    </row>
    <row r="11" spans="1:37" x14ac:dyDescent="0.25">
      <c r="A11" s="6">
        <v>2</v>
      </c>
      <c r="B11" s="9">
        <f>SUM(N$10:N11)</f>
        <v>6.7055444867304701E-3</v>
      </c>
      <c r="C11" s="9">
        <f>SUM(O$10:O11)</f>
        <v>2.4369614175315708E-2</v>
      </c>
      <c r="D11" s="9">
        <f>SUM(P$10:P11)</f>
        <v>4.9569916679764875E-2</v>
      </c>
      <c r="E11" s="9">
        <f>SUM(Q$10:Q11)</f>
        <v>4.3955570432470132E-3</v>
      </c>
      <c r="F11" s="9">
        <f>SUM(R$10:R11)</f>
        <v>1.929180507493522E-2</v>
      </c>
      <c r="G11" s="9">
        <f>SUM(S$10:S11)</f>
        <v>4.2835589611815633E-2</v>
      </c>
      <c r="H11" s="9">
        <f>SUM(T$10:T11)</f>
        <v>9.7003695272484466E-3</v>
      </c>
      <c r="I11" s="9">
        <f>SUM(U$10:U11)</f>
        <v>3.0277668290684703E-2</v>
      </c>
      <c r="J11" s="9">
        <f>SUM(V$10:V11)</f>
        <v>5.6868698951866928E-2</v>
      </c>
      <c r="K11" s="9">
        <f>SUM(W$10:W11)</f>
        <v>7.137267436621993E-3</v>
      </c>
      <c r="L11" s="9">
        <f>SUM(X$10:X11)</f>
        <v>2.5275333079878871E-2</v>
      </c>
      <c r="M11" s="9">
        <f>SUM(Y$10:Y11)</f>
        <v>5.1424014426343687E-2</v>
      </c>
      <c r="N11" s="10">
        <v>1.9036959007598796E-3</v>
      </c>
      <c r="O11" s="10">
        <v>8.7849892248635514E-3</v>
      </c>
      <c r="P11" s="10">
        <v>1.8349797276013081E-2</v>
      </c>
      <c r="Q11" s="10">
        <v>4.4954781050089753E-4</v>
      </c>
      <c r="R11" s="10">
        <v>6.461432816662881E-3</v>
      </c>
      <c r="S11" s="10">
        <v>1.5276175401516347E-2</v>
      </c>
      <c r="T11" s="10">
        <v>2.5649947860047597E-3</v>
      </c>
      <c r="U11" s="10">
        <v>1.0350955238569836E-2</v>
      </c>
      <c r="V11" s="10">
        <v>2.0219968690156982E-2</v>
      </c>
      <c r="W11" s="10">
        <v>2.5699566674521946E-3</v>
      </c>
      <c r="X11" s="10">
        <v>9.325832272064195E-3</v>
      </c>
      <c r="Y11" s="10">
        <v>1.9067265227072919E-2</v>
      </c>
      <c r="Z11" s="19">
        <f t="shared" ref="Z11:Z29" si="1">$A$4*B11</f>
        <v>304.88385234466676</v>
      </c>
      <c r="AA11" s="19">
        <f t="shared" ref="AA11:AA29" si="2">$A$4*C11</f>
        <v>1108.023645898764</v>
      </c>
      <c r="AB11" s="19">
        <f t="shared" ref="AB11:AB29" si="3">$A$4*D11</f>
        <v>2253.8165525018817</v>
      </c>
      <c r="AC11" s="19">
        <f t="shared" ref="AC11:AC29" si="4">$A$4*E11</f>
        <v>199.85466761093895</v>
      </c>
      <c r="AD11" s="19">
        <f t="shared" ref="AD11:AD29" si="5">$A$4*F11</f>
        <v>877.14873289827449</v>
      </c>
      <c r="AE11" s="19">
        <f t="shared" ref="AE11:AE29" si="6">$A$4*G11</f>
        <v>1947.6240302557969</v>
      </c>
      <c r="AF11" s="19">
        <f t="shared" ref="AF11:AF29" si="7">$A$4*H11</f>
        <v>441.05084031384138</v>
      </c>
      <c r="AG11" s="19">
        <f t="shared" ref="AG11:AG29" si="8">$A$4*I11</f>
        <v>1376.6476632502224</v>
      </c>
      <c r="AH11" s="19">
        <f t="shared" ref="AH11:AH29" si="9">$A$4*J11</f>
        <v>2585.6734003606971</v>
      </c>
      <c r="AI11" s="19">
        <f t="shared" ref="AI11:AI29" si="10">$A$4*K11</f>
        <v>324.51318391781535</v>
      </c>
      <c r="AJ11" s="19">
        <f t="shared" ref="AJ11:AJ29" si="11">$A$4*L11</f>
        <v>1149.2043537907268</v>
      </c>
      <c r="AK11" s="19">
        <f t="shared" ref="AK11:AK29" si="12">$A$4*M11</f>
        <v>2338.117605864386</v>
      </c>
    </row>
    <row r="12" spans="1:37" x14ac:dyDescent="0.25">
      <c r="A12" s="6">
        <v>3</v>
      </c>
      <c r="B12" s="9">
        <f>SUM(N$10:N12)</f>
        <v>6.9753906728570684E-3</v>
      </c>
      <c r="C12" s="9">
        <f>SUM(O$10:O12)</f>
        <v>2.9580980718988487E-2</v>
      </c>
      <c r="D12" s="9">
        <f>SUM(P$10:P12)</f>
        <v>6.1287307362784281E-2</v>
      </c>
      <c r="E12" s="9">
        <f>SUM(Q$10:Q12)</f>
        <v>3.6028639509796353E-3</v>
      </c>
      <c r="F12" s="9">
        <f>SUM(R$10:R12)</f>
        <v>2.3086582715552098E-2</v>
      </c>
      <c r="G12" s="9">
        <f>SUM(S$10:S12)</f>
        <v>5.2379020923037464E-2</v>
      </c>
      <c r="H12" s="9">
        <f>SUM(T$10:T12)</f>
        <v>1.0949110640516974E-2</v>
      </c>
      <c r="I12" s="9">
        <f>SUM(U$10:U12)</f>
        <v>3.6757979077707628E-2</v>
      </c>
      <c r="J12" s="9">
        <f>SUM(V$10:V12)</f>
        <v>6.9751622862888163E-2</v>
      </c>
      <c r="K12" s="9">
        <f>SUM(W$10:W12)</f>
        <v>8.0934823154654376E-3</v>
      </c>
      <c r="L12" s="9">
        <f>SUM(X$10:X12)</f>
        <v>3.1070614221107205E-2</v>
      </c>
      <c r="M12" s="9">
        <f>SUM(Y$10:Y12)</f>
        <v>6.3327284717390589E-2</v>
      </c>
      <c r="N12" s="10">
        <v>2.6984618612659842E-4</v>
      </c>
      <c r="O12" s="10">
        <v>5.2113665436727772E-3</v>
      </c>
      <c r="P12" s="10">
        <v>1.1717390683019406E-2</v>
      </c>
      <c r="Q12" s="10">
        <v>-7.926930922673779E-4</v>
      </c>
      <c r="R12" s="10">
        <v>3.7947776406168786E-3</v>
      </c>
      <c r="S12" s="10">
        <v>9.5434313112218276E-3</v>
      </c>
      <c r="T12" s="10">
        <v>1.2487411132685272E-3</v>
      </c>
      <c r="U12" s="10">
        <v>6.4803107870229255E-3</v>
      </c>
      <c r="V12" s="10">
        <v>1.2882923911021228E-2</v>
      </c>
      <c r="W12" s="10">
        <v>9.5621487884344544E-4</v>
      </c>
      <c r="X12" s="10">
        <v>5.7952811412283331E-3</v>
      </c>
      <c r="Y12" s="10">
        <v>1.1903270291046899E-2</v>
      </c>
      <c r="Z12" s="19">
        <f t="shared" si="1"/>
        <v>317.15306402905713</v>
      </c>
      <c r="AA12" s="19">
        <f t="shared" si="2"/>
        <v>1344.9710721606059</v>
      </c>
      <c r="AB12" s="19">
        <f t="shared" si="3"/>
        <v>2786.576154341215</v>
      </c>
      <c r="AC12" s="19">
        <f t="shared" si="4"/>
        <v>163.8129525532369</v>
      </c>
      <c r="AD12" s="19">
        <f t="shared" si="5"/>
        <v>1049.6875070652623</v>
      </c>
      <c r="AE12" s="19">
        <f t="shared" si="6"/>
        <v>2381.5392937381102</v>
      </c>
      <c r="AF12" s="19">
        <f t="shared" si="7"/>
        <v>497.82788533201722</v>
      </c>
      <c r="AG12" s="19">
        <f t="shared" si="8"/>
        <v>1671.2907188660672</v>
      </c>
      <c r="AH12" s="19">
        <f t="shared" si="9"/>
        <v>3171.4267987950893</v>
      </c>
      <c r="AI12" s="19">
        <f t="shared" si="10"/>
        <v>367.98981381833909</v>
      </c>
      <c r="AJ12" s="19">
        <f t="shared" si="11"/>
        <v>1412.7008742082062</v>
      </c>
      <c r="AK12" s="19">
        <f t="shared" si="12"/>
        <v>2879.3286751542578</v>
      </c>
    </row>
    <row r="13" spans="1:37" x14ac:dyDescent="0.25">
      <c r="A13" s="6">
        <v>4</v>
      </c>
      <c r="B13" s="9">
        <f>SUM(N$10:N13)</f>
        <v>6.3118549865523003E-3</v>
      </c>
      <c r="C13" s="9">
        <f>SUM(O$10:O13)</f>
        <v>3.2689688457092372E-2</v>
      </c>
      <c r="D13" s="9">
        <f>SUM(P$10:P13)</f>
        <v>6.8933370116487591E-2</v>
      </c>
      <c r="E13" s="9">
        <f>SUM(Q$10:Q13)</f>
        <v>2.0559077434862409E-3</v>
      </c>
      <c r="F13" s="9">
        <f>SUM(R$10:R13)</f>
        <v>2.5084111796717486E-2</v>
      </c>
      <c r="G13" s="9">
        <f>SUM(S$10:S13)</f>
        <v>5.8622589343365131E-2</v>
      </c>
      <c r="H13" s="9">
        <f>SUM(T$10:T13)</f>
        <v>1.1011683259372618E-2</v>
      </c>
      <c r="I13" s="9">
        <f>SUM(U$10:U13)</f>
        <v>4.0476749551537176E-2</v>
      </c>
      <c r="J13" s="9">
        <f>SUM(V$10:V13)</f>
        <v>7.8195940056490623E-2</v>
      </c>
      <c r="K13" s="9">
        <f>SUM(W$10:W13)</f>
        <v>7.9591929426270618E-3</v>
      </c>
      <c r="L13" s="9">
        <f>SUM(X$10:X13)</f>
        <v>3.4417072625157058E-2</v>
      </c>
      <c r="M13" s="9">
        <f>SUM(Y$10:Y13)</f>
        <v>7.1025039579981034E-2</v>
      </c>
      <c r="N13" s="10">
        <v>-6.6353568630476826E-4</v>
      </c>
      <c r="O13" s="10">
        <v>3.1087077381038832E-3</v>
      </c>
      <c r="P13" s="10">
        <v>7.6460627537033102E-3</v>
      </c>
      <c r="Q13" s="10">
        <v>-1.5469562074933944E-3</v>
      </c>
      <c r="R13" s="10">
        <v>1.997529081165387E-3</v>
      </c>
      <c r="S13" s="10">
        <v>6.2435684203276665E-3</v>
      </c>
      <c r="T13" s="10">
        <v>6.2572618855643702E-5</v>
      </c>
      <c r="U13" s="10">
        <v>3.7187704738295452E-3</v>
      </c>
      <c r="V13" s="10">
        <v>8.4443171936024655E-3</v>
      </c>
      <c r="W13" s="10">
        <v>-1.3428937283837584E-4</v>
      </c>
      <c r="X13" s="10">
        <v>3.3464584040498509E-3</v>
      </c>
      <c r="Y13" s="10">
        <v>7.6977548625904455E-3</v>
      </c>
      <c r="Z13" s="19">
        <f t="shared" si="1"/>
        <v>286.98380385800141</v>
      </c>
      <c r="AA13" s="19">
        <f t="shared" si="2"/>
        <v>1486.3160133331487</v>
      </c>
      <c r="AB13" s="19">
        <f t="shared" si="3"/>
        <v>3134.2229520369497</v>
      </c>
      <c r="AC13" s="19">
        <f t="shared" si="4"/>
        <v>93.476834601531564</v>
      </c>
      <c r="AD13" s="19">
        <f t="shared" si="5"/>
        <v>1140.5100141176542</v>
      </c>
      <c r="AE13" s="19">
        <f t="shared" si="6"/>
        <v>2665.4182831526082</v>
      </c>
      <c r="AF13" s="19">
        <f t="shared" si="7"/>
        <v>500.67290129242957</v>
      </c>
      <c r="AG13" s="19">
        <f t="shared" si="8"/>
        <v>1840.3736427494903</v>
      </c>
      <c r="AH13" s="19">
        <f t="shared" si="9"/>
        <v>3555.3681717142526</v>
      </c>
      <c r="AI13" s="19">
        <f t="shared" si="10"/>
        <v>361.88402160401046</v>
      </c>
      <c r="AJ13" s="19">
        <f t="shared" si="11"/>
        <v>1564.855726354356</v>
      </c>
      <c r="AK13" s="19">
        <f t="shared" si="12"/>
        <v>3229.3257800210981</v>
      </c>
    </row>
    <row r="14" spans="1:37" x14ac:dyDescent="0.25">
      <c r="A14" s="6">
        <v>5</v>
      </c>
      <c r="B14" s="9">
        <f>SUM(N$10:N14)</f>
        <v>5.3028403665529647E-3</v>
      </c>
      <c r="C14" s="9">
        <f>SUM(O$10:O14)</f>
        <v>3.4472801532359917E-2</v>
      </c>
      <c r="D14" s="9">
        <f>SUM(P$10:P14)</f>
        <v>7.409885705735704E-2</v>
      </c>
      <c r="E14" s="9">
        <f>SUM(Q$10:Q14)</f>
        <v>3.965930676119978E-4</v>
      </c>
      <c r="F14" s="9">
        <f>SUM(R$10:R14)</f>
        <v>2.6166184054563661E-2</v>
      </c>
      <c r="G14" s="9">
        <f>SUM(S$10:S14)</f>
        <v>6.2841038508741773E-2</v>
      </c>
      <c r="H14" s="9">
        <f>SUM(T$10:T14)</f>
        <v>1.030725300521154E-2</v>
      </c>
      <c r="I14" s="9">
        <f>SUM(U$10:U14)</f>
        <v>4.2587269966491474E-2</v>
      </c>
      <c r="J14" s="9">
        <f>SUM(V$10:V14)</f>
        <v>8.3854613705595327E-2</v>
      </c>
      <c r="K14" s="9">
        <f>SUM(W$10:W14)</f>
        <v>7.2134360796672131E-3</v>
      </c>
      <c r="L14" s="9">
        <f>SUM(X$10:X14)</f>
        <v>3.6319061929160637E-2</v>
      </c>
      <c r="M14" s="9">
        <f>SUM(Y$10:Y14)</f>
        <v>7.6278184688695683E-2</v>
      </c>
      <c r="N14" s="10">
        <v>-1.0090146199993356E-3</v>
      </c>
      <c r="O14" s="10">
        <v>1.783113075267542E-3</v>
      </c>
      <c r="P14" s="10">
        <v>5.1654869408694504E-3</v>
      </c>
      <c r="Q14" s="10">
        <v>-1.6593146758742431E-3</v>
      </c>
      <c r="R14" s="10">
        <v>1.0820722578461766E-3</v>
      </c>
      <c r="S14" s="10">
        <v>4.2184491653766386E-3</v>
      </c>
      <c r="T14" s="10">
        <v>-7.0443025416107904E-4</v>
      </c>
      <c r="U14" s="10">
        <v>2.1105204149542986E-3</v>
      </c>
      <c r="V14" s="10">
        <v>5.6586736491047104E-3</v>
      </c>
      <c r="W14" s="10">
        <v>-7.4575686295984863E-4</v>
      </c>
      <c r="X14" s="10">
        <v>1.901989304003579E-3</v>
      </c>
      <c r="Y14" s="10">
        <v>5.2531451087146422E-3</v>
      </c>
      <c r="Z14" s="19">
        <f t="shared" si="1"/>
        <v>241.10650559739668</v>
      </c>
      <c r="AA14" s="19">
        <f t="shared" si="2"/>
        <v>1567.3895763569305</v>
      </c>
      <c r="AB14" s="19">
        <f t="shared" si="3"/>
        <v>3369.0843508219168</v>
      </c>
      <c r="AC14" s="19">
        <f t="shared" si="4"/>
        <v>18.032066226092724</v>
      </c>
      <c r="AD14" s="19">
        <f t="shared" si="5"/>
        <v>1189.7090551709618</v>
      </c>
      <c r="AE14" s="19">
        <f t="shared" si="6"/>
        <v>2857.2203113108435</v>
      </c>
      <c r="AF14" s="19">
        <f t="shared" si="7"/>
        <v>468.64427035548374</v>
      </c>
      <c r="AG14" s="19">
        <f t="shared" si="8"/>
        <v>1936.3335749871592</v>
      </c>
      <c r="AH14" s="19">
        <f t="shared" si="9"/>
        <v>3812.6535009987501</v>
      </c>
      <c r="AI14" s="19">
        <f t="shared" si="10"/>
        <v>327.97637611129755</v>
      </c>
      <c r="AJ14" s="19">
        <f t="shared" si="11"/>
        <v>1651.3342855929818</v>
      </c>
      <c r="AK14" s="19">
        <f t="shared" si="12"/>
        <v>3468.1727701260556</v>
      </c>
    </row>
    <row r="15" spans="1:37" x14ac:dyDescent="0.25">
      <c r="A15" s="6">
        <v>6</v>
      </c>
      <c r="B15" s="9">
        <f>SUM(N$10:N15)</f>
        <v>4.2740269042736883E-3</v>
      </c>
      <c r="C15" s="9">
        <f>SUM(O$10:O15)</f>
        <v>3.5403753097986684E-2</v>
      </c>
      <c r="D15" s="9">
        <f>SUM(P$10:P15)</f>
        <v>7.7623525076870953E-2</v>
      </c>
      <c r="E15" s="9">
        <f>SUM(Q$10:Q15)</f>
        <v>-1.1209534369783902E-3</v>
      </c>
      <c r="F15" s="9">
        <f>SUM(R$10:R15)</f>
        <v>2.6721744146798926E-2</v>
      </c>
      <c r="G15" s="9">
        <f>SUM(S$10:S15)</f>
        <v>6.5777097602068638E-2</v>
      </c>
      <c r="H15" s="9">
        <f>SUM(T$10:T15)</f>
        <v>9.3957783015433845E-3</v>
      </c>
      <c r="I15" s="9">
        <f>SUM(U$10:U15)</f>
        <v>4.3766327896716022E-2</v>
      </c>
      <c r="J15" s="9">
        <f>SUM(V$10:V15)</f>
        <v>8.7748211180160518E-2</v>
      </c>
      <c r="K15" s="9">
        <f>SUM(W$10:W15)</f>
        <v>6.210358095629193E-3</v>
      </c>
      <c r="L15" s="9">
        <f>SUM(X$10:X15)</f>
        <v>3.7339049710030076E-2</v>
      </c>
      <c r="M15" s="9">
        <f>SUM(Y$10:Y15)</f>
        <v>7.989255641945682E-2</v>
      </c>
      <c r="N15" s="10">
        <v>-1.0288134622792764E-3</v>
      </c>
      <c r="O15" s="10">
        <v>9.3095156562676435E-4</v>
      </c>
      <c r="P15" s="10">
        <v>3.5246680195139104E-3</v>
      </c>
      <c r="Q15" s="10">
        <v>-1.517546504590388E-3</v>
      </c>
      <c r="R15" s="10">
        <v>5.5556009223526562E-4</v>
      </c>
      <c r="S15" s="10">
        <v>2.9360590933268631E-3</v>
      </c>
      <c r="T15" s="10">
        <v>-9.1147470366815565E-4</v>
      </c>
      <c r="U15" s="10">
        <v>1.17905793022455E-3</v>
      </c>
      <c r="V15" s="10">
        <v>3.8935974745651879E-3</v>
      </c>
      <c r="W15" s="10">
        <v>-1.0030779840380203E-3</v>
      </c>
      <c r="X15" s="10">
        <v>1.0199877808694372E-3</v>
      </c>
      <c r="Y15" s="10">
        <v>3.614371730761139E-3</v>
      </c>
      <c r="Z15" s="19">
        <f t="shared" si="1"/>
        <v>194.32900492694765</v>
      </c>
      <c r="AA15" s="19">
        <f t="shared" si="2"/>
        <v>1609.7175484159125</v>
      </c>
      <c r="AB15" s="19">
        <f t="shared" si="3"/>
        <v>3529.3419355940396</v>
      </c>
      <c r="AC15" s="19">
        <f t="shared" si="4"/>
        <v>-50.96686821499322</v>
      </c>
      <c r="AD15" s="19">
        <f t="shared" si="5"/>
        <v>1214.9689429347122</v>
      </c>
      <c r="AE15" s="19">
        <f t="shared" si="6"/>
        <v>2990.715362884433</v>
      </c>
      <c r="AF15" s="19">
        <f t="shared" si="7"/>
        <v>427.20186108969148</v>
      </c>
      <c r="AG15" s="19">
        <f t="shared" si="8"/>
        <v>1989.9423049889886</v>
      </c>
      <c r="AH15" s="19">
        <f t="shared" si="9"/>
        <v>3989.6853587209725</v>
      </c>
      <c r="AI15" s="19">
        <f t="shared" si="10"/>
        <v>282.36900141102939</v>
      </c>
      <c r="AJ15" s="19">
        <f t="shared" si="11"/>
        <v>1697.710505240969</v>
      </c>
      <c r="AK15" s="19">
        <f t="shared" si="12"/>
        <v>3632.5089518128343</v>
      </c>
    </row>
    <row r="16" spans="1:37" x14ac:dyDescent="0.25">
      <c r="A16" s="6">
        <v>7</v>
      </c>
      <c r="B16" s="9">
        <f>SUM(N$10:N16)</f>
        <v>3.3480517433246261E-3</v>
      </c>
      <c r="C16" s="9">
        <f>SUM(O$10:O16)</f>
        <v>3.5920223883406766E-2</v>
      </c>
      <c r="D16" s="9">
        <f>SUM(P$10:P16)</f>
        <v>8.0161550402737494E-2</v>
      </c>
      <c r="E16" s="9">
        <f>SUM(Q$10:Q16)</f>
        <v>-2.4091642037212457E-3</v>
      </c>
      <c r="F16" s="9">
        <f>SUM(R$10:R16)</f>
        <v>2.7000032425363602E-2</v>
      </c>
      <c r="G16" s="9">
        <f>SUM(S$10:S16)</f>
        <v>6.7907765006089374E-2</v>
      </c>
      <c r="H16" s="9">
        <f>SUM(T$10:T16)</f>
        <v>8.5207089437045278E-3</v>
      </c>
      <c r="I16" s="9">
        <f>SUM(U$10:U16)</f>
        <v>4.4428190473788799E-2</v>
      </c>
      <c r="J16" s="9">
        <f>SUM(V$10:V16)</f>
        <v>9.0514164985151177E-2</v>
      </c>
      <c r="K16" s="9">
        <f>SUM(W$10:W16)</f>
        <v>5.1811454553859528E-3</v>
      </c>
      <c r="L16" s="9">
        <f>SUM(X$10:X16)</f>
        <v>3.7870152597762483E-2</v>
      </c>
      <c r="M16" s="9">
        <f>SUM(Y$10:Y16)</f>
        <v>8.2442898984673885E-2</v>
      </c>
      <c r="N16" s="10">
        <v>-9.2597516094906191E-4</v>
      </c>
      <c r="O16" s="10">
        <v>5.1647078542007934E-4</v>
      </c>
      <c r="P16" s="10">
        <v>2.5380253258665423E-3</v>
      </c>
      <c r="Q16" s="10">
        <v>-1.2882107667428553E-3</v>
      </c>
      <c r="R16" s="10">
        <v>2.782882785646772E-4</v>
      </c>
      <c r="S16" s="10">
        <v>2.130667404020732E-3</v>
      </c>
      <c r="T16" s="10">
        <v>-8.7506935783885601E-4</v>
      </c>
      <c r="U16" s="10">
        <v>6.6186257707277795E-4</v>
      </c>
      <c r="V16" s="10">
        <v>2.7659538049906586E-3</v>
      </c>
      <c r="W16" s="10">
        <v>-1.0292126402432406E-3</v>
      </c>
      <c r="X16" s="10">
        <v>5.3110288773240829E-4</v>
      </c>
      <c r="Y16" s="10">
        <v>2.5503425652170612E-3</v>
      </c>
      <c r="Z16" s="19">
        <f t="shared" si="1"/>
        <v>152.22729718281252</v>
      </c>
      <c r="AA16" s="19">
        <f t="shared" si="2"/>
        <v>1633.2001459878102</v>
      </c>
      <c r="AB16" s="19">
        <f t="shared" si="3"/>
        <v>3644.7394160268054</v>
      </c>
      <c r="AC16" s="19">
        <f t="shared" si="4"/>
        <v>-109.53849680886157</v>
      </c>
      <c r="AD16" s="19">
        <f t="shared" si="5"/>
        <v>1227.6219948381131</v>
      </c>
      <c r="AE16" s="19">
        <f t="shared" si="6"/>
        <v>3087.5913268704376</v>
      </c>
      <c r="AF16" s="19">
        <f t="shared" si="7"/>
        <v>387.41470921639603</v>
      </c>
      <c r="AG16" s="19">
        <f t="shared" si="8"/>
        <v>2020.0354931887</v>
      </c>
      <c r="AH16" s="19">
        <f t="shared" si="9"/>
        <v>4115.4461605681199</v>
      </c>
      <c r="AI16" s="19">
        <f t="shared" si="10"/>
        <v>235.57335114576892</v>
      </c>
      <c r="AJ16" s="19">
        <f t="shared" si="11"/>
        <v>1721.8583868520245</v>
      </c>
      <c r="AK16" s="19">
        <f t="shared" si="12"/>
        <v>3748.4664654227522</v>
      </c>
    </row>
    <row r="17" spans="1:37" x14ac:dyDescent="0.25">
      <c r="A17" s="6">
        <v>8</v>
      </c>
      <c r="B17" s="9">
        <f>SUM(N$10:N17)</f>
        <v>2.5326457611617942E-3</v>
      </c>
      <c r="C17" s="9">
        <f>SUM(O$10:O17)</f>
        <v>3.6206716057164093E-2</v>
      </c>
      <c r="D17" s="9">
        <f>SUM(P$10:P17)</f>
        <v>8.2006697886149463E-2</v>
      </c>
      <c r="E17" s="9">
        <f>SUM(Q$10:Q17)</f>
        <v>-3.4704740225389688E-3</v>
      </c>
      <c r="F17" s="9">
        <f>SUM(R$10:R17)</f>
        <v>2.714225692148331E-2</v>
      </c>
      <c r="G17" s="9">
        <f>SUM(S$10:S17)</f>
        <v>6.947551535224393E-2</v>
      </c>
      <c r="H17" s="9">
        <f>SUM(T$10:T17)</f>
        <v>7.7393686881830227E-3</v>
      </c>
      <c r="I17" s="9">
        <f>SUM(U$10:U17)</f>
        <v>4.4794999081784991E-2</v>
      </c>
      <c r="J17" s="9">
        <f>SUM(V$10:V17)</f>
        <v>9.2500411464864762E-2</v>
      </c>
      <c r="K17" s="9">
        <f>SUM(W$10:W17)</f>
        <v>4.2358451681218873E-3</v>
      </c>
      <c r="L17" s="9">
        <f>SUM(X$10:X17)</f>
        <v>3.814753327469287E-2</v>
      </c>
      <c r="M17" s="9">
        <f>SUM(Y$10:Y17)</f>
        <v>8.431062459951795E-2</v>
      </c>
      <c r="N17" s="10">
        <v>-8.154059821628317E-4</v>
      </c>
      <c r="O17" s="10">
        <v>2.8649217375732662E-4</v>
      </c>
      <c r="P17" s="10">
        <v>1.8451474834119655E-3</v>
      </c>
      <c r="Q17" s="10">
        <v>-1.0613098188177231E-3</v>
      </c>
      <c r="R17" s="10">
        <v>1.4222449611970905E-4</v>
      </c>
      <c r="S17" s="10">
        <v>1.5677503461545557E-3</v>
      </c>
      <c r="T17" s="10">
        <v>-7.8134025552150537E-4</v>
      </c>
      <c r="U17" s="10">
        <v>3.6680860799618849E-4</v>
      </c>
      <c r="V17" s="10">
        <v>1.9862464797135802E-3</v>
      </c>
      <c r="W17" s="10">
        <v>-9.4530028726406577E-4</v>
      </c>
      <c r="X17" s="10">
        <v>2.7738067693039068E-4</v>
      </c>
      <c r="Y17" s="10">
        <v>1.8677256148440621E-3</v>
      </c>
      <c r="Z17" s="19">
        <f t="shared" si="1"/>
        <v>115.15288546894637</v>
      </c>
      <c r="AA17" s="19">
        <f t="shared" si="2"/>
        <v>1646.2262078944282</v>
      </c>
      <c r="AB17" s="19">
        <f t="shared" si="3"/>
        <v>3728.6335239549453</v>
      </c>
      <c r="AC17" s="19">
        <f t="shared" si="4"/>
        <v>-157.79352318780653</v>
      </c>
      <c r="AD17" s="19">
        <f t="shared" si="5"/>
        <v>1234.0885766884853</v>
      </c>
      <c r="AE17" s="19">
        <f t="shared" si="6"/>
        <v>3158.872900797232</v>
      </c>
      <c r="AF17" s="19">
        <f t="shared" si="7"/>
        <v>351.88917843112273</v>
      </c>
      <c r="AG17" s="19">
        <f t="shared" si="8"/>
        <v>2036.7133366808089</v>
      </c>
      <c r="AH17" s="19">
        <f t="shared" si="9"/>
        <v>4205.7556767661663</v>
      </c>
      <c r="AI17" s="19">
        <f t="shared" si="10"/>
        <v>192.59297963769561</v>
      </c>
      <c r="AJ17" s="19">
        <f t="shared" si="11"/>
        <v>1734.4701724446577</v>
      </c>
      <c r="AK17" s="19">
        <f t="shared" si="12"/>
        <v>3833.3871428865027</v>
      </c>
    </row>
    <row r="18" spans="1:37" x14ac:dyDescent="0.25">
      <c r="A18" s="6">
        <v>9</v>
      </c>
      <c r="B18" s="9">
        <f>SUM(N$10:N18)</f>
        <v>1.8357558559242637E-3</v>
      </c>
      <c r="C18" s="9">
        <f>SUM(O$10:O18)</f>
        <v>3.6364051423201954E-2</v>
      </c>
      <c r="D18" s="9">
        <f>SUM(P$10:P18)</f>
        <v>8.341184492079122E-2</v>
      </c>
      <c r="E18" s="9">
        <f>SUM(Q$10:Q18)</f>
        <v>-4.3447945959949434E-3</v>
      </c>
      <c r="F18" s="9">
        <f>SUM(R$10:R18)</f>
        <v>2.7217013488630499E-2</v>
      </c>
      <c r="G18" s="9">
        <f>SUM(S$10:S18)</f>
        <v>7.0684955367379954E-2</v>
      </c>
      <c r="H18" s="9">
        <f>SUM(T$10:T18)</f>
        <v>7.0826418856306996E-3</v>
      </c>
      <c r="I18" s="9">
        <f>SUM(U$10:U18)</f>
        <v>4.5008452142423903E-2</v>
      </c>
      <c r="J18" s="9">
        <f>SUM(V$10:V18)</f>
        <v>9.3976161837193858E-2</v>
      </c>
      <c r="K18" s="9">
        <f>SUM(W$10:W18)</f>
        <v>3.4175610569789905E-3</v>
      </c>
      <c r="L18" s="9">
        <f>SUM(X$10:X18)</f>
        <v>3.8283941865718173E-2</v>
      </c>
      <c r="M18" s="9">
        <f>SUM(Y$10:Y18)</f>
        <v>8.5727448211728841E-2</v>
      </c>
      <c r="N18" s="10">
        <v>-6.9688990523753057E-4</v>
      </c>
      <c r="O18" s="10">
        <v>1.5733536603786276E-4</v>
      </c>
      <c r="P18" s="10">
        <v>1.4051470346417511E-3</v>
      </c>
      <c r="Q18" s="10">
        <v>-8.7432057345597459E-4</v>
      </c>
      <c r="R18" s="10">
        <v>7.4756567147188141E-5</v>
      </c>
      <c r="S18" s="10">
        <v>1.2094400151360248E-3</v>
      </c>
      <c r="T18" s="10">
        <v>-6.5672680255232283E-4</v>
      </c>
      <c r="U18" s="10">
        <v>2.1345306063891168E-4</v>
      </c>
      <c r="V18" s="10">
        <v>1.4757503723290945E-3</v>
      </c>
      <c r="W18" s="10">
        <v>-8.1828411114289671E-4</v>
      </c>
      <c r="X18" s="10">
        <v>1.3640859102530251E-4</v>
      </c>
      <c r="Y18" s="10">
        <v>1.416823612210892E-3</v>
      </c>
      <c r="Z18" s="19">
        <f t="shared" si="1"/>
        <v>83.467094793873883</v>
      </c>
      <c r="AA18" s="19">
        <f t="shared" si="2"/>
        <v>1653.3798421149761</v>
      </c>
      <c r="AB18" s="19">
        <f t="shared" si="3"/>
        <v>3792.5219437365204</v>
      </c>
      <c r="AC18" s="19">
        <f t="shared" si="4"/>
        <v>-197.54662976206916</v>
      </c>
      <c r="AD18" s="19">
        <f t="shared" si="5"/>
        <v>1237.4875654245977</v>
      </c>
      <c r="AE18" s="19">
        <f t="shared" si="6"/>
        <v>3213.8630260173622</v>
      </c>
      <c r="AF18" s="19">
        <f t="shared" si="7"/>
        <v>322.02950068289942</v>
      </c>
      <c r="AG18" s="19">
        <f t="shared" si="8"/>
        <v>2046.4184980664554</v>
      </c>
      <c r="AH18" s="19">
        <f t="shared" si="9"/>
        <v>4272.8542486278757</v>
      </c>
      <c r="AI18" s="19">
        <f t="shared" si="10"/>
        <v>155.38770680543357</v>
      </c>
      <c r="AJ18" s="19">
        <f t="shared" si="11"/>
        <v>1740.6723200565334</v>
      </c>
      <c r="AK18" s="19">
        <f t="shared" si="12"/>
        <v>3897.8064666026539</v>
      </c>
    </row>
    <row r="19" spans="1:37" x14ac:dyDescent="0.25">
      <c r="A19" s="6">
        <v>10</v>
      </c>
      <c r="B19" s="9">
        <f>SUM(N$10:N19)</f>
        <v>1.2389067192750667E-3</v>
      </c>
      <c r="C19" s="9">
        <f>SUM(O$10:O19)</f>
        <v>3.6461486656107461E-2</v>
      </c>
      <c r="D19" s="9">
        <f>SUM(P$10:P19)</f>
        <v>8.4507367073311135E-2</v>
      </c>
      <c r="E19" s="9">
        <f>SUM(Q$10:Q19)</f>
        <v>-5.0610966264427355E-3</v>
      </c>
      <c r="F19" s="9">
        <f>SUM(R$10:R19)</f>
        <v>2.7259156780630039E-2</v>
      </c>
      <c r="G19" s="9">
        <f>SUM(S$10:S19)</f>
        <v>7.1637378321198555E-2</v>
      </c>
      <c r="H19" s="9">
        <f>SUM(T$10:T19)</f>
        <v>6.5464920014334108E-3</v>
      </c>
      <c r="I19" s="9">
        <f>SUM(U$10:U19)</f>
        <v>4.5141219753134655E-2</v>
      </c>
      <c r="J19" s="9">
        <f>SUM(V$10:V19)</f>
        <v>9.5104071880096397E-2</v>
      </c>
      <c r="K19" s="9">
        <f>SUM(W$10:W19)</f>
        <v>2.7009494685357924E-3</v>
      </c>
      <c r="L19" s="9">
        <f>SUM(X$10:X19)</f>
        <v>3.8356438009909725E-2</v>
      </c>
      <c r="M19" s="9">
        <f>SUM(Y$10:Y19)</f>
        <v>8.6836931182985522E-2</v>
      </c>
      <c r="N19" s="10">
        <v>-5.9684913664919705E-4</v>
      </c>
      <c r="O19" s="10">
        <v>9.7435232905506992E-5</v>
      </c>
      <c r="P19" s="10">
        <v>1.095522152519918E-3</v>
      </c>
      <c r="Q19" s="10">
        <v>-7.163020304477919E-4</v>
      </c>
      <c r="R19" s="10">
        <v>4.2143291999541679E-5</v>
      </c>
      <c r="S19" s="10">
        <v>9.5242295381860013E-4</v>
      </c>
      <c r="T19" s="10">
        <v>-5.3614988419728861E-4</v>
      </c>
      <c r="U19" s="10">
        <v>1.3276761071074903E-4</v>
      </c>
      <c r="V19" s="10">
        <v>1.1279100429025389E-3</v>
      </c>
      <c r="W19" s="10">
        <v>-7.1661158844319795E-4</v>
      </c>
      <c r="X19" s="10">
        <v>7.2496144191549859E-5</v>
      </c>
      <c r="Y19" s="10">
        <v>1.1094829712566768E-3</v>
      </c>
      <c r="Z19" s="19">
        <f t="shared" si="1"/>
        <v>56.329900430270236</v>
      </c>
      <c r="AA19" s="19">
        <f t="shared" si="2"/>
        <v>1657.8099714238065</v>
      </c>
      <c r="AB19" s="19">
        <f t="shared" si="3"/>
        <v>3842.33251688985</v>
      </c>
      <c r="AC19" s="19">
        <f t="shared" si="4"/>
        <v>-230.1150398169718</v>
      </c>
      <c r="AD19" s="19">
        <f t="shared" si="5"/>
        <v>1239.4037124639221</v>
      </c>
      <c r="AE19" s="19">
        <f t="shared" si="6"/>
        <v>3257.1672468448173</v>
      </c>
      <c r="AF19" s="19">
        <f t="shared" si="7"/>
        <v>297.65214513008897</v>
      </c>
      <c r="AG19" s="19">
        <f t="shared" si="8"/>
        <v>2052.4550996728117</v>
      </c>
      <c r="AH19" s="19">
        <f t="shared" si="9"/>
        <v>4324.1374158127137</v>
      </c>
      <c r="AI19" s="19">
        <f t="shared" si="10"/>
        <v>122.80522194506952</v>
      </c>
      <c r="AJ19" s="19">
        <f t="shared" si="11"/>
        <v>1743.9685331776298</v>
      </c>
      <c r="AK19" s="19">
        <f t="shared" si="12"/>
        <v>3948.2518022583831</v>
      </c>
    </row>
    <row r="20" spans="1:37" x14ac:dyDescent="0.25">
      <c r="A20" s="6">
        <v>11</v>
      </c>
      <c r="B20" s="9">
        <f>SUM(N$10:N20)</f>
        <v>7.5267412670570512E-4</v>
      </c>
      <c r="C20" s="9">
        <f>SUM(O$10:O20)</f>
        <v>3.6524749478423421E-2</v>
      </c>
      <c r="D20" s="9">
        <f>SUM(P$10:P20)</f>
        <v>8.5361156099407795E-2</v>
      </c>
      <c r="E20" s="9">
        <f>SUM(Q$10:Q20)</f>
        <v>-5.6338023343088838E-3</v>
      </c>
      <c r="F20" s="9">
        <f>SUM(R$10:R20)</f>
        <v>2.7283337105316115E-2</v>
      </c>
      <c r="G20" s="9">
        <f>SUM(S$10:S20)</f>
        <v>7.2380672755825048E-2</v>
      </c>
      <c r="H20" s="9">
        <f>SUM(T$10:T20)</f>
        <v>6.1098453130445096E-3</v>
      </c>
      <c r="I20" s="9">
        <f>SUM(U$10:U20)</f>
        <v>4.5231498645350782E-2</v>
      </c>
      <c r="J20" s="9">
        <f>SUM(V$10:V20)</f>
        <v>9.5966808486566843E-2</v>
      </c>
      <c r="K20" s="9">
        <f>SUM(W$10:W20)</f>
        <v>2.0951601390174785E-3</v>
      </c>
      <c r="L20" s="9">
        <f>SUM(X$10:X20)</f>
        <v>3.8399433851649005E-2</v>
      </c>
      <c r="M20" s="9">
        <f>SUM(Y$10:Y20)</f>
        <v>8.7715991159832571E-2</v>
      </c>
      <c r="N20" s="10">
        <v>-4.862325925693616E-4</v>
      </c>
      <c r="O20" s="10">
        <v>6.3262822315958984E-5</v>
      </c>
      <c r="P20" s="10">
        <v>8.5378902609666496E-4</v>
      </c>
      <c r="Q20" s="10">
        <v>-5.7270570786614803E-4</v>
      </c>
      <c r="R20" s="10">
        <v>2.4180324686076001E-5</v>
      </c>
      <c r="S20" s="10">
        <v>7.4329443462649173E-4</v>
      </c>
      <c r="T20" s="10">
        <v>-4.3664668838890096E-4</v>
      </c>
      <c r="U20" s="10">
        <v>9.0278892216129163E-5</v>
      </c>
      <c r="V20" s="10">
        <v>8.6273660647045265E-4</v>
      </c>
      <c r="W20" s="10">
        <v>-6.057893295183137E-4</v>
      </c>
      <c r="X20" s="10">
        <v>4.2995841739281213E-5</v>
      </c>
      <c r="Y20" s="10">
        <v>8.7905997684705145E-4</v>
      </c>
      <c r="Z20" s="19">
        <f t="shared" si="1"/>
        <v>34.222155674950052</v>
      </c>
      <c r="AA20" s="19">
        <f t="shared" si="2"/>
        <v>1660.6863691594497</v>
      </c>
      <c r="AB20" s="19">
        <f t="shared" si="3"/>
        <v>3881.1521068397888</v>
      </c>
      <c r="AC20" s="19">
        <f t="shared" si="4"/>
        <v>-256.15449460241717</v>
      </c>
      <c r="AD20" s="19">
        <f t="shared" si="5"/>
        <v>1240.5031296038462</v>
      </c>
      <c r="AE20" s="19">
        <f t="shared" si="6"/>
        <v>3290.9629320578124</v>
      </c>
      <c r="AF20" s="19">
        <f t="shared" si="7"/>
        <v>277.79894383778645</v>
      </c>
      <c r="AG20" s="19">
        <f t="shared" si="8"/>
        <v>2056.5598485860028</v>
      </c>
      <c r="AH20" s="19">
        <f t="shared" si="9"/>
        <v>4363.3638292173209</v>
      </c>
      <c r="AI20" s="19">
        <f t="shared" si="10"/>
        <v>95.261540017624554</v>
      </c>
      <c r="AJ20" s="19">
        <f t="shared" si="11"/>
        <v>1745.9234434597424</v>
      </c>
      <c r="AK20" s="19">
        <f t="shared" si="12"/>
        <v>3988.2203973088681</v>
      </c>
    </row>
    <row r="21" spans="1:37" x14ac:dyDescent="0.25">
      <c r="A21" s="6">
        <v>12</v>
      </c>
      <c r="B21" s="9">
        <f>SUM(N$10:N21)</f>
        <v>3.5141133613937966E-4</v>
      </c>
      <c r="C21" s="9">
        <f>SUM(O$10:O21)</f>
        <v>3.6564410202889988E-2</v>
      </c>
      <c r="D21" s="9">
        <f>SUM(P$10:P21)</f>
        <v>8.6033995650541276E-2</v>
      </c>
      <c r="E21" s="9">
        <f>SUM(Q$10:Q21)</f>
        <v>-6.0969459973636252E-3</v>
      </c>
      <c r="F21" s="9">
        <f>SUM(R$10:R21)</f>
        <v>2.7299654952061474E-2</v>
      </c>
      <c r="G21" s="9">
        <f>SUM(S$10:S21)</f>
        <v>7.2955395592850303E-2</v>
      </c>
      <c r="H21" s="9">
        <f>SUM(T$10:T21)</f>
        <v>5.7466331019226718E-3</v>
      </c>
      <c r="I21" s="9">
        <f>SUM(U$10:U21)</f>
        <v>4.5293283906878389E-2</v>
      </c>
      <c r="J21" s="9">
        <f>SUM(V$10:V21)</f>
        <v>9.6632167147315665E-2</v>
      </c>
      <c r="K21" s="9">
        <f>SUM(W$10:W21)</f>
        <v>1.601081492411038E-3</v>
      </c>
      <c r="L21" s="9">
        <f>SUM(X$10:X21)</f>
        <v>3.8424655005584472E-2</v>
      </c>
      <c r="M21" s="9">
        <f>SUM(Y$10:Y21)</f>
        <v>8.8430155872277913E-2</v>
      </c>
      <c r="N21" s="10">
        <v>-4.0126279056632545E-4</v>
      </c>
      <c r="O21" s="10">
        <v>3.9660724466567367E-5</v>
      </c>
      <c r="P21" s="10">
        <v>6.7283955113348428E-4</v>
      </c>
      <c r="Q21" s="10">
        <v>-4.631436630547416E-4</v>
      </c>
      <c r="R21" s="10">
        <v>1.6317846745360988E-5</v>
      </c>
      <c r="S21" s="10">
        <v>5.7472283702525765E-4</v>
      </c>
      <c r="T21" s="10">
        <v>-3.6321221112183748E-4</v>
      </c>
      <c r="U21" s="10">
        <v>6.1785261527606367E-5</v>
      </c>
      <c r="V21" s="10">
        <v>6.653586607488235E-4</v>
      </c>
      <c r="W21" s="10">
        <v>-4.9407864660644049E-4</v>
      </c>
      <c r="X21" s="10">
        <v>2.5221153935468689E-5</v>
      </c>
      <c r="Y21" s="10">
        <v>7.1416471244534555E-4</v>
      </c>
      <c r="Z21" s="19">
        <f t="shared" si="1"/>
        <v>15.977769162784345</v>
      </c>
      <c r="AA21" s="19">
        <f t="shared" si="2"/>
        <v>1662.4896402414738</v>
      </c>
      <c r="AB21" s="19">
        <f t="shared" si="3"/>
        <v>3911.7443898028469</v>
      </c>
      <c r="AC21" s="19">
        <f t="shared" si="4"/>
        <v>-277.21244514775753</v>
      </c>
      <c r="AD21" s="19">
        <f t="shared" si="5"/>
        <v>1241.2450601044254</v>
      </c>
      <c r="AE21" s="19">
        <f t="shared" si="6"/>
        <v>3317.0941005154168</v>
      </c>
      <c r="AF21" s="19">
        <f t="shared" si="7"/>
        <v>261.28461925689857</v>
      </c>
      <c r="AG21" s="19">
        <f t="shared" si="8"/>
        <v>2059.3690654348266</v>
      </c>
      <c r="AH21" s="19">
        <f t="shared" si="9"/>
        <v>4393.615975345263</v>
      </c>
      <c r="AI21" s="19">
        <f t="shared" si="10"/>
        <v>72.797055375593771</v>
      </c>
      <c r="AJ21" s="19">
        <f t="shared" si="11"/>
        <v>1747.0701844272567</v>
      </c>
      <c r="AK21" s="19">
        <f t="shared" si="12"/>
        <v>4020.6916290141885</v>
      </c>
    </row>
    <row r="22" spans="1:37" x14ac:dyDescent="0.25">
      <c r="A22" s="6">
        <v>13</v>
      </c>
      <c r="B22" s="9">
        <f>SUM(N$10:N22)</f>
        <v>2.1593638002218799E-5</v>
      </c>
      <c r="C22" s="9">
        <f>SUM(O$10:O22)</f>
        <v>3.6590172288453716E-2</v>
      </c>
      <c r="D22" s="9">
        <f>SUM(P$10:P22)</f>
        <v>8.6572406191517778E-2</v>
      </c>
      <c r="E22" s="9">
        <f>SUM(Q$10:Q22)</f>
        <v>-6.4793696627355518E-3</v>
      </c>
      <c r="F22" s="9">
        <f>SUM(R$10:R22)</f>
        <v>2.7310482247963504E-2</v>
      </c>
      <c r="G22" s="9">
        <f>SUM(S$10:S22)</f>
        <v>7.3409025556443172E-2</v>
      </c>
      <c r="H22" s="9">
        <f>SUM(T$10:T22)</f>
        <v>5.4413324772455912E-3</v>
      </c>
      <c r="I22" s="9">
        <f>SUM(U$10:U22)</f>
        <v>4.5333906315093556E-2</v>
      </c>
      <c r="J22" s="9">
        <f>SUM(V$10:V22)</f>
        <v>9.7144121556105079E-2</v>
      </c>
      <c r="K22" s="9">
        <f>SUM(W$10:W22)</f>
        <v>1.1996303292263312E-3</v>
      </c>
      <c r="L22" s="9">
        <f>SUM(X$10:X22)</f>
        <v>3.8439856046194223E-2</v>
      </c>
      <c r="M22" s="9">
        <f>SUM(Y$10:Y22)</f>
        <v>8.9009819964753642E-2</v>
      </c>
      <c r="N22" s="10">
        <v>-3.2981769813716086E-4</v>
      </c>
      <c r="O22" s="10">
        <v>2.5762085563726719E-5</v>
      </c>
      <c r="P22" s="10">
        <v>5.3841054097650233E-4</v>
      </c>
      <c r="Q22" s="10">
        <v>-3.8242366537192678E-4</v>
      </c>
      <c r="R22" s="10">
        <v>1.0827295902029709E-5</v>
      </c>
      <c r="S22" s="10">
        <v>4.5362996359287394E-4</v>
      </c>
      <c r="T22" s="10">
        <v>-3.0530062467708089E-4</v>
      </c>
      <c r="U22" s="10">
        <v>4.062240821516743E-5</v>
      </c>
      <c r="V22" s="10">
        <v>5.1195440878940815E-4</v>
      </c>
      <c r="W22" s="10">
        <v>-4.0145116318470684E-4</v>
      </c>
      <c r="X22" s="10">
        <v>1.5201040609748255E-5</v>
      </c>
      <c r="Y22" s="10">
        <v>5.7966409247573283E-4</v>
      </c>
      <c r="Z22" s="19">
        <f t="shared" si="1"/>
        <v>0.98180715276451902</v>
      </c>
      <c r="AA22" s="19">
        <f t="shared" si="2"/>
        <v>1663.6609759781384</v>
      </c>
      <c r="AB22" s="19">
        <f t="shared" si="3"/>
        <v>3936.2245316020299</v>
      </c>
      <c r="AC22" s="19">
        <f t="shared" si="4"/>
        <v>-294.60026511630576</v>
      </c>
      <c r="AD22" s="19">
        <f t="shared" si="5"/>
        <v>1241.7373493870659</v>
      </c>
      <c r="AE22" s="19">
        <f t="shared" si="6"/>
        <v>3337.7194876279555</v>
      </c>
      <c r="AF22" s="19">
        <f t="shared" si="7"/>
        <v>247.4033854869968</v>
      </c>
      <c r="AG22" s="19">
        <f t="shared" si="8"/>
        <v>2061.2160618021858</v>
      </c>
      <c r="AH22" s="19">
        <f t="shared" si="9"/>
        <v>4416.8932248938163</v>
      </c>
      <c r="AI22" s="19">
        <f t="shared" si="10"/>
        <v>54.544104045212038</v>
      </c>
      <c r="AJ22" s="19">
        <f t="shared" si="11"/>
        <v>1747.7613366267417</v>
      </c>
      <c r="AK22" s="19">
        <f t="shared" si="12"/>
        <v>4047.0474636417275</v>
      </c>
    </row>
    <row r="23" spans="1:37" x14ac:dyDescent="0.25">
      <c r="A23" s="6">
        <v>14</v>
      </c>
      <c r="B23" s="9">
        <f>SUM(N$10:N23)</f>
        <v>-2.4944584160711001E-4</v>
      </c>
      <c r="C23" s="9">
        <f>SUM(O$10:O23)</f>
        <v>3.6605745466916313E-2</v>
      </c>
      <c r="D23" s="9">
        <f>SUM(P$10:P23)</f>
        <v>8.7004201565510988E-2</v>
      </c>
      <c r="E23" s="9">
        <f>SUM(Q$10:Q23)</f>
        <v>-6.8043191221065632E-3</v>
      </c>
      <c r="F23" s="9">
        <f>SUM(R$10:R23)</f>
        <v>2.7315027425233524E-2</v>
      </c>
      <c r="G23" s="9">
        <f>SUM(S$10:S23)</f>
        <v>7.3759286985694908E-2</v>
      </c>
      <c r="H23" s="9">
        <f>SUM(T$10:T23)</f>
        <v>5.1848102537978124E-3</v>
      </c>
      <c r="I23" s="9">
        <f>SUM(U$10:U23)</f>
        <v>4.5357168077370155E-2</v>
      </c>
      <c r="J23" s="9">
        <f>SUM(V$10:V23)</f>
        <v>9.7544578150842443E-2</v>
      </c>
      <c r="K23" s="9">
        <f>SUM(W$10:W23)</f>
        <v>8.7740596130332432E-4</v>
      </c>
      <c r="L23" s="9">
        <f>SUM(X$10:X23)</f>
        <v>3.8449389495036332E-2</v>
      </c>
      <c r="M23" s="9">
        <f>SUM(Y$10:Y23)</f>
        <v>8.9480461367768327E-2</v>
      </c>
      <c r="N23" s="10">
        <v>-2.7103947960932881E-4</v>
      </c>
      <c r="O23" s="10">
        <v>1.5573178462598203E-5</v>
      </c>
      <c r="P23" s="10">
        <v>4.3179537399321607E-4</v>
      </c>
      <c r="Q23" s="10">
        <v>-3.2494945937101166E-4</v>
      </c>
      <c r="R23" s="10">
        <v>4.5451772700202619E-6</v>
      </c>
      <c r="S23" s="10">
        <v>3.5026142925173733E-4</v>
      </c>
      <c r="T23" s="10">
        <v>-2.5652222344777886E-4</v>
      </c>
      <c r="U23" s="10">
        <v>2.3261762276599813E-5</v>
      </c>
      <c r="V23" s="10">
        <v>4.0045659473736319E-4</v>
      </c>
      <c r="W23" s="10">
        <v>-3.2222436792300692E-4</v>
      </c>
      <c r="X23" s="10">
        <v>9.5334488421084643E-6</v>
      </c>
      <c r="Y23" s="10">
        <v>4.7064140301467821E-4</v>
      </c>
      <c r="Z23" s="19">
        <f t="shared" si="1"/>
        <v>-11.341660515567641</v>
      </c>
      <c r="AA23" s="19">
        <f t="shared" si="2"/>
        <v>1664.369048328165</v>
      </c>
      <c r="AB23" s="19">
        <f t="shared" si="3"/>
        <v>3955.8571561127123</v>
      </c>
      <c r="AC23" s="19">
        <f t="shared" si="4"/>
        <v>-309.37488083713248</v>
      </c>
      <c r="AD23" s="19">
        <f t="shared" si="5"/>
        <v>1241.9440069013685</v>
      </c>
      <c r="AE23" s="19">
        <f t="shared" si="6"/>
        <v>3353.6449734836297</v>
      </c>
      <c r="AF23" s="19">
        <f t="shared" si="7"/>
        <v>235.7399800988816</v>
      </c>
      <c r="AG23" s="19">
        <f t="shared" si="8"/>
        <v>2062.2737142730998</v>
      </c>
      <c r="AH23" s="19">
        <f t="shared" si="9"/>
        <v>4435.1009557562338</v>
      </c>
      <c r="AI23" s="19">
        <f t="shared" si="10"/>
        <v>39.893391220011985</v>
      </c>
      <c r="AJ23" s="19">
        <f t="shared" si="11"/>
        <v>1748.1947980130415</v>
      </c>
      <c r="AK23" s="19">
        <f t="shared" si="12"/>
        <v>4068.4463171290122</v>
      </c>
    </row>
    <row r="24" spans="1:37" x14ac:dyDescent="0.25">
      <c r="A24" s="6">
        <v>15</v>
      </c>
      <c r="B24" s="9">
        <f>SUM(N$10:N24)</f>
        <v>-4.7228445137224612E-4</v>
      </c>
      <c r="C24" s="9">
        <f>SUM(O$10:O24)</f>
        <v>3.6615742109960749E-2</v>
      </c>
      <c r="D24" s="9">
        <f>SUM(P$10:P24)</f>
        <v>8.7346585921514217E-2</v>
      </c>
      <c r="E24" s="9">
        <f>SUM(Q$10:Q24)</f>
        <v>-7.0791408973802242E-3</v>
      </c>
      <c r="F24" s="9">
        <f>SUM(R$10:R24)</f>
        <v>2.7316383454291375E-2</v>
      </c>
      <c r="G24" s="9">
        <f>SUM(S$10:S24)</f>
        <v>7.4033819724770647E-2</v>
      </c>
      <c r="H24" s="9">
        <f>SUM(T$10:T24)</f>
        <v>4.9705804093654153E-3</v>
      </c>
      <c r="I24" s="9">
        <f>SUM(U$10:U24)</f>
        <v>4.5370077007382631E-2</v>
      </c>
      <c r="J24" s="9">
        <f>SUM(V$10:V24)</f>
        <v>9.7853155667701308E-2</v>
      </c>
      <c r="K24" s="9">
        <f>SUM(W$10:W24)</f>
        <v>6.2082001924499688E-4</v>
      </c>
      <c r="L24" s="9">
        <f>SUM(X$10:X24)</f>
        <v>3.8455667073698234E-2</v>
      </c>
      <c r="M24" s="9">
        <f>SUM(Y$10:Y24)</f>
        <v>8.9868730457758186E-2</v>
      </c>
      <c r="N24" s="10">
        <v>-2.2283860976513609E-4</v>
      </c>
      <c r="O24" s="10">
        <v>9.996643044433027E-6</v>
      </c>
      <c r="P24" s="10">
        <v>3.4238435600323085E-4</v>
      </c>
      <c r="Q24" s="10">
        <v>-2.748217752736611E-4</v>
      </c>
      <c r="R24" s="10">
        <v>1.356029057849198E-6</v>
      </c>
      <c r="S24" s="10">
        <v>2.7453273907574014E-4</v>
      </c>
      <c r="T24" s="10">
        <v>-2.1422984443239721E-4</v>
      </c>
      <c r="U24" s="10">
        <v>1.2908930012477009E-5</v>
      </c>
      <c r="V24" s="10">
        <v>3.0857751685886277E-4</v>
      </c>
      <c r="W24" s="10">
        <v>-2.5658594205832743E-4</v>
      </c>
      <c r="X24" s="10">
        <v>6.2775786619011256E-6</v>
      </c>
      <c r="Y24" s="10">
        <v>3.8826908998985422E-4</v>
      </c>
      <c r="Z24" s="19">
        <f t="shared" si="1"/>
        <v>-21.473558668024925</v>
      </c>
      <c r="AA24" s="19">
        <f t="shared" si="2"/>
        <v>1664.8235699629008</v>
      </c>
      <c r="AB24" s="19">
        <f t="shared" si="3"/>
        <v>3971.424491717954</v>
      </c>
      <c r="AC24" s="19">
        <f t="shared" si="4"/>
        <v>-321.87031975628997</v>
      </c>
      <c r="AD24" s="19">
        <f t="shared" si="5"/>
        <v>1242.0056620531414</v>
      </c>
      <c r="AE24" s="19">
        <f t="shared" si="6"/>
        <v>3366.1272706706482</v>
      </c>
      <c r="AF24" s="19">
        <f t="shared" si="7"/>
        <v>225.99950035305343</v>
      </c>
      <c r="AG24" s="19">
        <f t="shared" si="8"/>
        <v>2062.8606501020458</v>
      </c>
      <c r="AH24" s="19">
        <f t="shared" si="9"/>
        <v>4449.1311813811708</v>
      </c>
      <c r="AI24" s="19">
        <f t="shared" si="10"/>
        <v>28.227088710643109</v>
      </c>
      <c r="AJ24" s="19">
        <f t="shared" si="11"/>
        <v>1748.4802233606213</v>
      </c>
      <c r="AK24" s="19">
        <f t="shared" si="12"/>
        <v>4086.0999135128291</v>
      </c>
    </row>
    <row r="25" spans="1:37" x14ac:dyDescent="0.25">
      <c r="A25" s="6">
        <v>16</v>
      </c>
      <c r="B25" s="9">
        <f>SUM(N$10:N25)</f>
        <v>-6.5981415828486774E-4</v>
      </c>
      <c r="C25" s="9">
        <f>SUM(O$10:O25)</f>
        <v>3.6622274726292738E-2</v>
      </c>
      <c r="D25" s="9">
        <f>SUM(P$10:P25)</f>
        <v>8.7623143507101736E-2</v>
      </c>
      <c r="E25" s="9">
        <f>SUM(Q$10:Q25)</f>
        <v>-7.3063539668014972E-3</v>
      </c>
      <c r="F25" s="9">
        <f>SUM(R$10:R25)</f>
        <v>2.7315955016805737E-2</v>
      </c>
      <c r="G25" s="9">
        <f>SUM(S$10:S25)</f>
        <v>7.4253053098871744E-2</v>
      </c>
      <c r="H25" s="9">
        <f>SUM(T$10:T25)</f>
        <v>4.790376937951115E-3</v>
      </c>
      <c r="I25" s="9">
        <f>SUM(U$10:U25)</f>
        <v>4.5377170930268773E-2</v>
      </c>
      <c r="J25" s="9">
        <f>SUM(V$10:V25)</f>
        <v>9.810271639121336E-2</v>
      </c>
      <c r="K25" s="9">
        <f>SUM(W$10:W25)</f>
        <v>4.1475214075684872E-4</v>
      </c>
      <c r="L25" s="9">
        <f>SUM(X$10:X25)</f>
        <v>3.8460136719266187E-2</v>
      </c>
      <c r="M25" s="9">
        <f>SUM(Y$10:Y25)</f>
        <v>9.0190071757652188E-2</v>
      </c>
      <c r="N25" s="10">
        <v>-1.8752970691262157E-4</v>
      </c>
      <c r="O25" s="10">
        <v>6.53261633198777E-6</v>
      </c>
      <c r="P25" s="10">
        <v>2.7655758558751774E-4</v>
      </c>
      <c r="Q25" s="10">
        <v>-2.2721306942127337E-4</v>
      </c>
      <c r="R25" s="10">
        <v>-4.2843748563925103E-7</v>
      </c>
      <c r="S25" s="10">
        <v>2.1923337410110043E-4</v>
      </c>
      <c r="T25" s="10">
        <v>-1.8020347141430021E-4</v>
      </c>
      <c r="U25" s="10">
        <v>7.0939228861389678E-6</v>
      </c>
      <c r="V25" s="10">
        <v>2.4956072351205378E-4</v>
      </c>
      <c r="W25" s="10">
        <v>-2.0606787848814816E-4</v>
      </c>
      <c r="X25" s="10">
        <v>4.4696455679558032E-6</v>
      </c>
      <c r="Y25" s="10">
        <v>3.2134129989399787E-4</v>
      </c>
      <c r="Z25" s="19">
        <f t="shared" si="1"/>
        <v>-30.000051868648516</v>
      </c>
      <c r="AA25" s="19">
        <f t="shared" si="2"/>
        <v>1665.1205912170478</v>
      </c>
      <c r="AB25" s="19">
        <f t="shared" si="3"/>
        <v>3983.9988534652989</v>
      </c>
      <c r="AC25" s="19">
        <f t="shared" si="4"/>
        <v>-332.20111333245649</v>
      </c>
      <c r="AD25" s="19">
        <f t="shared" si="5"/>
        <v>1241.9861821031732</v>
      </c>
      <c r="AE25" s="19">
        <f t="shared" si="6"/>
        <v>3376.0952480348624</v>
      </c>
      <c r="AF25" s="19">
        <f t="shared" si="7"/>
        <v>217.80611222783909</v>
      </c>
      <c r="AG25" s="19">
        <f t="shared" si="8"/>
        <v>2063.1831925207921</v>
      </c>
      <c r="AH25" s="19">
        <f t="shared" si="9"/>
        <v>4460.4780652813297</v>
      </c>
      <c r="AI25" s="19">
        <f t="shared" si="10"/>
        <v>18.85771255300423</v>
      </c>
      <c r="AJ25" s="19">
        <f t="shared" si="11"/>
        <v>1748.6834466427977</v>
      </c>
      <c r="AK25" s="19">
        <f t="shared" si="12"/>
        <v>4100.7104755071605</v>
      </c>
    </row>
    <row r="26" spans="1:37" x14ac:dyDescent="0.25">
      <c r="A26" s="6">
        <v>17</v>
      </c>
      <c r="B26" s="9">
        <f>SUM(N$10:N26)</f>
        <v>-8.1391608573598779E-4</v>
      </c>
      <c r="C26" s="9">
        <f>SUM(O$10:O26)</f>
        <v>3.6625863809805266E-2</v>
      </c>
      <c r="D26" s="9">
        <f>SUM(P$10:P26)</f>
        <v>8.7844882520936432E-2</v>
      </c>
      <c r="E26" s="9">
        <f>SUM(Q$10:Q26)</f>
        <v>-7.4961731455207466E-3</v>
      </c>
      <c r="F26" s="9">
        <f>SUM(R$10:R26)</f>
        <v>2.7314459550245779E-2</v>
      </c>
      <c r="G26" s="9">
        <f>SUM(S$10:S26)</f>
        <v>7.4427932760203805E-2</v>
      </c>
      <c r="H26" s="9">
        <f>SUM(T$10:T26)</f>
        <v>4.6419681736731321E-3</v>
      </c>
      <c r="I26" s="9">
        <f>SUM(U$10:U26)</f>
        <v>4.5380967541851149E-2</v>
      </c>
      <c r="J26" s="9">
        <f>SUM(V$10:V26)</f>
        <v>9.8297296305831991E-2</v>
      </c>
      <c r="K26" s="9">
        <f>SUM(W$10:W26)</f>
        <v>2.5206458086406505E-4</v>
      </c>
      <c r="L26" s="9">
        <f>SUM(X$10:X26)</f>
        <v>3.8463145484150647E-2</v>
      </c>
      <c r="M26" s="9">
        <f>SUM(Y$10:Y26)</f>
        <v>9.0452632750762985E-2</v>
      </c>
      <c r="N26" s="10">
        <v>-1.541019274511201E-4</v>
      </c>
      <c r="O26" s="10">
        <v>3.589083512525221E-6</v>
      </c>
      <c r="P26" s="10">
        <v>2.2173901383469726E-4</v>
      </c>
      <c r="Q26" s="10">
        <v>-1.8981917871924904E-4</v>
      </c>
      <c r="R26" s="10">
        <v>-1.4954665599576083E-6</v>
      </c>
      <c r="S26" s="10">
        <v>1.748796613320585E-4</v>
      </c>
      <c r="T26" s="10">
        <v>-1.4840876427798318E-4</v>
      </c>
      <c r="U26" s="10">
        <v>3.7966115823773905E-6</v>
      </c>
      <c r="V26" s="10">
        <v>1.9457991461863594E-4</v>
      </c>
      <c r="W26" s="10">
        <v>-1.626875598927837E-4</v>
      </c>
      <c r="X26" s="10">
        <v>3.0087648844607334E-6</v>
      </c>
      <c r="Y26" s="10">
        <v>2.6256099311079185E-4</v>
      </c>
      <c r="Z26" s="19">
        <f t="shared" si="1"/>
        <v>-37.006669957307885</v>
      </c>
      <c r="AA26" s="19">
        <f t="shared" si="2"/>
        <v>1665.283777608526</v>
      </c>
      <c r="AB26" s="19">
        <f t="shared" si="3"/>
        <v>3994.0807558204042</v>
      </c>
      <c r="AC26" s="19">
        <f t="shared" si="4"/>
        <v>-340.83170292459914</v>
      </c>
      <c r="AD26" s="19">
        <f t="shared" si="5"/>
        <v>1241.9181870869959</v>
      </c>
      <c r="AE26" s="19">
        <f t="shared" si="6"/>
        <v>3384.046576215469</v>
      </c>
      <c r="AF26" s="19">
        <f t="shared" si="7"/>
        <v>211.05834761836962</v>
      </c>
      <c r="AG26" s="19">
        <f t="shared" si="8"/>
        <v>2063.3558146795717</v>
      </c>
      <c r="AH26" s="19">
        <f t="shared" si="9"/>
        <v>4469.3251132839514</v>
      </c>
      <c r="AI26" s="19">
        <f t="shared" si="10"/>
        <v>11.460727850744766</v>
      </c>
      <c r="AJ26" s="19">
        <f t="shared" si="11"/>
        <v>1748.8202474395991</v>
      </c>
      <c r="AK26" s="19">
        <f t="shared" si="12"/>
        <v>4112.6484482122069</v>
      </c>
    </row>
    <row r="27" spans="1:37" x14ac:dyDescent="0.25">
      <c r="A27" s="6">
        <v>18</v>
      </c>
      <c r="B27" s="9">
        <f>SUM(N$10:N27)</f>
        <v>-9.3870674253670192E-4</v>
      </c>
      <c r="C27" s="9">
        <f>SUM(O$10:O27)</f>
        <v>3.662798762892628E-2</v>
      </c>
      <c r="D27" s="9">
        <f>SUM(P$10:P27)</f>
        <v>8.802332952044345E-2</v>
      </c>
      <c r="E27" s="9">
        <f>SUM(Q$10:Q27)</f>
        <v>-7.6525949588827176E-3</v>
      </c>
      <c r="F27" s="9">
        <f>SUM(R$10:R27)</f>
        <v>2.7312575109881169E-2</v>
      </c>
      <c r="G27" s="9">
        <f>SUM(S$10:S27)</f>
        <v>7.4564846546567837E-2</v>
      </c>
      <c r="H27" s="9">
        <f>SUM(T$10:T27)</f>
        <v>4.5182485784491053E-3</v>
      </c>
      <c r="I27" s="9">
        <f>SUM(U$10:U27)</f>
        <v>4.538247985245894E-2</v>
      </c>
      <c r="J27" s="9">
        <f>SUM(V$10:V27)</f>
        <v>9.8453857575431944E-2</v>
      </c>
      <c r="K27" s="9">
        <f>SUM(W$10:W27)</f>
        <v>1.2537413468433295E-4</v>
      </c>
      <c r="L27" s="9">
        <f>SUM(X$10:X27)</f>
        <v>3.8465269606434281E-2</v>
      </c>
      <c r="M27" s="9">
        <f>SUM(Y$10:Y27)</f>
        <v>9.0671880645685751E-2</v>
      </c>
      <c r="N27" s="10">
        <v>-1.2479065680071413E-4</v>
      </c>
      <c r="O27" s="10">
        <v>2.1238191210156296E-6</v>
      </c>
      <c r="P27" s="10">
        <v>1.7844699950701482E-4</v>
      </c>
      <c r="Q27" s="10">
        <v>-1.5642181336197064E-4</v>
      </c>
      <c r="R27" s="10">
        <v>-1.8844403646116241E-6</v>
      </c>
      <c r="S27" s="10">
        <v>1.3691378636402536E-4</v>
      </c>
      <c r="T27" s="10">
        <v>-1.2371959522402691E-4</v>
      </c>
      <c r="U27" s="10">
        <v>1.5123106077921858E-6</v>
      </c>
      <c r="V27" s="10">
        <v>1.5656126959995588E-4</v>
      </c>
      <c r="W27" s="10">
        <v>-1.266904461797321E-4</v>
      </c>
      <c r="X27" s="10">
        <v>2.1241222836338536E-6</v>
      </c>
      <c r="Y27" s="10">
        <v>2.1924789492276103E-4</v>
      </c>
      <c r="Z27" s="19">
        <f t="shared" si="1"/>
        <v>-42.68057999657659</v>
      </c>
      <c r="AA27" s="19">
        <f t="shared" si="2"/>
        <v>1665.3803421987066</v>
      </c>
      <c r="AB27" s="19">
        <f t="shared" si="3"/>
        <v>4002.1942816879468</v>
      </c>
      <c r="AC27" s="19">
        <f t="shared" si="4"/>
        <v>-347.9438002558316</v>
      </c>
      <c r="AD27" s="19">
        <f t="shared" si="5"/>
        <v>1241.8325064328726</v>
      </c>
      <c r="AE27" s="19">
        <f t="shared" si="6"/>
        <v>3390.2716937593709</v>
      </c>
      <c r="AF27" s="19">
        <f t="shared" si="7"/>
        <v>205.43313599281589</v>
      </c>
      <c r="AG27" s="19">
        <f t="shared" si="8"/>
        <v>2063.4245755512588</v>
      </c>
      <c r="AH27" s="19">
        <f t="shared" si="9"/>
        <v>4476.4435513314602</v>
      </c>
      <c r="AI27" s="19">
        <f t="shared" si="10"/>
        <v>5.7004392771654375</v>
      </c>
      <c r="AJ27" s="19">
        <f t="shared" si="11"/>
        <v>1748.9168258138038</v>
      </c>
      <c r="AK27" s="19">
        <f t="shared" si="12"/>
        <v>4122.6170858008163</v>
      </c>
    </row>
    <row r="28" spans="1:37" x14ac:dyDescent="0.25">
      <c r="A28" s="6">
        <v>19</v>
      </c>
      <c r="B28" s="9">
        <f>SUM(N$10:N28)</f>
        <v>-1.0401318138378872E-3</v>
      </c>
      <c r="C28" s="9">
        <f>SUM(O$10:O28)</f>
        <v>3.6629111113129879E-2</v>
      </c>
      <c r="D28" s="9">
        <f>SUM(P$10:P28)</f>
        <v>8.8166892917663067E-2</v>
      </c>
      <c r="E28" s="9">
        <f>SUM(Q$10:Q28)</f>
        <v>-7.7817890740075968E-3</v>
      </c>
      <c r="F28" s="9">
        <f>SUM(R$10:R28)</f>
        <v>2.7310850203092204E-2</v>
      </c>
      <c r="G28" s="9">
        <f>SUM(S$10:S28)</f>
        <v>7.467293434795072E-2</v>
      </c>
      <c r="H28" s="9">
        <f>SUM(T$10:T28)</f>
        <v>4.4147899241631545E-3</v>
      </c>
      <c r="I28" s="9">
        <f>SUM(U$10:U28)</f>
        <v>4.538302422960469E-2</v>
      </c>
      <c r="J28" s="9">
        <f>SUM(V$10:V28)</f>
        <v>9.8577958129447141E-2</v>
      </c>
      <c r="K28" s="9">
        <f>SUM(W$10:W28)</f>
        <v>2.4925782962449591E-5</v>
      </c>
      <c r="L28" s="9">
        <f>SUM(X$10:X28)</f>
        <v>3.8467078404603054E-2</v>
      </c>
      <c r="M28" s="9">
        <f>SUM(Y$10:Y28)</f>
        <v>9.085651743022867E-2</v>
      </c>
      <c r="N28" s="10">
        <v>-1.0142507130118521E-4</v>
      </c>
      <c r="O28" s="10">
        <v>1.1234842036008973E-6</v>
      </c>
      <c r="P28" s="10">
        <v>1.4356339721961618E-4</v>
      </c>
      <c r="Q28" s="10">
        <v>-1.2919411512487918E-4</v>
      </c>
      <c r="R28" s="10">
        <v>-1.7249067889648991E-6</v>
      </c>
      <c r="S28" s="10">
        <v>1.0808780138288958E-4</v>
      </c>
      <c r="T28" s="10">
        <v>-1.0345865428595052E-4</v>
      </c>
      <c r="U28" s="10">
        <v>5.4437714575166204E-7</v>
      </c>
      <c r="V28" s="10">
        <v>1.2410055401520134E-4</v>
      </c>
      <c r="W28" s="10">
        <v>-1.0044835172188336E-4</v>
      </c>
      <c r="X28" s="10">
        <v>1.8087981687745473E-6</v>
      </c>
      <c r="Y28" s="10">
        <v>1.8463678454292407E-4</v>
      </c>
      <c r="Z28" s="19">
        <f t="shared" si="1"/>
        <v>-47.292116990154184</v>
      </c>
      <c r="AA28" s="19">
        <f t="shared" si="2"/>
        <v>1665.4314241343673</v>
      </c>
      <c r="AB28" s="19">
        <f t="shared" si="3"/>
        <v>4008.7217399259198</v>
      </c>
      <c r="AC28" s="19">
        <f t="shared" si="4"/>
        <v>-353.81792421362212</v>
      </c>
      <c r="AD28" s="19">
        <f t="shared" si="5"/>
        <v>1241.7540793599039</v>
      </c>
      <c r="AE28" s="19">
        <f t="shared" si="6"/>
        <v>3395.186167944471</v>
      </c>
      <c r="AF28" s="19">
        <f t="shared" si="7"/>
        <v>200.72913721396719</v>
      </c>
      <c r="AG28" s="19">
        <f t="shared" si="8"/>
        <v>2063.4493269792233</v>
      </c>
      <c r="AH28" s="19">
        <f t="shared" si="9"/>
        <v>4482.0860841729227</v>
      </c>
      <c r="AI28" s="19">
        <f t="shared" si="10"/>
        <v>1.1333112094531916</v>
      </c>
      <c r="AJ28" s="19">
        <f t="shared" si="11"/>
        <v>1748.9990672119336</v>
      </c>
      <c r="AK28" s="19">
        <f t="shared" si="12"/>
        <v>4131.0120452656847</v>
      </c>
    </row>
    <row r="29" spans="1:37" x14ac:dyDescent="0.25">
      <c r="A29" s="6">
        <v>20</v>
      </c>
      <c r="B29" s="9">
        <f>SUM(N$10:N29)</f>
        <v>-1.1234256957418334E-3</v>
      </c>
      <c r="C29" s="9">
        <f>SUM(O$10:O29)</f>
        <v>3.6630030676700356E-2</v>
      </c>
      <c r="D29" s="9">
        <f>SUM(P$10:P29)</f>
        <v>8.8283477556674358E-2</v>
      </c>
      <c r="E29" s="9">
        <f>SUM(Q$10:Q29)</f>
        <v>-7.8884929638471119E-3</v>
      </c>
      <c r="F29" s="9">
        <f>SUM(R$10:R29)</f>
        <v>2.7309341482321895E-2</v>
      </c>
      <c r="G29" s="9">
        <f>SUM(S$10:S29)</f>
        <v>7.4757215097991464E-2</v>
      </c>
      <c r="H29" s="9">
        <f>SUM(T$10:T29)</f>
        <v>4.3280798330312623E-3</v>
      </c>
      <c r="I29" s="9">
        <f>SUM(U$10:U29)</f>
        <v>4.5383446399460681E-2</v>
      </c>
      <c r="J29" s="9">
        <f>SUM(V$10:V29)</f>
        <v>9.8676673220740738E-2</v>
      </c>
      <c r="K29" s="9">
        <f>SUM(W$10:W29)</f>
        <v>-5.6817937085470386E-5</v>
      </c>
      <c r="L29" s="9">
        <f>SUM(X$10:X29)</f>
        <v>3.8468864628908812E-2</v>
      </c>
      <c r="M29" s="9">
        <f>SUM(Y$10:Y29)</f>
        <v>9.1009123110888004E-2</v>
      </c>
      <c r="N29" s="10">
        <v>-8.3293881903946209E-5</v>
      </c>
      <c r="O29" s="10">
        <v>9.1956357047755743E-7</v>
      </c>
      <c r="P29" s="10">
        <v>1.1658463901128546E-4</v>
      </c>
      <c r="Q29" s="10">
        <v>-1.0670388983951472E-4</v>
      </c>
      <c r="R29" s="10">
        <v>-1.508720770307881E-6</v>
      </c>
      <c r="S29" s="10">
        <v>8.4280750040737146E-5</v>
      </c>
      <c r="T29" s="10">
        <v>-8.6710091131892019E-5</v>
      </c>
      <c r="U29" s="10">
        <v>4.2216985599175459E-7</v>
      </c>
      <c r="V29" s="10">
        <v>9.8715091293590627E-5</v>
      </c>
      <c r="W29" s="10">
        <v>-8.1743720047919977E-5</v>
      </c>
      <c r="X29" s="10">
        <v>1.7862243057572874E-6</v>
      </c>
      <c r="Y29" s="10">
        <v>1.5260568065933705E-4</v>
      </c>
      <c r="Z29" s="19">
        <f t="shared" si="1"/>
        <v>-51.079275459070566</v>
      </c>
      <c r="AA29" s="19">
        <f t="shared" si="2"/>
        <v>1665.4732343235917</v>
      </c>
      <c r="AB29" s="19">
        <f t="shared" si="3"/>
        <v>4014.0225434529584</v>
      </c>
      <c r="AC29" s="19">
        <f t="shared" si="4"/>
        <v>-358.66947550208351</v>
      </c>
      <c r="AD29" s="19">
        <f t="shared" si="5"/>
        <v>1241.6854817088893</v>
      </c>
      <c r="AE29" s="19">
        <f t="shared" si="6"/>
        <v>3399.0181967680469</v>
      </c>
      <c r="AF29" s="19">
        <f t="shared" si="7"/>
        <v>196.78665250243282</v>
      </c>
      <c r="AG29" s="19">
        <f t="shared" si="8"/>
        <v>2063.4685219561998</v>
      </c>
      <c r="AH29" s="19">
        <f t="shared" si="9"/>
        <v>4486.5744053491826</v>
      </c>
      <c r="AI29" s="19">
        <f t="shared" si="10"/>
        <v>-2.5833653889218335</v>
      </c>
      <c r="AJ29" s="19">
        <f t="shared" si="11"/>
        <v>1749.0802822346016</v>
      </c>
      <c r="AK29" s="19">
        <f t="shared" si="12"/>
        <v>4137.9506328630341</v>
      </c>
    </row>
    <row r="30" spans="1:3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37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1" t="s">
        <v>331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1" t="s">
        <v>338</v>
      </c>
    </row>
    <row r="32" spans="1:37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t="s">
        <v>327</v>
      </c>
      <c r="AA32" t="s">
        <v>316</v>
      </c>
      <c r="AB32" t="s">
        <v>328</v>
      </c>
      <c r="AC32" t="s">
        <v>327</v>
      </c>
      <c r="AD32" t="s">
        <v>316</v>
      </c>
      <c r="AE32" t="s">
        <v>328</v>
      </c>
      <c r="AF32" t="s">
        <v>327</v>
      </c>
      <c r="AG32" t="s">
        <v>316</v>
      </c>
      <c r="AH32" t="s">
        <v>328</v>
      </c>
      <c r="AI32" t="s">
        <v>327</v>
      </c>
      <c r="AJ32" t="s">
        <v>316</v>
      </c>
      <c r="AK32" t="s">
        <v>328</v>
      </c>
    </row>
    <row r="33" spans="1:37" x14ac:dyDescent="0.25">
      <c r="A33" s="6"/>
      <c r="B33" s="33" t="s">
        <v>345</v>
      </c>
      <c r="C33" s="33"/>
      <c r="D33" s="33"/>
      <c r="E33" s="33" t="s">
        <v>346</v>
      </c>
      <c r="F33" s="33"/>
      <c r="G33" s="33"/>
      <c r="H33" s="33" t="s">
        <v>347</v>
      </c>
      <c r="I33" s="33"/>
      <c r="J33" s="33"/>
      <c r="K33" s="33" t="s">
        <v>347</v>
      </c>
      <c r="L33" s="33"/>
      <c r="M33" s="33"/>
      <c r="N33" s="34" t="str">
        <f>B33</f>
        <v>response of ipub_prod to productive shocks</v>
      </c>
      <c r="O33" s="34"/>
      <c r="P33" s="34"/>
      <c r="Q33" s="34" t="str">
        <f>E33</f>
        <v>response of ipub_infr to infrastruc shocks</v>
      </c>
      <c r="R33" s="34"/>
      <c r="S33" s="34"/>
      <c r="T33" s="34" t="str">
        <f>H33</f>
        <v>response of ipub_soc to social shocks</v>
      </c>
      <c r="U33" s="34"/>
      <c r="V33" s="34"/>
      <c r="W33" s="34" t="str">
        <f>K33</f>
        <v>response of ipub_soc to social shocks</v>
      </c>
      <c r="X33" s="34"/>
      <c r="Y33" s="34"/>
      <c r="Z33" s="32" t="str">
        <f>N33</f>
        <v>response of ipub_prod to productive shocks</v>
      </c>
      <c r="AA33" s="32"/>
      <c r="AB33" s="32"/>
      <c r="AC33" s="32" t="str">
        <f>Q33</f>
        <v>response of ipub_infr to infrastruc shocks</v>
      </c>
      <c r="AD33" s="32"/>
      <c r="AE33" s="32"/>
      <c r="AF33" s="32" t="str">
        <f>T33</f>
        <v>response of ipub_soc to social shocks</v>
      </c>
      <c r="AG33" s="32"/>
      <c r="AH33" s="32"/>
      <c r="AI33" s="32" t="str">
        <f>W33</f>
        <v>response of ipub_soc to social shocks</v>
      </c>
      <c r="AJ33" s="32"/>
      <c r="AK33" s="32"/>
    </row>
    <row r="34" spans="1:37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6" t="s">
        <v>313</v>
      </c>
      <c r="L34" s="6" t="s">
        <v>314</v>
      </c>
      <c r="M34" s="6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8" t="s">
        <v>313</v>
      </c>
      <c r="U34" s="8" t="s">
        <v>314</v>
      </c>
      <c r="V34" s="8" t="s">
        <v>315</v>
      </c>
      <c r="W34" s="8" t="s">
        <v>313</v>
      </c>
      <c r="X34" s="8" t="s">
        <v>314</v>
      </c>
      <c r="Y34" s="8" t="s">
        <v>315</v>
      </c>
      <c r="Z34" s="18" t="s">
        <v>313</v>
      </c>
      <c r="AA34" s="18" t="s">
        <v>314</v>
      </c>
      <c r="AB34" s="18" t="s">
        <v>315</v>
      </c>
      <c r="AC34" s="18" t="s">
        <v>313</v>
      </c>
      <c r="AD34" s="18" t="s">
        <v>314</v>
      </c>
      <c r="AE34" s="18" t="s">
        <v>315</v>
      </c>
      <c r="AF34" s="18" t="s">
        <v>313</v>
      </c>
      <c r="AG34" s="18" t="s">
        <v>314</v>
      </c>
      <c r="AH34" s="18" t="s">
        <v>315</v>
      </c>
      <c r="AI34" s="18" t="s">
        <v>313</v>
      </c>
      <c r="AJ34" s="18" t="s">
        <v>314</v>
      </c>
      <c r="AK34" s="18" t="s">
        <v>315</v>
      </c>
    </row>
    <row r="35" spans="1:37" x14ac:dyDescent="0.25">
      <c r="A35" s="6">
        <v>1</v>
      </c>
      <c r="B35" s="9">
        <f>SUM(N$35:N35)</f>
        <v>9.0098743760369485E-2</v>
      </c>
      <c r="C35" s="9">
        <f>SUM(O$35:O35)</f>
        <v>0.2302390952630145</v>
      </c>
      <c r="D35" s="9">
        <f>SUM(P$35:P35)</f>
        <v>0.39249175171207495</v>
      </c>
      <c r="E35" s="9">
        <f>SUM(Q$35:Q35)</f>
        <v>8.0560331366643534E-2</v>
      </c>
      <c r="F35" s="9">
        <f>SUM(R$35:R35)</f>
        <v>0.22104584946832229</v>
      </c>
      <c r="G35" s="9">
        <f>SUM(S$35:S35)</f>
        <v>0.37129473978500949</v>
      </c>
      <c r="H35" s="9">
        <f>SUM(T$35:T35)</f>
        <v>6.583682648313921E-2</v>
      </c>
      <c r="I35" s="9">
        <f>SUM(U$35:U35)</f>
        <v>0.18593717341411947</v>
      </c>
      <c r="J35" s="9">
        <f>SUM(V$35:V35)</f>
        <v>0.33688550758618085</v>
      </c>
      <c r="K35" s="9">
        <f>SUM(W$35:W35)</f>
        <v>5.5588194969787161E-2</v>
      </c>
      <c r="L35" s="9">
        <f>SUM(X$35:X35)</f>
        <v>0.1612808000652538</v>
      </c>
      <c r="M35" s="9">
        <f>SUM(Y$35:Y35)</f>
        <v>0.28740105507508384</v>
      </c>
      <c r="N35" s="10">
        <v>9.0098743760369485E-2</v>
      </c>
      <c r="O35" s="10">
        <v>0.2302390952630145</v>
      </c>
      <c r="P35" s="10">
        <v>0.39249175171207495</v>
      </c>
      <c r="Q35" s="10">
        <v>8.0560331366643534E-2</v>
      </c>
      <c r="R35" s="10">
        <v>0.22104584946832229</v>
      </c>
      <c r="S35" s="10">
        <v>0.37129473978500949</v>
      </c>
      <c r="T35" s="10">
        <v>6.583682648313921E-2</v>
      </c>
      <c r="U35" s="10">
        <v>0.18593717341411947</v>
      </c>
      <c r="V35" s="10">
        <v>0.33688550758618085</v>
      </c>
      <c r="W35" s="10">
        <v>5.5588194969787161E-2</v>
      </c>
      <c r="X35" s="10">
        <v>0.1612808000652538</v>
      </c>
      <c r="Y35" s="10">
        <v>0.28740105507508384</v>
      </c>
      <c r="Z35" s="19">
        <f>$B$4*B35</f>
        <v>36.559257414044176</v>
      </c>
      <c r="AA35" s="19">
        <f>$B$4*C35</f>
        <v>93.423836994713142</v>
      </c>
      <c r="AB35" s="19">
        <f>$B$4*D35</f>
        <v>159.26089959583271</v>
      </c>
      <c r="AC35" s="19">
        <f>$C$4*E35</f>
        <v>24.885659521093086</v>
      </c>
      <c r="AD35" s="19">
        <f>$C$4*F35</f>
        <v>68.282635573879119</v>
      </c>
      <c r="AE35" s="19">
        <f>$C$4*G35</f>
        <v>114.69558676726646</v>
      </c>
      <c r="AF35" s="19">
        <f>$D$4*H35</f>
        <v>17.62972056922181</v>
      </c>
      <c r="AG35" s="19">
        <f>$D$4*I35</f>
        <v>49.790073213224588</v>
      </c>
      <c r="AH35" s="19">
        <f t="shared" ref="AH35:AH54" si="13">$D$4*J35</f>
        <v>90.21086950607878</v>
      </c>
      <c r="AI35" s="19">
        <f>$E$4*K35</f>
        <v>23.881198096425056</v>
      </c>
      <c r="AJ35" s="19">
        <f t="shared" ref="AJ35:AJ54" si="14">$E$4*L35</f>
        <v>69.287710054295303</v>
      </c>
      <c r="AK35" s="19">
        <f t="shared" ref="AK35:AK54" si="15">$E$4*M35</f>
        <v>123.47012766109833</v>
      </c>
    </row>
    <row r="36" spans="1:37" x14ac:dyDescent="0.25">
      <c r="A36" s="6">
        <v>2</v>
      </c>
      <c r="B36" s="9">
        <f>SUM(N$35:N36)</f>
        <v>0.1161330770622115</v>
      </c>
      <c r="C36" s="9">
        <f>SUM(O$35:O36)</f>
        <v>0.29245931008364817</v>
      </c>
      <c r="D36" s="9">
        <f>SUM(P$35:P36)</f>
        <v>0.5003920959239051</v>
      </c>
      <c r="E36" s="9">
        <f>SUM(Q$35:Q36)</f>
        <v>0.10221153871807606</v>
      </c>
      <c r="F36" s="9">
        <f>SUM(R$35:R36)</f>
        <v>0.27512631249552411</v>
      </c>
      <c r="G36" s="9">
        <f>SUM(S$35:S36)</f>
        <v>0.46648430985570399</v>
      </c>
      <c r="H36" s="9">
        <f>SUM(T$35:T36)</f>
        <v>8.4530573170651546E-2</v>
      </c>
      <c r="I36" s="9">
        <f>SUM(U$35:U36)</f>
        <v>0.22809688860111627</v>
      </c>
      <c r="J36" s="9">
        <f>SUM(V$35:V36)</f>
        <v>0.40622829068688532</v>
      </c>
      <c r="K36" s="9">
        <f>SUM(W$35:W36)</f>
        <v>8.3251709323125894E-2</v>
      </c>
      <c r="L36" s="9">
        <f>SUM(X$35:X36)</f>
        <v>0.21886993545064876</v>
      </c>
      <c r="M36" s="9">
        <f>SUM(Y$35:Y36)</f>
        <v>0.38293424399342557</v>
      </c>
      <c r="N36" s="10">
        <v>2.6034333301842016E-2</v>
      </c>
      <c r="O36" s="10">
        <v>6.2220214820633647E-2</v>
      </c>
      <c r="P36" s="10">
        <v>0.10790034421183017</v>
      </c>
      <c r="Q36" s="10">
        <v>2.1651207351432535E-2</v>
      </c>
      <c r="R36" s="10">
        <v>5.4080463027201792E-2</v>
      </c>
      <c r="S36" s="10">
        <v>9.5189570070694479E-2</v>
      </c>
      <c r="T36" s="10">
        <v>1.8693746687512336E-2</v>
      </c>
      <c r="U36" s="10">
        <v>4.2159715186996807E-2</v>
      </c>
      <c r="V36" s="10">
        <v>6.9342783100704478E-2</v>
      </c>
      <c r="W36" s="10">
        <v>2.766351435333874E-2</v>
      </c>
      <c r="X36" s="10">
        <v>5.7589135385394945E-2</v>
      </c>
      <c r="Y36" s="10">
        <v>9.5533188918341713E-2</v>
      </c>
      <c r="Z36" s="19">
        <f t="shared" ref="Z36:Z54" si="16">$B$4*B36</f>
        <v>47.123177098834702</v>
      </c>
      <c r="AA36" s="19">
        <f t="shared" ref="AA36:AA54" si="17">$B$4*C36</f>
        <v>118.67085770828302</v>
      </c>
      <c r="AB36" s="19">
        <f t="shared" ref="AB36:AB54" si="18">$B$4*D36</f>
        <v>203.04349072269585</v>
      </c>
      <c r="AC36" s="19">
        <f t="shared" ref="AC36:AC54" si="19">$C$4*E36</f>
        <v>31.573871513620126</v>
      </c>
      <c r="AD36" s="19">
        <f t="shared" ref="AD36:AD54" si="20">$C$4*F36</f>
        <v>84.988475368813923</v>
      </c>
      <c r="AE36" s="19">
        <f t="shared" ref="AE36:AE54" si="21">$C$4*G36</f>
        <v>144.10032220656697</v>
      </c>
      <c r="AF36" s="19">
        <f t="shared" ref="AF36:AF54" si="22">$D$4*H36</f>
        <v>22.63551365034883</v>
      </c>
      <c r="AG36" s="19">
        <f t="shared" ref="AG36:AG54" si="23">$D$4*I36</f>
        <v>61.079560233305671</v>
      </c>
      <c r="AH36" s="19">
        <f t="shared" si="13"/>
        <v>108.77941168620127</v>
      </c>
      <c r="AI36" s="19">
        <f t="shared" ref="AI36:AI54" si="24">$E$4*K36</f>
        <v>35.765697434359033</v>
      </c>
      <c r="AJ36" s="19">
        <f t="shared" si="14"/>
        <v>94.028530494461577</v>
      </c>
      <c r="AK36" s="19">
        <f t="shared" si="15"/>
        <v>164.51206130514112</v>
      </c>
    </row>
    <row r="37" spans="1:37" x14ac:dyDescent="0.25">
      <c r="A37" s="6">
        <v>3</v>
      </c>
      <c r="B37" s="9">
        <f>SUM(N$35:N37)</f>
        <v>0.12536227277757969</v>
      </c>
      <c r="C37" s="9">
        <f>SUM(O$35:O37)</f>
        <v>0.31666241742691581</v>
      </c>
      <c r="D37" s="9">
        <f>SUM(P$35:P37)</f>
        <v>0.54528843812882766</v>
      </c>
      <c r="E37" s="9">
        <f>SUM(Q$35:Q37)</f>
        <v>0.11120439962064767</v>
      </c>
      <c r="F37" s="9">
        <f>SUM(R$35:R37)</f>
        <v>0.29863270980838519</v>
      </c>
      <c r="G37" s="9">
        <f>SUM(S$35:S37)</f>
        <v>0.51130386760323132</v>
      </c>
      <c r="H37" s="9">
        <f>SUM(T$35:T37)</f>
        <v>9.3510973788500901E-2</v>
      </c>
      <c r="I37" s="9">
        <f>SUM(U$35:U37)</f>
        <v>0.25076530497415395</v>
      </c>
      <c r="J37" s="9">
        <f>SUM(V$35:V37)</f>
        <v>0.44744630886369641</v>
      </c>
      <c r="K37" s="9">
        <f>SUM(W$35:W37)</f>
        <v>9.6366053777272087E-2</v>
      </c>
      <c r="L37" s="9">
        <f>SUM(X$35:X37)</f>
        <v>0.24813780452479364</v>
      </c>
      <c r="M37" s="9">
        <f>SUM(Y$35:Y37)</f>
        <v>0.43340495182192618</v>
      </c>
      <c r="N37" s="10">
        <v>9.2291957153681839E-3</v>
      </c>
      <c r="O37" s="10">
        <v>2.4203107343267617E-2</v>
      </c>
      <c r="P37" s="10">
        <v>4.4896342204922543E-2</v>
      </c>
      <c r="Q37" s="10">
        <v>8.9928609025716026E-3</v>
      </c>
      <c r="R37" s="10">
        <v>2.3506397312861069E-2</v>
      </c>
      <c r="S37" s="10">
        <v>4.4819557747527279E-2</v>
      </c>
      <c r="T37" s="10">
        <v>8.9804006178493614E-3</v>
      </c>
      <c r="U37" s="10">
        <v>2.2668416373037695E-2</v>
      </c>
      <c r="V37" s="10">
        <v>4.121801817681111E-2</v>
      </c>
      <c r="W37" s="10">
        <v>1.3114344454146193E-2</v>
      </c>
      <c r="X37" s="10">
        <v>2.9267869074144894E-2</v>
      </c>
      <c r="Y37" s="10">
        <v>5.0470707828500633E-2</v>
      </c>
      <c r="Z37" s="19">
        <f t="shared" si="16"/>
        <v>50.868096592719503</v>
      </c>
      <c r="AA37" s="19">
        <f t="shared" si="17"/>
        <v>128.49172306835555</v>
      </c>
      <c r="AB37" s="19">
        <f t="shared" si="18"/>
        <v>221.26102476494907</v>
      </c>
      <c r="AC37" s="19">
        <f t="shared" si="19"/>
        <v>34.351830227859104</v>
      </c>
      <c r="AD37" s="19">
        <f t="shared" si="20"/>
        <v>92.24976873953122</v>
      </c>
      <c r="AE37" s="19">
        <f t="shared" si="21"/>
        <v>157.94540247212257</v>
      </c>
      <c r="AF37" s="19">
        <f t="shared" si="22"/>
        <v>25.040276485217507</v>
      </c>
      <c r="AG37" s="19">
        <f t="shared" si="23"/>
        <v>67.149686449151972</v>
      </c>
      <c r="AH37" s="19">
        <f t="shared" si="13"/>
        <v>119.81673200813968</v>
      </c>
      <c r="AI37" s="19">
        <f t="shared" si="24"/>
        <v>41.399740021718436</v>
      </c>
      <c r="AJ37" s="19">
        <f t="shared" si="14"/>
        <v>106.60227532643131</v>
      </c>
      <c r="AK37" s="19">
        <f t="shared" si="15"/>
        <v>186.1947400173085</v>
      </c>
    </row>
    <row r="38" spans="1:37" x14ac:dyDescent="0.25">
      <c r="A38" s="6">
        <v>4</v>
      </c>
      <c r="B38" s="9">
        <f>SUM(N$35:N38)</f>
        <v>0.12901128408177773</v>
      </c>
      <c r="C38" s="9">
        <f>SUM(O$35:O38)</f>
        <v>0.32837922444358175</v>
      </c>
      <c r="D38" s="9">
        <f>SUM(P$35:P38)</f>
        <v>0.56991496555942756</v>
      </c>
      <c r="E38" s="9">
        <f>SUM(Q$35:Q38)</f>
        <v>0.11669383400697628</v>
      </c>
      <c r="F38" s="9">
        <f>SUM(R$35:R38)</f>
        <v>0.3142571426375414</v>
      </c>
      <c r="G38" s="9">
        <f>SUM(S$35:S38)</f>
        <v>0.54208413377071063</v>
      </c>
      <c r="H38" s="9">
        <f>SUM(T$35:T38)</f>
        <v>9.8211992921042768E-2</v>
      </c>
      <c r="I38" s="9">
        <f>SUM(U$35:U38)</f>
        <v>0.26445933490968471</v>
      </c>
      <c r="J38" s="9">
        <f>SUM(V$35:V38)</f>
        <v>0.47394923377916565</v>
      </c>
      <c r="K38" s="9">
        <f>SUM(W$35:W38)</f>
        <v>0.10315474094425785</v>
      </c>
      <c r="L38" s="9">
        <f>SUM(X$35:X38)</f>
        <v>0.26684717930053425</v>
      </c>
      <c r="M38" s="9">
        <f>SUM(Y$35:Y38)</f>
        <v>0.46906252782673341</v>
      </c>
      <c r="N38" s="10">
        <v>3.6490113041980402E-3</v>
      </c>
      <c r="O38" s="10">
        <v>1.171680701666593E-2</v>
      </c>
      <c r="P38" s="10">
        <v>2.4626527430599884E-2</v>
      </c>
      <c r="Q38" s="10">
        <v>5.4894343863286076E-3</v>
      </c>
      <c r="R38" s="10">
        <v>1.5624432829156192E-2</v>
      </c>
      <c r="S38" s="10">
        <v>3.0780266167479271E-2</v>
      </c>
      <c r="T38" s="10">
        <v>4.7010191325418723E-3</v>
      </c>
      <c r="U38" s="10">
        <v>1.3694029935530774E-2</v>
      </c>
      <c r="V38" s="10">
        <v>2.6502924915469222E-2</v>
      </c>
      <c r="W38" s="10">
        <v>6.7886871669857619E-3</v>
      </c>
      <c r="X38" s="10">
        <v>1.8709374775740632E-2</v>
      </c>
      <c r="Y38" s="10">
        <v>3.5657576004807227E-2</v>
      </c>
      <c r="Z38" s="19">
        <f t="shared" si="16"/>
        <v>52.34875146102425</v>
      </c>
      <c r="AA38" s="19">
        <f t="shared" si="17"/>
        <v>133.24603756725963</v>
      </c>
      <c r="AB38" s="19">
        <f t="shared" si="18"/>
        <v>231.25370077765655</v>
      </c>
      <c r="AC38" s="19">
        <f t="shared" si="19"/>
        <v>36.047555565430365</v>
      </c>
      <c r="AD38" s="19">
        <f t="shared" si="20"/>
        <v>97.076267203483241</v>
      </c>
      <c r="AE38" s="19">
        <f t="shared" si="21"/>
        <v>167.45364568336726</v>
      </c>
      <c r="AF38" s="19">
        <f t="shared" si="22"/>
        <v>26.299110759656653</v>
      </c>
      <c r="AG38" s="19">
        <f t="shared" si="23"/>
        <v>70.816660301419802</v>
      </c>
      <c r="AH38" s="19">
        <f t="shared" si="13"/>
        <v>126.9136591458177</v>
      </c>
      <c r="AI38" s="19">
        <f t="shared" si="24"/>
        <v>44.316222255717229</v>
      </c>
      <c r="AJ38" s="19">
        <f t="shared" si="14"/>
        <v>114.63999422560697</v>
      </c>
      <c r="AK38" s="19">
        <f t="shared" si="15"/>
        <v>201.51356151658473</v>
      </c>
    </row>
    <row r="39" spans="1:37" x14ac:dyDescent="0.25">
      <c r="A39" s="6">
        <v>5</v>
      </c>
      <c r="B39" s="9">
        <f>SUM(N$35:N39)</f>
        <v>0.11498227246468218</v>
      </c>
      <c r="C39" s="9">
        <f>SUM(O$35:O39)</f>
        <v>0.32650875054529693</v>
      </c>
      <c r="D39" s="9">
        <f>SUM(P$35:P39)</f>
        <v>0.58018463136748322</v>
      </c>
      <c r="E39" s="9">
        <f>SUM(Q$35:Q39)</f>
        <v>0.11265572718747188</v>
      </c>
      <c r="F39" s="9">
        <f>SUM(R$35:R39)</f>
        <v>0.32098104613876755</v>
      </c>
      <c r="G39" s="9">
        <f>SUM(S$35:S39)</f>
        <v>0.56142089418048202</v>
      </c>
      <c r="H39" s="9">
        <f>SUM(T$35:T39)</f>
        <v>9.4385214690157038E-2</v>
      </c>
      <c r="I39" s="9">
        <f>SUM(U$35:U39)</f>
        <v>0.27027129948633716</v>
      </c>
      <c r="J39" s="9">
        <f>SUM(V$35:V39)</f>
        <v>0.49102482189855701</v>
      </c>
      <c r="K39" s="9">
        <f>SUM(W$35:W39)</f>
        <v>0.1069043084291828</v>
      </c>
      <c r="L39" s="9">
        <f>SUM(X$35:X39)</f>
        <v>0.2822742474595491</v>
      </c>
      <c r="M39" s="9">
        <f>SUM(Y$35:Y39)</f>
        <v>0.49907315598952101</v>
      </c>
      <c r="N39" s="10">
        <v>-1.4029011617095542E-2</v>
      </c>
      <c r="O39" s="10">
        <v>-1.8704738982848225E-3</v>
      </c>
      <c r="P39" s="10">
        <v>1.0269665808055679E-2</v>
      </c>
      <c r="Q39" s="10">
        <v>-4.0381068195044015E-3</v>
      </c>
      <c r="R39" s="10">
        <v>6.723903501226175E-3</v>
      </c>
      <c r="S39" s="10">
        <v>1.9336760409771437E-2</v>
      </c>
      <c r="T39" s="10">
        <v>-3.8267782308857266E-3</v>
      </c>
      <c r="U39" s="10">
        <v>5.8119645766524534E-3</v>
      </c>
      <c r="V39" s="10">
        <v>1.7075588119391374E-2</v>
      </c>
      <c r="W39" s="10">
        <v>3.7495674849249614E-3</v>
      </c>
      <c r="X39" s="10">
        <v>1.5427068159014845E-2</v>
      </c>
      <c r="Y39" s="10">
        <v>3.0010628162787586E-2</v>
      </c>
      <c r="Z39" s="19">
        <f t="shared" si="16"/>
        <v>46.656216520269503</v>
      </c>
      <c r="AA39" s="19">
        <f t="shared" si="17"/>
        <v>132.48705765389349</v>
      </c>
      <c r="AB39" s="19">
        <f t="shared" si="18"/>
        <v>235.42081055258836</v>
      </c>
      <c r="AC39" s="19">
        <f t="shared" si="19"/>
        <v>34.800155638999584</v>
      </c>
      <c r="AD39" s="19">
        <f t="shared" si="20"/>
        <v>99.153328833513768</v>
      </c>
      <c r="AE39" s="19">
        <f t="shared" si="21"/>
        <v>173.42690854903825</v>
      </c>
      <c r="AF39" s="19">
        <f t="shared" si="22"/>
        <v>25.274379853039001</v>
      </c>
      <c r="AG39" s="19">
        <f t="shared" si="23"/>
        <v>72.372982452987046</v>
      </c>
      <c r="AH39" s="19">
        <f t="shared" si="13"/>
        <v>131.48614331889809</v>
      </c>
      <c r="AI39" s="19">
        <f t="shared" si="24"/>
        <v>45.927070816856435</v>
      </c>
      <c r="AJ39" s="19">
        <f t="shared" si="14"/>
        <v>121.26760411566949</v>
      </c>
      <c r="AK39" s="19">
        <f t="shared" si="15"/>
        <v>214.40640246137909</v>
      </c>
    </row>
    <row r="40" spans="1:37" x14ac:dyDescent="0.25">
      <c r="A40" s="6">
        <v>6</v>
      </c>
      <c r="B40" s="9">
        <f>SUM(N$35:N40)</f>
        <v>0.10637002557293153</v>
      </c>
      <c r="C40" s="9">
        <f>SUM(O$35:O40)</f>
        <v>0.32552425109431377</v>
      </c>
      <c r="D40" s="9">
        <f>SUM(P$35:P40)</f>
        <v>0.58797932263128716</v>
      </c>
      <c r="E40" s="9">
        <f>SUM(Q$35:Q40)</f>
        <v>0.10871217561540318</v>
      </c>
      <c r="F40" s="9">
        <f>SUM(R$35:R40)</f>
        <v>0.32437754238819105</v>
      </c>
      <c r="G40" s="9">
        <f>SUM(S$35:S40)</f>
        <v>0.57360953220714705</v>
      </c>
      <c r="H40" s="9">
        <f>SUM(T$35:T40)</f>
        <v>9.1912901317897894E-2</v>
      </c>
      <c r="I40" s="9">
        <f>SUM(U$35:U40)</f>
        <v>0.27364063878844069</v>
      </c>
      <c r="J40" s="9">
        <f>SUM(V$35:V40)</f>
        <v>0.5020703144444415</v>
      </c>
      <c r="K40" s="9">
        <f>SUM(W$35:W40)</f>
        <v>0.10884052084974576</v>
      </c>
      <c r="L40" s="9">
        <f>SUM(X$35:X40)</f>
        <v>0.29327018351135364</v>
      </c>
      <c r="M40" s="9">
        <f>SUM(Y$35:Y40)</f>
        <v>0.52225622940675409</v>
      </c>
      <c r="N40" s="10">
        <v>-8.612246891750653E-3</v>
      </c>
      <c r="O40" s="10">
        <v>-9.8449945098316423E-4</v>
      </c>
      <c r="P40" s="10">
        <v>7.7946912638039833E-3</v>
      </c>
      <c r="Q40" s="10">
        <v>-3.9435515720686971E-3</v>
      </c>
      <c r="R40" s="10">
        <v>3.3964962494235059E-3</v>
      </c>
      <c r="S40" s="10">
        <v>1.2188638026664997E-2</v>
      </c>
      <c r="T40" s="10">
        <v>-2.47231337225914E-3</v>
      </c>
      <c r="U40" s="10">
        <v>3.3693393021035399E-3</v>
      </c>
      <c r="V40" s="10">
        <v>1.1045492545884494E-2</v>
      </c>
      <c r="W40" s="10">
        <v>1.9362124205629589E-3</v>
      </c>
      <c r="X40" s="10">
        <v>1.0995936051804548E-2</v>
      </c>
      <c r="Y40" s="10">
        <v>2.3183073417233094E-2</v>
      </c>
      <c r="Z40" s="19">
        <f t="shared" si="16"/>
        <v>43.161635598406463</v>
      </c>
      <c r="AA40" s="19">
        <f t="shared" si="17"/>
        <v>132.0875785118956</v>
      </c>
      <c r="AB40" s="19">
        <f t="shared" si="18"/>
        <v>238.58365292400171</v>
      </c>
      <c r="AC40" s="19">
        <f t="shared" si="19"/>
        <v>33.581964501233138</v>
      </c>
      <c r="AD40" s="19">
        <f t="shared" si="20"/>
        <v>100.20253068998504</v>
      </c>
      <c r="AE40" s="19">
        <f t="shared" si="21"/>
        <v>177.1920655538793</v>
      </c>
      <c r="AF40" s="19">
        <f t="shared" si="22"/>
        <v>24.612346212586395</v>
      </c>
      <c r="AG40" s="19">
        <f t="shared" si="23"/>
        <v>73.275220813674039</v>
      </c>
      <c r="AH40" s="19">
        <f t="shared" si="13"/>
        <v>134.44389443685691</v>
      </c>
      <c r="AI40" s="19">
        <f t="shared" si="24"/>
        <v>46.758885420610952</v>
      </c>
      <c r="AJ40" s="19">
        <f t="shared" si="14"/>
        <v>125.9915590354414</v>
      </c>
      <c r="AK40" s="19">
        <f t="shared" si="15"/>
        <v>224.36606330415009</v>
      </c>
    </row>
    <row r="41" spans="1:37" x14ac:dyDescent="0.25">
      <c r="A41" s="6">
        <v>7</v>
      </c>
      <c r="B41" s="9">
        <f>SUM(N$35:N41)</f>
        <v>0.10112053839123805</v>
      </c>
      <c r="C41" s="9">
        <f>SUM(O$35:O41)</f>
        <v>0.32540776748362871</v>
      </c>
      <c r="D41" s="9">
        <f>SUM(P$35:P41)</f>
        <v>0.59465762556129231</v>
      </c>
      <c r="E41" s="9">
        <f>SUM(Q$35:Q41)</f>
        <v>0.10506470270609719</v>
      </c>
      <c r="F41" s="9">
        <f>SUM(R$35:R41)</f>
        <v>0.32620046652983992</v>
      </c>
      <c r="G41" s="9">
        <f>SUM(S$35:S41)</f>
        <v>0.58224437388520345</v>
      </c>
      <c r="H41" s="9">
        <f>SUM(T$35:T41)</f>
        <v>8.9545996431614636E-2</v>
      </c>
      <c r="I41" s="9">
        <f>SUM(U$35:U41)</f>
        <v>0.27565342400649545</v>
      </c>
      <c r="J41" s="9">
        <f>SUM(V$35:V41)</f>
        <v>0.50989062544146646</v>
      </c>
      <c r="K41" s="9">
        <f>SUM(W$35:W41)</f>
        <v>0.1099283923405257</v>
      </c>
      <c r="L41" s="9">
        <f>SUM(X$35:X41)</f>
        <v>0.30137136109794599</v>
      </c>
      <c r="M41" s="9">
        <f>SUM(Y$35:Y41)</f>
        <v>0.54091348960977848</v>
      </c>
      <c r="N41" s="10">
        <v>-5.2494871816934699E-3</v>
      </c>
      <c r="O41" s="10">
        <v>-1.1648361068506688E-4</v>
      </c>
      <c r="P41" s="10">
        <v>6.6783029300051299E-3</v>
      </c>
      <c r="Q41" s="10">
        <v>-3.6474729093059904E-3</v>
      </c>
      <c r="R41" s="10">
        <v>1.8229241416488856E-3</v>
      </c>
      <c r="S41" s="10">
        <v>8.6348416780563566E-3</v>
      </c>
      <c r="T41" s="10">
        <v>-2.3669048862832547E-3</v>
      </c>
      <c r="U41" s="10">
        <v>2.0127852180547435E-3</v>
      </c>
      <c r="V41" s="10">
        <v>7.8203109970250099E-3</v>
      </c>
      <c r="W41" s="10">
        <v>1.0878714907799469E-3</v>
      </c>
      <c r="X41" s="10">
        <v>8.1011775865923209E-3</v>
      </c>
      <c r="Y41" s="10">
        <v>1.8657260203024412E-2</v>
      </c>
      <c r="Z41" s="19">
        <f t="shared" si="16"/>
        <v>41.031557584470008</v>
      </c>
      <c r="AA41" s="19">
        <f t="shared" si="17"/>
        <v>132.04031309919597</v>
      </c>
      <c r="AB41" s="19">
        <f t="shared" si="18"/>
        <v>241.29349976222608</v>
      </c>
      <c r="AC41" s="19">
        <f t="shared" si="19"/>
        <v>32.455234168902564</v>
      </c>
      <c r="AD41" s="19">
        <f t="shared" si="20"/>
        <v>100.76564492688399</v>
      </c>
      <c r="AE41" s="19">
        <f t="shared" si="21"/>
        <v>179.85942958246906</v>
      </c>
      <c r="AF41" s="19">
        <f t="shared" si="22"/>
        <v>23.978538752717622</v>
      </c>
      <c r="AG41" s="19">
        <f t="shared" si="23"/>
        <v>73.814202457469605</v>
      </c>
      <c r="AH41" s="19">
        <f t="shared" si="13"/>
        <v>136.53800961534702</v>
      </c>
      <c r="AI41" s="19">
        <f t="shared" si="24"/>
        <v>47.226244984793411</v>
      </c>
      <c r="AJ41" s="19">
        <f t="shared" si="14"/>
        <v>129.47189918436837</v>
      </c>
      <c r="AK41" s="19">
        <f t="shared" si="15"/>
        <v>232.38139330518968</v>
      </c>
    </row>
    <row r="42" spans="1:37" x14ac:dyDescent="0.25">
      <c r="A42" s="6">
        <v>8</v>
      </c>
      <c r="B42" s="9">
        <f>SUM(N$35:N42)</f>
        <v>9.7458451717488917E-2</v>
      </c>
      <c r="C42" s="9">
        <f>SUM(O$35:O42)</f>
        <v>0.32557565489717466</v>
      </c>
      <c r="D42" s="9">
        <f>SUM(P$35:P42)</f>
        <v>0.60043857060215522</v>
      </c>
      <c r="E42" s="9">
        <f>SUM(Q$35:Q42)</f>
        <v>0.10179416803988173</v>
      </c>
      <c r="F42" s="9">
        <f>SUM(R$35:R42)</f>
        <v>0.32711476063423928</v>
      </c>
      <c r="G42" s="9">
        <f>SUM(S$35:S42)</f>
        <v>0.58855521739579164</v>
      </c>
      <c r="H42" s="9">
        <f>SUM(T$35:T42)</f>
        <v>8.7446283624703455E-2</v>
      </c>
      <c r="I42" s="9">
        <f>SUM(U$35:U42)</f>
        <v>0.27687085227719171</v>
      </c>
      <c r="J42" s="9">
        <f>SUM(V$35:V42)</f>
        <v>0.51575492264722111</v>
      </c>
      <c r="K42" s="9">
        <f>SUM(W$35:W42)</f>
        <v>0.11033436749042018</v>
      </c>
      <c r="L42" s="9">
        <f>SUM(X$35:X42)</f>
        <v>0.30718324635078892</v>
      </c>
      <c r="M42" s="9">
        <f>SUM(Y$35:Y42)</f>
        <v>0.55613166667123104</v>
      </c>
      <c r="N42" s="10">
        <v>-3.6620866737491313E-3</v>
      </c>
      <c r="O42" s="10">
        <v>1.6788741354597603E-4</v>
      </c>
      <c r="P42" s="10">
        <v>5.7809450408629302E-3</v>
      </c>
      <c r="Q42" s="10">
        <v>-3.2705346662154607E-3</v>
      </c>
      <c r="R42" s="10">
        <v>9.1429410439938666E-4</v>
      </c>
      <c r="S42" s="10">
        <v>6.310843510588195E-3</v>
      </c>
      <c r="T42" s="10">
        <v>-2.0997128069111838E-3</v>
      </c>
      <c r="U42" s="10">
        <v>1.217428270696251E-3</v>
      </c>
      <c r="V42" s="10">
        <v>5.864297205754633E-3</v>
      </c>
      <c r="W42" s="10">
        <v>4.059751498944747E-4</v>
      </c>
      <c r="X42" s="10">
        <v>5.8118852528429125E-3</v>
      </c>
      <c r="Y42" s="10">
        <v>1.521817706145258E-2</v>
      </c>
      <c r="Z42" s="19">
        <f t="shared" si="16"/>
        <v>39.545597139403021</v>
      </c>
      <c r="AA42" s="19">
        <f t="shared" si="17"/>
        <v>132.10843657031484</v>
      </c>
      <c r="AB42" s="19">
        <f t="shared" si="18"/>
        <v>243.63922678376431</v>
      </c>
      <c r="AC42" s="19">
        <f t="shared" si="19"/>
        <v>31.444942741662114</v>
      </c>
      <c r="AD42" s="19">
        <f t="shared" si="20"/>
        <v>101.04807688065381</v>
      </c>
      <c r="AE42" s="19">
        <f t="shared" si="21"/>
        <v>181.80889404259693</v>
      </c>
      <c r="AF42" s="19">
        <f t="shared" si="22"/>
        <v>23.416279724771606</v>
      </c>
      <c r="AG42" s="19">
        <f t="shared" si="23"/>
        <v>74.140204201052171</v>
      </c>
      <c r="AH42" s="19">
        <f t="shared" si="13"/>
        <v>138.10834534680578</v>
      </c>
      <c r="AI42" s="19">
        <f t="shared" si="24"/>
        <v>47.400655630473224</v>
      </c>
      <c r="AJ42" s="19">
        <f t="shared" si="14"/>
        <v>131.96873836240374</v>
      </c>
      <c r="AK42" s="19">
        <f t="shared" si="15"/>
        <v>238.91926166498348</v>
      </c>
    </row>
    <row r="43" spans="1:37" x14ac:dyDescent="0.25">
      <c r="A43" s="6">
        <v>9</v>
      </c>
      <c r="B43" s="9">
        <f>SUM(N$35:N43)</f>
        <v>9.5395930697424913E-2</v>
      </c>
      <c r="C43" s="9">
        <f>SUM(O$35:O43)</f>
        <v>0.32630768533206084</v>
      </c>
      <c r="D43" s="9">
        <f>SUM(P$35:P43)</f>
        <v>0.60567284537411037</v>
      </c>
      <c r="E43" s="9">
        <f>SUM(Q$35:Q43)</f>
        <v>9.9264312762615242E-2</v>
      </c>
      <c r="F43" s="9">
        <f>SUM(R$35:R43)</f>
        <v>0.32776631294671232</v>
      </c>
      <c r="G43" s="9">
        <f>SUM(S$35:S43)</f>
        <v>0.59340345672219441</v>
      </c>
      <c r="H43" s="9">
        <f>SUM(T$35:T43)</f>
        <v>8.5888980761045342E-2</v>
      </c>
      <c r="I43" s="9">
        <f>SUM(U$35:U43)</f>
        <v>0.27778336213511734</v>
      </c>
      <c r="J43" s="9">
        <f>SUM(V$35:V43)</f>
        <v>0.5204648840009507</v>
      </c>
      <c r="K43" s="9">
        <f>SUM(W$35:W43)</f>
        <v>0.11040029879129322</v>
      </c>
      <c r="L43" s="9">
        <f>SUM(X$35:X43)</f>
        <v>0.31150184694978189</v>
      </c>
      <c r="M43" s="9">
        <f>SUM(Y$35:Y43)</f>
        <v>0.56849245304345297</v>
      </c>
      <c r="N43" s="10">
        <v>-2.0625210200640081E-3</v>
      </c>
      <c r="O43" s="10">
        <v>7.3203043488615773E-4</v>
      </c>
      <c r="P43" s="10">
        <v>5.2342747719551184E-3</v>
      </c>
      <c r="Q43" s="10">
        <v>-2.5298552772664842E-3</v>
      </c>
      <c r="R43" s="10">
        <v>6.5155231247304105E-4</v>
      </c>
      <c r="S43" s="10">
        <v>4.8482393264028152E-3</v>
      </c>
      <c r="T43" s="10">
        <v>-1.5573028636581133E-3</v>
      </c>
      <c r="U43" s="10">
        <v>9.1250985792564539E-4</v>
      </c>
      <c r="V43" s="10">
        <v>4.7099613537295625E-3</v>
      </c>
      <c r="W43" s="10">
        <v>6.5931300873044526E-5</v>
      </c>
      <c r="X43" s="10">
        <v>4.3186005989929929E-3</v>
      </c>
      <c r="Y43" s="10">
        <v>1.2360786372221912E-2</v>
      </c>
      <c r="Z43" s="19">
        <f t="shared" si="16"/>
        <v>38.708690499561897</v>
      </c>
      <c r="AA43" s="19">
        <f t="shared" si="17"/>
        <v>132.40547166744224</v>
      </c>
      <c r="AB43" s="19">
        <f t="shared" si="18"/>
        <v>245.76313207674707</v>
      </c>
      <c r="AC43" s="19">
        <f t="shared" si="19"/>
        <v>30.663452447373651</v>
      </c>
      <c r="AD43" s="19">
        <f t="shared" si="20"/>
        <v>101.24934602557069</v>
      </c>
      <c r="AE43" s="19">
        <f t="shared" si="21"/>
        <v>183.30654966425183</v>
      </c>
      <c r="AF43" s="19">
        <f t="shared" si="22"/>
        <v>22.999266697344279</v>
      </c>
      <c r="AG43" s="19">
        <f t="shared" si="23"/>
        <v>74.38455519230186</v>
      </c>
      <c r="AH43" s="19">
        <f t="shared" si="13"/>
        <v>139.36957416042958</v>
      </c>
      <c r="AI43" s="19">
        <f t="shared" si="24"/>
        <v>47.428980321673571</v>
      </c>
      <c r="AJ43" s="19">
        <f t="shared" si="14"/>
        <v>133.82404876526797</v>
      </c>
      <c r="AK43" s="19">
        <f t="shared" si="15"/>
        <v>244.22956879301782</v>
      </c>
    </row>
    <row r="44" spans="1:37" x14ac:dyDescent="0.25">
      <c r="A44" s="6">
        <v>10</v>
      </c>
      <c r="B44" s="9">
        <f>SUM(N$35:N44)</f>
        <v>9.3973831416814022E-2</v>
      </c>
      <c r="C44" s="9">
        <f>SUM(O$35:O44)</f>
        <v>0.32696588513883168</v>
      </c>
      <c r="D44" s="9">
        <f>SUM(P$35:P44)</f>
        <v>0.60990047370800249</v>
      </c>
      <c r="E44" s="9">
        <f>SUM(Q$35:Q44)</f>
        <v>9.7216415012833401E-2</v>
      </c>
      <c r="F44" s="9">
        <f>SUM(R$35:R44)</f>
        <v>0.32820848068020647</v>
      </c>
      <c r="G44" s="9">
        <f>SUM(S$35:S44)</f>
        <v>0.59715956844261353</v>
      </c>
      <c r="H44" s="9">
        <f>SUM(T$35:T44)</f>
        <v>8.4587247081040276E-2</v>
      </c>
      <c r="I44" s="9">
        <f>SUM(U$35:U44)</f>
        <v>0.27838332883201394</v>
      </c>
      <c r="J44" s="9">
        <f>SUM(V$35:V44)</f>
        <v>0.52400026490862661</v>
      </c>
      <c r="K44" s="9">
        <f>SUM(W$35:W44)</f>
        <v>0.11027320530079844</v>
      </c>
      <c r="L44" s="9">
        <f>SUM(X$35:X44)</f>
        <v>0.31469080954186179</v>
      </c>
      <c r="M44" s="9">
        <f>SUM(Y$35:Y44)</f>
        <v>0.57860024632290019</v>
      </c>
      <c r="N44" s="10">
        <v>-1.4220992806108974E-3</v>
      </c>
      <c r="O44" s="10">
        <v>6.5819980677084039E-4</v>
      </c>
      <c r="P44" s="10">
        <v>4.2276283338920848E-3</v>
      </c>
      <c r="Q44" s="10">
        <v>-2.0478977497818416E-3</v>
      </c>
      <c r="R44" s="10">
        <v>4.4216773349414068E-4</v>
      </c>
      <c r="S44" s="10">
        <v>3.7561117204190676E-3</v>
      </c>
      <c r="T44" s="10">
        <v>-1.301733680005069E-3</v>
      </c>
      <c r="U44" s="10">
        <v>5.9996669689660245E-4</v>
      </c>
      <c r="V44" s="10">
        <v>3.5353809076759351E-3</v>
      </c>
      <c r="W44" s="10">
        <v>-1.2709349049477904E-4</v>
      </c>
      <c r="X44" s="10">
        <v>3.1889625920798904E-3</v>
      </c>
      <c r="Y44" s="10">
        <v>1.0107793279447259E-2</v>
      </c>
      <c r="Z44" s="19">
        <f t="shared" si="16"/>
        <v>38.131647008184729</v>
      </c>
      <c r="AA44" s="19">
        <f t="shared" si="17"/>
        <v>132.67254860060802</v>
      </c>
      <c r="AB44" s="19">
        <f t="shared" si="18"/>
        <v>247.47857167178449</v>
      </c>
      <c r="AC44" s="19">
        <f t="shared" si="19"/>
        <v>30.03084226230451</v>
      </c>
      <c r="AD44" s="19">
        <f t="shared" si="20"/>
        <v>101.38593478433422</v>
      </c>
      <c r="AE44" s="19">
        <f t="shared" si="21"/>
        <v>184.4668392982669</v>
      </c>
      <c r="AF44" s="19">
        <f>$D$4*H44</f>
        <v>22.650689734268585</v>
      </c>
      <c r="AG44" s="19">
        <f t="shared" si="23"/>
        <v>74.545213683637783</v>
      </c>
      <c r="AH44" s="19">
        <f t="shared" si="13"/>
        <v>140.31627497876337</v>
      </c>
      <c r="AI44" s="19">
        <f t="shared" si="24"/>
        <v>47.374379793181475</v>
      </c>
      <c r="AJ44" s="19">
        <f t="shared" si="14"/>
        <v>135.19405632577502</v>
      </c>
      <c r="AK44" s="19">
        <f t="shared" si="15"/>
        <v>248.57196943681257</v>
      </c>
    </row>
    <row r="45" spans="1:37" x14ac:dyDescent="0.25">
      <c r="A45" s="6">
        <v>11</v>
      </c>
      <c r="B45" s="9">
        <f>SUM(N$35:N45)</f>
        <v>9.2859862721253725E-2</v>
      </c>
      <c r="C45" s="9">
        <f>SUM(O$35:O45)</f>
        <v>0.32745731302652326</v>
      </c>
      <c r="D45" s="9">
        <f>SUM(P$35:P45)</f>
        <v>0.61328313027889492</v>
      </c>
      <c r="E45" s="9">
        <f>SUM(Q$35:Q45)</f>
        <v>9.5603187014978608E-2</v>
      </c>
      <c r="F45" s="9">
        <f>SUM(R$35:R45)</f>
        <v>0.32849753011501626</v>
      </c>
      <c r="G45" s="9">
        <f>SUM(S$35:S45)</f>
        <v>0.600120229056891</v>
      </c>
      <c r="H45" s="9">
        <f>SUM(T$35:T45)</f>
        <v>8.3543840151844281E-2</v>
      </c>
      <c r="I45" s="9">
        <f>SUM(U$35:U45)</f>
        <v>0.27879462660776522</v>
      </c>
      <c r="J45" s="9">
        <f>SUM(V$35:V45)</f>
        <v>0.52678224919827665</v>
      </c>
      <c r="K45" s="9">
        <f>SUM(W$35:W45)</f>
        <v>0.11003245702738934</v>
      </c>
      <c r="L45" s="9">
        <f>SUM(X$35:X45)</f>
        <v>0.31700874962103981</v>
      </c>
      <c r="M45" s="9">
        <f>SUM(Y$35:Y45)</f>
        <v>0.58687453056063887</v>
      </c>
      <c r="N45" s="10">
        <v>-1.1139686955603015E-3</v>
      </c>
      <c r="O45" s="10">
        <v>4.914278876915919E-4</v>
      </c>
      <c r="P45" s="10">
        <v>3.3826565708924053E-3</v>
      </c>
      <c r="Q45" s="10">
        <v>-1.6132279978547963E-3</v>
      </c>
      <c r="R45" s="10">
        <v>2.8904943480977037E-4</v>
      </c>
      <c r="S45" s="10">
        <v>2.9606606142774843E-3</v>
      </c>
      <c r="T45" s="10">
        <v>-1.0434069291959975E-3</v>
      </c>
      <c r="U45" s="10">
        <v>4.1129777575128995E-4</v>
      </c>
      <c r="V45" s="10">
        <v>2.7819842896499932E-3</v>
      </c>
      <c r="W45" s="10">
        <v>-2.4074827340909776E-4</v>
      </c>
      <c r="X45" s="10">
        <v>2.3179400791780093E-3</v>
      </c>
      <c r="Y45" s="10">
        <v>8.2742842377386844E-3</v>
      </c>
      <c r="Z45" s="19">
        <f t="shared" si="16"/>
        <v>37.679633288653946</v>
      </c>
      <c r="AA45" s="19">
        <f t="shared" si="17"/>
        <v>132.87195469548476</v>
      </c>
      <c r="AB45" s="19">
        <f t="shared" si="18"/>
        <v>248.85114810467545</v>
      </c>
      <c r="AC45" s="19">
        <f t="shared" si="19"/>
        <v>29.532504656146997</v>
      </c>
      <c r="AD45" s="19">
        <f t="shared" si="20"/>
        <v>101.47522421124464</v>
      </c>
      <c r="AE45" s="19">
        <f t="shared" si="21"/>
        <v>185.3814084262053</v>
      </c>
      <c r="AF45" s="19">
        <f t="shared" si="22"/>
        <v>22.371287254162315</v>
      </c>
      <c r="AG45" s="19">
        <f t="shared" si="23"/>
        <v>74.65535059704284</v>
      </c>
      <c r="AH45" s="19">
        <f t="shared" si="13"/>
        <v>141.06123199255651</v>
      </c>
      <c r="AI45" s="19">
        <f t="shared" si="24"/>
        <v>47.270952128156921</v>
      </c>
      <c r="AJ45" s="19">
        <f t="shared" si="14"/>
        <v>136.18986463069623</v>
      </c>
      <c r="AK45" s="19">
        <f t="shared" si="15"/>
        <v>252.12667778981742</v>
      </c>
    </row>
    <row r="46" spans="1:37" x14ac:dyDescent="0.25">
      <c r="A46" s="6">
        <v>12</v>
      </c>
      <c r="B46" s="9">
        <f>SUM(N$35:N46)</f>
        <v>9.1993756471831362E-2</v>
      </c>
      <c r="C46" s="9">
        <f>SUM(O$35:O46)</f>
        <v>0.3278058641520249</v>
      </c>
      <c r="D46" s="9">
        <f>SUM(P$35:P46)</f>
        <v>0.6160227971898341</v>
      </c>
      <c r="E46" s="9">
        <f>SUM(Q$35:Q46)</f>
        <v>9.4344382730858559E-2</v>
      </c>
      <c r="F46" s="9">
        <f>SUM(R$35:R46)</f>
        <v>0.32869595444780547</v>
      </c>
      <c r="G46" s="9">
        <f>SUM(S$35:S46)</f>
        <v>0.6024584293535572</v>
      </c>
      <c r="H46" s="9">
        <f>SUM(T$35:T46)</f>
        <v>8.2684975922727458E-2</v>
      </c>
      <c r="I46" s="9">
        <f>SUM(U$35:U46)</f>
        <v>0.2790901711732019</v>
      </c>
      <c r="J46" s="9">
        <f>SUM(V$35:V46)</f>
        <v>0.52900613877568115</v>
      </c>
      <c r="K46" s="9">
        <f>SUM(W$35:W46)</f>
        <v>0.10978214063397573</v>
      </c>
      <c r="L46" s="9">
        <f>SUM(X$35:X46)</f>
        <v>0.31869474257856067</v>
      </c>
      <c r="M46" s="9">
        <f>SUM(Y$35:Y46)</f>
        <v>0.59368078406044267</v>
      </c>
      <c r="N46" s="10">
        <v>-8.6610624942236444E-4</v>
      </c>
      <c r="O46" s="10">
        <v>3.4855112550165942E-4</v>
      </c>
      <c r="P46" s="10">
        <v>2.7396669109391331E-3</v>
      </c>
      <c r="Q46" s="10">
        <v>-1.2588042841200462E-3</v>
      </c>
      <c r="R46" s="10">
        <v>1.9842433278922125E-4</v>
      </c>
      <c r="S46" s="10">
        <v>2.3382002966661842E-3</v>
      </c>
      <c r="T46" s="10">
        <v>-8.5886422911682532E-4</v>
      </c>
      <c r="U46" s="10">
        <v>2.9554456543667265E-4</v>
      </c>
      <c r="V46" s="10">
        <v>2.2238895774045388E-3</v>
      </c>
      <c r="W46" s="10">
        <v>-2.5031639341360518E-4</v>
      </c>
      <c r="X46" s="10">
        <v>1.6859929575208747E-3</v>
      </c>
      <c r="Y46" s="10">
        <v>6.8062534998038337E-3</v>
      </c>
      <c r="Z46" s="19">
        <f t="shared" si="16"/>
        <v>37.32819441171732</v>
      </c>
      <c r="AA46" s="19">
        <f t="shared" si="17"/>
        <v>133.01338586075229</v>
      </c>
      <c r="AB46" s="19">
        <f t="shared" si="18"/>
        <v>249.96281940713175</v>
      </c>
      <c r="AC46" s="19">
        <f t="shared" si="19"/>
        <v>29.143651056777674</v>
      </c>
      <c r="AD46" s="19">
        <f t="shared" si="20"/>
        <v>101.53651889937123</v>
      </c>
      <c r="AE46" s="19">
        <f t="shared" si="21"/>
        <v>186.10369513342022</v>
      </c>
      <c r="AF46" s="19">
        <f t="shared" si="22"/>
        <v>22.141301436572711</v>
      </c>
      <c r="AG46" s="19">
        <f t="shared" si="23"/>
        <v>74.734491229766618</v>
      </c>
      <c r="AH46" s="19">
        <f t="shared" si="13"/>
        <v>141.65674295383417</v>
      </c>
      <c r="AI46" s="19">
        <f t="shared" si="24"/>
        <v>47.163413911074279</v>
      </c>
      <c r="AJ46" s="19">
        <f t="shared" si="14"/>
        <v>136.91418265954422</v>
      </c>
      <c r="AK46" s="19">
        <f t="shared" si="15"/>
        <v>255.05070668141292</v>
      </c>
    </row>
    <row r="47" spans="1:37" x14ac:dyDescent="0.25">
      <c r="A47" s="6">
        <v>13</v>
      </c>
      <c r="B47" s="9">
        <f>SUM(N$35:N47)</f>
        <v>9.1282474322498128E-2</v>
      </c>
      <c r="C47" s="9">
        <f>SUM(O$35:O47)</f>
        <v>0.32802121317797661</v>
      </c>
      <c r="D47" s="9">
        <f>SUM(P$35:P47)</f>
        <v>0.6182272854873897</v>
      </c>
      <c r="E47" s="9">
        <f>SUM(Q$35:Q47)</f>
        <v>9.3332140678729761E-2</v>
      </c>
      <c r="F47" s="9">
        <f>SUM(R$35:R47)</f>
        <v>0.3288308270672472</v>
      </c>
      <c r="G47" s="9">
        <f>SUM(S$35:S47)</f>
        <v>0.60430146647196958</v>
      </c>
      <c r="H47" s="9">
        <f>SUM(T$35:T47)</f>
        <v>8.1991700605964252E-2</v>
      </c>
      <c r="I47" s="9">
        <f>SUM(U$35:U47)</f>
        <v>0.27929487378717288</v>
      </c>
      <c r="J47" s="9">
        <f>SUM(V$35:V47)</f>
        <v>0.53073190228830858</v>
      </c>
      <c r="K47" s="9">
        <f>SUM(W$35:W47)</f>
        <v>0.10953413633702683</v>
      </c>
      <c r="L47" s="9">
        <f>SUM(X$35:X47)</f>
        <v>0.31989781765950398</v>
      </c>
      <c r="M47" s="9">
        <f>SUM(Y$35:Y47)</f>
        <v>0.59924377193339595</v>
      </c>
      <c r="N47" s="10">
        <v>-7.1128214933323039E-4</v>
      </c>
      <c r="O47" s="10">
        <v>2.153490259517373E-4</v>
      </c>
      <c r="P47" s="10">
        <v>2.2044882975555476E-3</v>
      </c>
      <c r="Q47" s="10">
        <v>-1.0122420521287991E-3</v>
      </c>
      <c r="R47" s="10">
        <v>1.3487261944170503E-4</v>
      </c>
      <c r="S47" s="10">
        <v>1.8430371184124019E-3</v>
      </c>
      <c r="T47" s="10">
        <v>-6.9327531676320186E-4</v>
      </c>
      <c r="U47" s="10">
        <v>2.0470261397097385E-4</v>
      </c>
      <c r="V47" s="10">
        <v>1.7257635126274736E-3</v>
      </c>
      <c r="W47" s="10">
        <v>-2.4800429694890369E-4</v>
      </c>
      <c r="X47" s="10">
        <v>1.203075080943281E-3</v>
      </c>
      <c r="Y47" s="10">
        <v>5.5629878729532827E-3</v>
      </c>
      <c r="Z47" s="19">
        <f t="shared" si="16"/>
        <v>37.03957832112399</v>
      </c>
      <c r="AA47" s="19">
        <f t="shared" si="17"/>
        <v>133.10076777247542</v>
      </c>
      <c r="AB47" s="19">
        <f t="shared" si="18"/>
        <v>250.85733193608482</v>
      </c>
      <c r="AC47" s="19">
        <f t="shared" si="19"/>
        <v>28.830962285084762</v>
      </c>
      <c r="AD47" s="19">
        <f t="shared" si="20"/>
        <v>101.5781820110939</v>
      </c>
      <c r="AE47" s="19">
        <f t="shared" si="21"/>
        <v>186.67302241193903</v>
      </c>
      <c r="AF47" s="19">
        <f t="shared" si="22"/>
        <v>21.955656854885525</v>
      </c>
      <c r="AG47" s="19">
        <f t="shared" si="23"/>
        <v>74.789306294174708</v>
      </c>
      <c r="AH47" s="19">
        <f t="shared" si="13"/>
        <v>142.11886620796722</v>
      </c>
      <c r="AI47" s="19">
        <f t="shared" si="24"/>
        <v>47.056868991826221</v>
      </c>
      <c r="AJ47" s="19">
        <f t="shared" si="14"/>
        <v>137.43103474205014</v>
      </c>
      <c r="AK47" s="19">
        <f t="shared" si="15"/>
        <v>257.44061726358262</v>
      </c>
    </row>
    <row r="48" spans="1:37" x14ac:dyDescent="0.25">
      <c r="A48" s="6">
        <v>14</v>
      </c>
      <c r="B48" s="9">
        <f>SUM(N$35:N48)</f>
        <v>9.070288633609129E-2</v>
      </c>
      <c r="C48" s="9">
        <f>SUM(O$35:O48)</f>
        <v>0.32816699594929843</v>
      </c>
      <c r="D48" s="9">
        <f>SUM(P$35:P48)</f>
        <v>0.6200117290829521</v>
      </c>
      <c r="E48" s="9">
        <f>SUM(Q$35:Q48)</f>
        <v>9.2518223946601474E-2</v>
      </c>
      <c r="F48" s="9">
        <f>SUM(R$35:R48)</f>
        <v>0.32892220216067425</v>
      </c>
      <c r="G48" s="9">
        <f>SUM(S$35:S48)</f>
        <v>0.60578798922031718</v>
      </c>
      <c r="H48" s="9">
        <f>SUM(T$35:T48)</f>
        <v>8.1425617911846396E-2</v>
      </c>
      <c r="I48" s="9">
        <f>SUM(U$35:U48)</f>
        <v>0.27943571159447383</v>
      </c>
      <c r="J48" s="9">
        <f>SUM(V$35:V48)</f>
        <v>0.53211704602266108</v>
      </c>
      <c r="K48" s="9">
        <f>SUM(W$35:W48)</f>
        <v>0.10927938238768237</v>
      </c>
      <c r="L48" s="9">
        <f>SUM(X$35:X48)</f>
        <v>0.32077000116442311</v>
      </c>
      <c r="M48" s="9">
        <f>SUM(Y$35:Y48)</f>
        <v>0.60383558789258773</v>
      </c>
      <c r="N48" s="10">
        <v>-5.7958798640683198E-4</v>
      </c>
      <c r="O48" s="10">
        <v>1.4578277132180217E-4</v>
      </c>
      <c r="P48" s="10">
        <v>1.7844435955623487E-3</v>
      </c>
      <c r="Q48" s="10">
        <v>-8.1391673212828446E-4</v>
      </c>
      <c r="R48" s="10">
        <v>9.1375093427043146E-5</v>
      </c>
      <c r="S48" s="10">
        <v>1.4865227483475474E-3</v>
      </c>
      <c r="T48" s="10">
        <v>-5.6608269411785204E-4</v>
      </c>
      <c r="U48" s="10">
        <v>1.408378073009354E-4</v>
      </c>
      <c r="V48" s="10">
        <v>1.3851437343524609E-3</v>
      </c>
      <c r="W48" s="10">
        <v>-2.5475394934446272E-4</v>
      </c>
      <c r="X48" s="10">
        <v>8.7218350491914047E-4</v>
      </c>
      <c r="Y48" s="10">
        <v>4.5918159591918275E-3</v>
      </c>
      <c r="Z48" s="19">
        <f t="shared" si="16"/>
        <v>36.804399610469694</v>
      </c>
      <c r="AA48" s="19">
        <f t="shared" si="17"/>
        <v>133.1599218698673</v>
      </c>
      <c r="AB48" s="19">
        <f t="shared" si="18"/>
        <v>251.58140343839696</v>
      </c>
      <c r="AC48" s="19">
        <f t="shared" si="19"/>
        <v>28.579537615763552</v>
      </c>
      <c r="AD48" s="19">
        <f t="shared" si="20"/>
        <v>101.60640842755916</v>
      </c>
      <c r="AE48" s="19">
        <f t="shared" si="21"/>
        <v>187.13221986505496</v>
      </c>
      <c r="AF48" s="19">
        <f t="shared" si="22"/>
        <v>21.804071788449708</v>
      </c>
      <c r="AG48" s="19">
        <f t="shared" si="23"/>
        <v>74.827019703537374</v>
      </c>
      <c r="AH48" s="19">
        <f t="shared" si="13"/>
        <v>142.4897786332661</v>
      </c>
      <c r="AI48" s="19">
        <f t="shared" si="24"/>
        <v>46.947424360039768</v>
      </c>
      <c r="AJ48" s="19">
        <f t="shared" si="14"/>
        <v>137.8057327704486</v>
      </c>
      <c r="AK48" s="19">
        <f t="shared" si="15"/>
        <v>259.41330348955893</v>
      </c>
    </row>
    <row r="49" spans="1:37" x14ac:dyDescent="0.25">
      <c r="A49" s="6">
        <v>15</v>
      </c>
      <c r="B49" s="9">
        <f>SUM(N$35:N49)</f>
        <v>9.0249521480103317E-2</v>
      </c>
      <c r="C49" s="9">
        <f>SUM(O$35:O49)</f>
        <v>0.32826500327926134</v>
      </c>
      <c r="D49" s="9">
        <f>SUM(P$35:P49)</f>
        <v>0.6214482558390263</v>
      </c>
      <c r="E49" s="9">
        <f>SUM(Q$35:Q49)</f>
        <v>9.1876581493951739E-2</v>
      </c>
      <c r="F49" s="9">
        <f>SUM(R$35:R49)</f>
        <v>0.32898123513810229</v>
      </c>
      <c r="G49" s="9">
        <f>SUM(S$35:S49)</f>
        <v>0.60699088350830332</v>
      </c>
      <c r="H49" s="9">
        <f>SUM(T$35:T49)</f>
        <v>8.0968890897912288E-2</v>
      </c>
      <c r="I49" s="9">
        <f>SUM(U$35:U49)</f>
        <v>0.27953224250274966</v>
      </c>
      <c r="J49" s="9">
        <f>SUM(V$35:V49)</f>
        <v>0.53323102981259274</v>
      </c>
      <c r="K49" s="9">
        <f>SUM(W$35:W49)</f>
        <v>0.10903808948070184</v>
      </c>
      <c r="L49" s="9">
        <f>SUM(X$35:X49)</f>
        <v>0.32140049592112402</v>
      </c>
      <c r="M49" s="9">
        <f>SUM(Y$35:Y49)</f>
        <v>0.60767431559374296</v>
      </c>
      <c r="N49" s="10">
        <v>-4.5336485598796805E-4</v>
      </c>
      <c r="O49" s="10">
        <v>9.800732996289964E-5</v>
      </c>
      <c r="P49" s="10">
        <v>1.4365267560741777E-3</v>
      </c>
      <c r="Q49" s="10">
        <v>-6.4164245264974082E-4</v>
      </c>
      <c r="R49" s="10">
        <v>5.9032977428061692E-5</v>
      </c>
      <c r="S49" s="10">
        <v>1.202894287986167E-3</v>
      </c>
      <c r="T49" s="10">
        <v>-4.5672701393410363E-4</v>
      </c>
      <c r="U49" s="10">
        <v>9.653090827580976E-5</v>
      </c>
      <c r="V49" s="10">
        <v>1.113983789931659E-3</v>
      </c>
      <c r="W49" s="10">
        <v>-2.4129290698051873E-4</v>
      </c>
      <c r="X49" s="10">
        <v>6.3049475670088565E-4</v>
      </c>
      <c r="Y49" s="10">
        <v>3.8387277011552113E-3</v>
      </c>
      <c r="Z49" s="19">
        <f t="shared" si="16"/>
        <v>36.620438305563738</v>
      </c>
      <c r="AA49" s="19">
        <f t="shared" si="17"/>
        <v>133.19969018466318</v>
      </c>
      <c r="AB49" s="19">
        <f t="shared" si="18"/>
        <v>252.16430114890397</v>
      </c>
      <c r="AC49" s="19">
        <f t="shared" si="19"/>
        <v>28.38132969705169</v>
      </c>
      <c r="AD49" s="19">
        <f t="shared" si="20"/>
        <v>101.62464413428813</v>
      </c>
      <c r="AE49" s="19">
        <f t="shared" si="21"/>
        <v>187.50380246883614</v>
      </c>
      <c r="AF49" s="19">
        <f t="shared" si="22"/>
        <v>21.681769878376091</v>
      </c>
      <c r="AG49" s="19">
        <f t="shared" si="23"/>
        <v>74.852868655106022</v>
      </c>
      <c r="AH49" s="19">
        <f t="shared" si="13"/>
        <v>142.78808011564644</v>
      </c>
      <c r="AI49" s="19">
        <f t="shared" si="24"/>
        <v>46.843762715440661</v>
      </c>
      <c r="AJ49" s="19">
        <f t="shared" si="14"/>
        <v>138.07659909722383</v>
      </c>
      <c r="AK49" s="19">
        <f t="shared" si="15"/>
        <v>261.06245609685891</v>
      </c>
    </row>
    <row r="50" spans="1:37" x14ac:dyDescent="0.25">
      <c r="A50" s="6">
        <v>16</v>
      </c>
      <c r="B50" s="9">
        <f>SUM(N$35:N50)</f>
        <v>8.9894567942075343E-2</v>
      </c>
      <c r="C50" s="9">
        <f>SUM(O$35:O50)</f>
        <v>0.3283302512315347</v>
      </c>
      <c r="D50" s="9">
        <f>SUM(P$35:P50)</f>
        <v>0.62260260615600205</v>
      </c>
      <c r="E50" s="9">
        <f>SUM(Q$35:Q50)</f>
        <v>9.1365840768998438E-2</v>
      </c>
      <c r="F50" s="9">
        <f>SUM(R$35:R50)</f>
        <v>0.32902095887728966</v>
      </c>
      <c r="G50" s="9">
        <f>SUM(S$35:S50)</f>
        <v>0.60796757937922463</v>
      </c>
      <c r="H50" s="9">
        <f>SUM(T$35:T50)</f>
        <v>8.0584849463949573E-2</v>
      </c>
      <c r="I50" s="9">
        <f>SUM(U$35:U50)</f>
        <v>0.27959596782392943</v>
      </c>
      <c r="J50" s="9">
        <f>SUM(V$35:V50)</f>
        <v>0.53411939031245692</v>
      </c>
      <c r="K50" s="9">
        <f>SUM(W$35:W50)</f>
        <v>0.1088232077398644</v>
      </c>
      <c r="L50" s="9">
        <f>SUM(X$35:X50)</f>
        <v>0.32184679261401372</v>
      </c>
      <c r="M50" s="9">
        <f>SUM(Y$35:Y50)</f>
        <v>0.61087178988723878</v>
      </c>
      <c r="N50" s="10">
        <v>-3.5495353802797566E-4</v>
      </c>
      <c r="O50" s="10">
        <v>6.5247952273361749E-5</v>
      </c>
      <c r="P50" s="10">
        <v>1.1543503169758017E-3</v>
      </c>
      <c r="Q50" s="10">
        <v>-5.1074072495329887E-4</v>
      </c>
      <c r="R50" s="10">
        <v>3.9723739187371549E-5</v>
      </c>
      <c r="S50" s="10">
        <v>9.7669587092130521E-4</v>
      </c>
      <c r="T50" s="10">
        <v>-3.8404143396271012E-4</v>
      </c>
      <c r="U50" s="10">
        <v>6.3725321179772113E-5</v>
      </c>
      <c r="V50" s="10">
        <v>8.8836049986421798E-4</v>
      </c>
      <c r="W50" s="10">
        <v>-2.1488174083744076E-4</v>
      </c>
      <c r="X50" s="10">
        <v>4.4629669288970785E-4</v>
      </c>
      <c r="Y50" s="10">
        <v>3.1974742934958644E-3</v>
      </c>
      <c r="Z50" s="19">
        <f t="shared" si="16"/>
        <v>36.476409241170742</v>
      </c>
      <c r="AA50" s="19">
        <f t="shared" si="17"/>
        <v>133.22616576671177</v>
      </c>
      <c r="AB50" s="19">
        <f t="shared" si="18"/>
        <v>252.6327004697263</v>
      </c>
      <c r="AC50" s="19">
        <f t="shared" si="19"/>
        <v>28.223558253350717</v>
      </c>
      <c r="AD50" s="19">
        <f t="shared" si="20"/>
        <v>101.63691507994527</v>
      </c>
      <c r="AE50" s="19">
        <f t="shared" si="21"/>
        <v>187.80551077225394</v>
      </c>
      <c r="AF50" s="19">
        <f t="shared" si="22"/>
        <v>21.578931641337132</v>
      </c>
      <c r="AG50" s="19">
        <f t="shared" si="23"/>
        <v>74.869932958864212</v>
      </c>
      <c r="AH50" s="19">
        <f t="shared" si="13"/>
        <v>143.02596441557318</v>
      </c>
      <c r="AI50" s="19">
        <f t="shared" si="24"/>
        <v>46.751447549908974</v>
      </c>
      <c r="AJ50" s="19">
        <f t="shared" si="14"/>
        <v>138.26833224737325</v>
      </c>
      <c r="AK50" s="19">
        <f t="shared" si="15"/>
        <v>262.43612036231497</v>
      </c>
    </row>
    <row r="51" spans="1:37" x14ac:dyDescent="0.25">
      <c r="A51" s="6">
        <v>17</v>
      </c>
      <c r="B51" s="9">
        <f>SUM(N$35:N51)</f>
        <v>8.9613667381906403E-2</v>
      </c>
      <c r="C51" s="9">
        <f>SUM(O$35:O51)</f>
        <v>0.32838028465122782</v>
      </c>
      <c r="D51" s="9">
        <f>SUM(P$35:P51)</f>
        <v>0.6235454578452172</v>
      </c>
      <c r="E51" s="9">
        <f>SUM(Q$35:Q51)</f>
        <v>9.0945709800394486E-2</v>
      </c>
      <c r="F51" s="9">
        <f>SUM(R$35:R51)</f>
        <v>0.32904986197087549</v>
      </c>
      <c r="G51" s="9">
        <f>SUM(S$35:S51)</f>
        <v>0.60875765585792729</v>
      </c>
      <c r="H51" s="9">
        <f>SUM(T$35:T51)</f>
        <v>8.0277387486458837E-2</v>
      </c>
      <c r="I51" s="9">
        <f>SUM(U$35:U51)</f>
        <v>0.27963966064404522</v>
      </c>
      <c r="J51" s="9">
        <f>SUM(V$35:V51)</f>
        <v>0.5348426928618748</v>
      </c>
      <c r="K51" s="9">
        <f>SUM(W$35:W51)</f>
        <v>0.10862708972688075</v>
      </c>
      <c r="L51" s="9">
        <f>SUM(X$35:X51)</f>
        <v>0.32216495311558652</v>
      </c>
      <c r="M51" s="9">
        <f>SUM(Y$35:Y51)</f>
        <v>0.61352321516512898</v>
      </c>
      <c r="N51" s="10">
        <v>-2.8090056016894459E-4</v>
      </c>
      <c r="O51" s="10">
        <v>5.0033419693105417E-5</v>
      </c>
      <c r="P51" s="10">
        <v>9.4285168921510901E-4</v>
      </c>
      <c r="Q51" s="10">
        <v>-4.2013096860395117E-4</v>
      </c>
      <c r="R51" s="10">
        <v>2.89030935858555E-5</v>
      </c>
      <c r="S51" s="10">
        <v>7.9007647870270694E-4</v>
      </c>
      <c r="T51" s="10">
        <v>-3.0746197749073861E-4</v>
      </c>
      <c r="U51" s="10">
        <v>4.3692820115791888E-5</v>
      </c>
      <c r="V51" s="10">
        <v>7.2330254941787718E-4</v>
      </c>
      <c r="W51" s="10">
        <v>-1.9611801298365466E-4</v>
      </c>
      <c r="X51" s="10">
        <v>3.1816050157281491E-4</v>
      </c>
      <c r="Y51" s="10">
        <v>2.6514252778901846E-3</v>
      </c>
      <c r="Z51" s="19">
        <f t="shared" si="16"/>
        <v>36.362428563323789</v>
      </c>
      <c r="AA51" s="19">
        <f t="shared" si="17"/>
        <v>133.24646776642368</v>
      </c>
      <c r="AB51" s="19">
        <f t="shared" si="18"/>
        <v>253.01528025020536</v>
      </c>
      <c r="AC51" s="19">
        <f t="shared" si="19"/>
        <v>28.09377680804656</v>
      </c>
      <c r="AD51" s="19">
        <f t="shared" si="20"/>
        <v>101.64584345119054</v>
      </c>
      <c r="AE51" s="19">
        <f t="shared" si="21"/>
        <v>188.0495710176759</v>
      </c>
      <c r="AF51" s="19">
        <f t="shared" si="22"/>
        <v>21.496599775748042</v>
      </c>
      <c r="AG51" s="19">
        <f t="shared" si="23"/>
        <v>74.88163297921254</v>
      </c>
      <c r="AH51" s="19">
        <f t="shared" si="13"/>
        <v>143.21964966005422</v>
      </c>
      <c r="AI51" s="19">
        <f t="shared" si="24"/>
        <v>46.667193453857003</v>
      </c>
      <c r="AJ51" s="19">
        <f t="shared" si="14"/>
        <v>138.40501691519972</v>
      </c>
      <c r="AK51" s="19">
        <f t="shared" si="15"/>
        <v>263.57519696542431</v>
      </c>
    </row>
    <row r="52" spans="1:37" x14ac:dyDescent="0.25">
      <c r="A52" s="6">
        <v>18</v>
      </c>
      <c r="B52" s="9">
        <f>SUM(N$35:N52)</f>
        <v>8.9394370545068463E-2</v>
      </c>
      <c r="C52" s="9">
        <f>SUM(O$35:O52)</f>
        <v>0.32841625785518674</v>
      </c>
      <c r="D52" s="9">
        <f>SUM(P$35:P52)</f>
        <v>0.62432288224504928</v>
      </c>
      <c r="E52" s="9">
        <f>SUM(Q$35:Q52)</f>
        <v>9.0608374969127145E-2</v>
      </c>
      <c r="F52" s="9">
        <f>SUM(R$35:R52)</f>
        <v>0.32907059196928862</v>
      </c>
      <c r="G52" s="9">
        <f>SUM(S$35:S52)</f>
        <v>0.60940657413667509</v>
      </c>
      <c r="H52" s="9">
        <f>SUM(T$35:T52)</f>
        <v>8.0029701400640321E-2</v>
      </c>
      <c r="I52" s="9">
        <f>SUM(U$35:U52)</f>
        <v>0.27966858424782481</v>
      </c>
      <c r="J52" s="9">
        <f>SUM(V$35:V52)</f>
        <v>0.53542331820470945</v>
      </c>
      <c r="K52" s="9">
        <f>SUM(W$35:W52)</f>
        <v>0.10846114201359948</v>
      </c>
      <c r="L52" s="9">
        <f>SUM(X$35:X52)</f>
        <v>0.32239036866023524</v>
      </c>
      <c r="M52" s="9">
        <f>SUM(Y$35:Y52)</f>
        <v>0.61574889892398044</v>
      </c>
      <c r="N52" s="10">
        <v>-2.1929683683794503E-4</v>
      </c>
      <c r="O52" s="10">
        <v>3.5973203958947566E-5</v>
      </c>
      <c r="P52" s="10">
        <v>7.7742439983211889E-4</v>
      </c>
      <c r="Q52" s="10">
        <v>-3.3733483126733964E-4</v>
      </c>
      <c r="R52" s="10">
        <v>2.0729998413103133E-5</v>
      </c>
      <c r="S52" s="10">
        <v>6.4891827874781244E-4</v>
      </c>
      <c r="T52" s="10">
        <v>-2.4768608581852172E-4</v>
      </c>
      <c r="U52" s="10">
        <v>2.8923603779614332E-5</v>
      </c>
      <c r="V52" s="10">
        <v>5.8062534283460205E-4</v>
      </c>
      <c r="W52" s="10">
        <v>-1.6594771328126581E-4</v>
      </c>
      <c r="X52" s="10">
        <v>2.254155446487338E-4</v>
      </c>
      <c r="Y52" s="10">
        <v>2.2256837588514131E-3</v>
      </c>
      <c r="Z52" s="19">
        <f t="shared" si="16"/>
        <v>36.27344475319024</v>
      </c>
      <c r="AA52" s="19">
        <f t="shared" si="17"/>
        <v>133.26106456953826</v>
      </c>
      <c r="AB52" s="19">
        <f t="shared" si="18"/>
        <v>253.33073480114797</v>
      </c>
      <c r="AC52" s="19">
        <f t="shared" si="19"/>
        <v>27.989571678634686</v>
      </c>
      <c r="AD52" s="19">
        <f t="shared" si="20"/>
        <v>101.6522470951879</v>
      </c>
      <c r="AE52" s="19">
        <f t="shared" si="21"/>
        <v>188.25002649083473</v>
      </c>
      <c r="AF52" s="19">
        <f t="shared" si="22"/>
        <v>21.430274639572424</v>
      </c>
      <c r="AG52" s="19">
        <f t="shared" si="23"/>
        <v>74.889378113352933</v>
      </c>
      <c r="AH52" s="19">
        <f t="shared" si="13"/>
        <v>143.37512894264395</v>
      </c>
      <c r="AI52" s="19">
        <f t="shared" si="24"/>
        <v>46.595900795106843</v>
      </c>
      <c r="AJ52" s="19">
        <f t="shared" si="14"/>
        <v>138.50185749940462</v>
      </c>
      <c r="AK52" s="19">
        <f t="shared" si="15"/>
        <v>264.53137110948518</v>
      </c>
    </row>
    <row r="53" spans="1:37" x14ac:dyDescent="0.25">
      <c r="A53" s="6">
        <v>19</v>
      </c>
      <c r="B53" s="9">
        <f>SUM(N$35:N53)</f>
        <v>8.9221364574079629E-2</v>
      </c>
      <c r="C53" s="9">
        <f>SUM(O$35:O53)</f>
        <v>0.32844267480893435</v>
      </c>
      <c r="D53" s="9">
        <f>SUM(P$35:P53)</f>
        <v>0.62496322731318288</v>
      </c>
      <c r="E53" s="9">
        <f>SUM(Q$35:Q53)</f>
        <v>9.0329697464874265E-2</v>
      </c>
      <c r="F53" s="9">
        <f>SUM(R$35:R53)</f>
        <v>0.32908627889436548</v>
      </c>
      <c r="G53" s="9">
        <f>SUM(S$35:S53)</f>
        <v>0.60993036537436851</v>
      </c>
      <c r="H53" s="9">
        <f>SUM(T$35:T53)</f>
        <v>7.9825898419259286E-2</v>
      </c>
      <c r="I53" s="9">
        <f>SUM(U$35:U53)</f>
        <v>0.27968717154192418</v>
      </c>
      <c r="J53" s="9">
        <f>SUM(V$35:V53)</f>
        <v>0.53588725547924365</v>
      </c>
      <c r="K53" s="9">
        <f>SUM(W$35:W53)</f>
        <v>0.10832537092180168</v>
      </c>
      <c r="L53" s="9">
        <f>SUM(X$35:X53)</f>
        <v>0.32255302511291117</v>
      </c>
      <c r="M53" s="9">
        <f>SUM(Y$35:Y53)</f>
        <v>0.617623899881522</v>
      </c>
      <c r="N53" s="10">
        <v>-1.73005970988838E-4</v>
      </c>
      <c r="O53" s="10">
        <v>2.641695374759937E-5</v>
      </c>
      <c r="P53" s="10">
        <v>6.4034506813360527E-4</v>
      </c>
      <c r="Q53" s="10">
        <v>-2.7867750425287862E-4</v>
      </c>
      <c r="R53" s="10">
        <v>1.5686925076862828E-5</v>
      </c>
      <c r="S53" s="10">
        <v>5.2379123769338647E-4</v>
      </c>
      <c r="T53" s="10">
        <v>-2.038029813810404E-4</v>
      </c>
      <c r="U53" s="10">
        <v>1.8587294099370803E-5</v>
      </c>
      <c r="V53" s="10">
        <v>4.6393727453415039E-4</v>
      </c>
      <c r="W53" s="10">
        <v>-1.3577109179779552E-4</v>
      </c>
      <c r="X53" s="10">
        <v>1.6265645267592974E-4</v>
      </c>
      <c r="Y53" s="10">
        <v>1.8750009575416054E-3</v>
      </c>
      <c r="Z53" s="19">
        <f t="shared" si="16"/>
        <v>36.203244331257949</v>
      </c>
      <c r="AA53" s="19">
        <f t="shared" si="17"/>
        <v>133.27178374465487</v>
      </c>
      <c r="AB53" s="19">
        <f t="shared" si="18"/>
        <v>253.59056683878407</v>
      </c>
      <c r="AC53" s="19">
        <f t="shared" si="19"/>
        <v>27.90348621486639</v>
      </c>
      <c r="AD53" s="19">
        <f t="shared" si="20"/>
        <v>101.65709289795178</v>
      </c>
      <c r="AE53" s="19">
        <f t="shared" si="21"/>
        <v>188.4118293307715</v>
      </c>
      <c r="AF53" s="19">
        <f t="shared" si="22"/>
        <v>21.375700477893439</v>
      </c>
      <c r="AG53" s="19">
        <f t="shared" si="23"/>
        <v>74.894355400664821</v>
      </c>
      <c r="AH53" s="19">
        <f t="shared" si="13"/>
        <v>143.49936160920149</v>
      </c>
      <c r="AI53" s="19">
        <f t="shared" si="24"/>
        <v>46.537572289553573</v>
      </c>
      <c r="AJ53" s="19">
        <f t="shared" si="14"/>
        <v>138.57173620243009</v>
      </c>
      <c r="AK53" s="19">
        <f t="shared" si="15"/>
        <v>265.33688870764382</v>
      </c>
    </row>
    <row r="54" spans="1:37" x14ac:dyDescent="0.25">
      <c r="A54" s="6">
        <v>20</v>
      </c>
      <c r="B54" s="9">
        <f>SUM(N$35:N54)</f>
        <v>8.908268897176698E-2</v>
      </c>
      <c r="C54" s="9">
        <f>SUM(O$35:O54)</f>
        <v>0.32846071686480383</v>
      </c>
      <c r="D54" s="9">
        <f>SUM(P$35:P54)</f>
        <v>0.62549671251242744</v>
      </c>
      <c r="E54" s="9">
        <f>SUM(Q$35:Q54)</f>
        <v>9.0105388901593045E-2</v>
      </c>
      <c r="F54" s="9">
        <f>SUM(R$35:R54)</f>
        <v>0.32909756654869737</v>
      </c>
      <c r="G54" s="9">
        <f>SUM(S$35:S54)</f>
        <v>0.61035249835050165</v>
      </c>
      <c r="H54" s="9">
        <f>SUM(T$35:T54)</f>
        <v>7.9656730560317621E-2</v>
      </c>
      <c r="I54" s="9">
        <f>SUM(U$35:U54)</f>
        <v>0.27969847577237422</v>
      </c>
      <c r="J54" s="9">
        <f>SUM(V$35:V54)</f>
        <v>0.53626816469192828</v>
      </c>
      <c r="K54" s="9">
        <f>SUM(W$35:W54)</f>
        <v>0.10821393794872719</v>
      </c>
      <c r="L54" s="9">
        <f>SUM(X$35:X54)</f>
        <v>0.32266958641188809</v>
      </c>
      <c r="M54" s="9">
        <f>SUM(Y$35:Y54)</f>
        <v>0.61921046140606495</v>
      </c>
      <c r="N54" s="10">
        <v>-1.3867560231265125E-4</v>
      </c>
      <c r="O54" s="10">
        <v>1.8042055869466911E-5</v>
      </c>
      <c r="P54" s="10">
        <v>5.3348519924451845E-4</v>
      </c>
      <c r="Q54" s="10">
        <v>-2.2430856328122016E-4</v>
      </c>
      <c r="R54" s="10">
        <v>1.1287654331880468E-5</v>
      </c>
      <c r="S54" s="10">
        <v>4.2213297613309707E-4</v>
      </c>
      <c r="T54" s="10">
        <v>-1.6916785894166878E-4</v>
      </c>
      <c r="U54" s="10">
        <v>1.1304230450020685E-5</v>
      </c>
      <c r="V54" s="10">
        <v>3.8090921268459603E-4</v>
      </c>
      <c r="W54" s="10">
        <v>-1.1143297307449101E-4</v>
      </c>
      <c r="X54" s="10">
        <v>1.1656129897693626E-4</v>
      </c>
      <c r="Y54" s="10">
        <v>1.5865615245429627E-3</v>
      </c>
      <c r="Z54" s="19">
        <f t="shared" si="16"/>
        <v>36.146974101170393</v>
      </c>
      <c r="AA54" s="19">
        <f t="shared" si="17"/>
        <v>133.2791046476695</v>
      </c>
      <c r="AB54" s="19">
        <f t="shared" si="18"/>
        <v>253.80703847769658</v>
      </c>
      <c r="AC54" s="19">
        <f t="shared" si="19"/>
        <v>27.834195703782502</v>
      </c>
      <c r="AD54" s="19">
        <f t="shared" si="20"/>
        <v>101.6605797346831</v>
      </c>
      <c r="AE54" s="19">
        <f t="shared" si="21"/>
        <v>188.54222921044507</v>
      </c>
      <c r="AF54" s="19">
        <f t="shared" si="22"/>
        <v>21.330400875197693</v>
      </c>
      <c r="AG54" s="19">
        <f t="shared" si="23"/>
        <v>74.897382436363984</v>
      </c>
      <c r="AH54" s="19">
        <f t="shared" si="13"/>
        <v>143.60136110311075</v>
      </c>
      <c r="AI54" s="19">
        <f t="shared" si="24"/>
        <v>46.489699662894054</v>
      </c>
      <c r="AJ54" s="19">
        <f t="shared" si="14"/>
        <v>138.621812004905</v>
      </c>
      <c r="AK54" s="19">
        <f t="shared" si="15"/>
        <v>266.01849008146735</v>
      </c>
    </row>
    <row r="57" spans="1:37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  <c r="K57" s="12"/>
      <c r="L57" s="12"/>
      <c r="M57" s="12"/>
    </row>
    <row r="58" spans="1:37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37" x14ac:dyDescent="0.25">
      <c r="A59" s="21"/>
      <c r="B59" s="37" t="str">
        <f>B8</f>
        <v>response of pib_n to urbanismo shocks</v>
      </c>
      <c r="C59" s="38"/>
      <c r="D59" s="39"/>
      <c r="E59" s="37" t="str">
        <f>E8</f>
        <v>response of pib_n to educa shocks</v>
      </c>
      <c r="F59" s="38"/>
      <c r="G59" s="39"/>
      <c r="H59" s="37" t="str">
        <f>H8</f>
        <v>response of pib_n to saneami shocks</v>
      </c>
      <c r="I59" s="38"/>
      <c r="J59" s="39"/>
      <c r="K59" s="37" t="str">
        <f>K8</f>
        <v>response of pib_n to salud shocks</v>
      </c>
      <c r="L59" s="38"/>
      <c r="M59" s="39"/>
    </row>
    <row r="60" spans="1:37" x14ac:dyDescent="0.25">
      <c r="A60" s="21"/>
      <c r="B60" s="21" t="s">
        <v>327</v>
      </c>
      <c r="C60" s="21" t="s">
        <v>316</v>
      </c>
      <c r="D60" s="21" t="s">
        <v>328</v>
      </c>
      <c r="E60" s="21" t="s">
        <v>327</v>
      </c>
      <c r="F60" s="21" t="s">
        <v>316</v>
      </c>
      <c r="G60" s="21" t="s">
        <v>328</v>
      </c>
      <c r="H60" s="21" t="s">
        <v>327</v>
      </c>
      <c r="I60" s="21" t="s">
        <v>316</v>
      </c>
      <c r="J60" s="21" t="s">
        <v>328</v>
      </c>
      <c r="K60" s="21" t="s">
        <v>327</v>
      </c>
      <c r="L60" s="21" t="s">
        <v>316</v>
      </c>
      <c r="M60" s="21" t="s">
        <v>328</v>
      </c>
    </row>
    <row r="61" spans="1:37" x14ac:dyDescent="0.25">
      <c r="A61" s="21">
        <v>1</v>
      </c>
      <c r="B61" s="23">
        <f>(Z10/Z35)*0.5</f>
        <v>2.9859427404462235</v>
      </c>
      <c r="C61" s="23">
        <f t="shared" ref="C61:M61" si="25">(AA10/AA35)*0.5</f>
        <v>3.7923554371575161</v>
      </c>
      <c r="D61" s="23">
        <f t="shared" si="25"/>
        <v>4.4565191259804999</v>
      </c>
      <c r="E61" s="23">
        <f t="shared" si="25"/>
        <v>3.6047846218976298</v>
      </c>
      <c r="F61" s="23">
        <f t="shared" si="25"/>
        <v>4.2716863893206884</v>
      </c>
      <c r="G61" s="23">
        <f t="shared" si="25"/>
        <v>5.4625277242670442</v>
      </c>
      <c r="H61" s="23">
        <f t="shared" si="25"/>
        <v>9.2011420900184593</v>
      </c>
      <c r="I61" s="23">
        <f t="shared" si="25"/>
        <v>9.0983634521231433</v>
      </c>
      <c r="J61" s="23">
        <f t="shared" si="25"/>
        <v>9.235713309590718</v>
      </c>
      <c r="K61" s="23">
        <f t="shared" si="25"/>
        <v>4.3478527901743629</v>
      </c>
      <c r="L61" s="23">
        <f t="shared" si="25"/>
        <v>5.2331269001395482</v>
      </c>
      <c r="M61" s="23">
        <f t="shared" si="25"/>
        <v>5.9576277675646718</v>
      </c>
    </row>
    <row r="62" spans="1:37" x14ac:dyDescent="0.25">
      <c r="A62" s="21">
        <v>2</v>
      </c>
      <c r="B62" s="23">
        <f t="shared" ref="B62:M62" si="26">(Z11/Z36)*0.5</f>
        <v>3.2349670705055895</v>
      </c>
      <c r="C62" s="23">
        <f t="shared" si="26"/>
        <v>4.6684740773615641</v>
      </c>
      <c r="D62" s="23">
        <f t="shared" si="26"/>
        <v>5.5500832468941441</v>
      </c>
      <c r="E62" s="23">
        <f t="shared" si="26"/>
        <v>3.1648742778459553</v>
      </c>
      <c r="F62" s="23">
        <f t="shared" si="26"/>
        <v>5.1603980956936875</v>
      </c>
      <c r="G62" s="23">
        <f t="shared" si="26"/>
        <v>6.7578753483420018</v>
      </c>
      <c r="H62" s="23">
        <f t="shared" si="26"/>
        <v>9.7424526592760667</v>
      </c>
      <c r="I62" s="23">
        <f t="shared" si="26"/>
        <v>11.269299074779187</v>
      </c>
      <c r="J62" s="23">
        <f t="shared" si="26"/>
        <v>11.884939255875251</v>
      </c>
      <c r="K62" s="23">
        <f t="shared" si="26"/>
        <v>4.5366539337502934</v>
      </c>
      <c r="L62" s="23">
        <f t="shared" si="26"/>
        <v>6.1109343501779847</v>
      </c>
      <c r="M62" s="23">
        <f t="shared" si="26"/>
        <v>7.1062194082158712</v>
      </c>
    </row>
    <row r="63" spans="1:37" x14ac:dyDescent="0.25">
      <c r="A63" s="21">
        <v>3</v>
      </c>
      <c r="B63" s="23">
        <f t="shared" ref="B63:M63" si="27">(Z12/Z37)*0.5</f>
        <v>3.1174064420807293</v>
      </c>
      <c r="C63" s="23">
        <f t="shared" si="27"/>
        <v>5.233687587196191</v>
      </c>
      <c r="D63" s="23">
        <f t="shared" si="27"/>
        <v>6.2970334637595169</v>
      </c>
      <c r="E63" s="23">
        <f t="shared" si="27"/>
        <v>2.3843409720333577</v>
      </c>
      <c r="F63" s="23">
        <f t="shared" si="27"/>
        <v>5.6893774445607157</v>
      </c>
      <c r="G63" s="23">
        <f t="shared" si="27"/>
        <v>7.5391219258770539</v>
      </c>
      <c r="H63" s="23">
        <f t="shared" si="27"/>
        <v>9.9405429014713391</v>
      </c>
      <c r="I63" s="23">
        <f t="shared" si="27"/>
        <v>12.44451617902658</v>
      </c>
      <c r="J63" s="23">
        <f t="shared" si="27"/>
        <v>13.234490482429617</v>
      </c>
      <c r="K63" s="23">
        <f t="shared" si="27"/>
        <v>4.4443493319679117</v>
      </c>
      <c r="L63" s="23">
        <f t="shared" si="27"/>
        <v>6.6260352787138705</v>
      </c>
      <c r="M63" s="23">
        <f t="shared" si="27"/>
        <v>7.7320354884531053</v>
      </c>
    </row>
    <row r="64" spans="1:37" x14ac:dyDescent="0.25">
      <c r="A64" s="21">
        <v>4</v>
      </c>
      <c r="B64" s="23">
        <f t="shared" ref="B64:M64" si="28">(Z13/Z38)*0.5</f>
        <v>2.7410759172706571</v>
      </c>
      <c r="C64" s="23">
        <f t="shared" si="28"/>
        <v>5.5773366340552135</v>
      </c>
      <c r="D64" s="23">
        <f t="shared" si="28"/>
        <v>6.7765898264486815</v>
      </c>
      <c r="E64" s="23">
        <f t="shared" si="28"/>
        <v>1.2965766074187832</v>
      </c>
      <c r="F64" s="23">
        <f t="shared" si="28"/>
        <v>5.8742988733127302</v>
      </c>
      <c r="G64" s="23">
        <f t="shared" si="28"/>
        <v>7.9586749881592977</v>
      </c>
      <c r="H64" s="23">
        <f t="shared" si="28"/>
        <v>9.518818067044144</v>
      </c>
      <c r="I64" s="23">
        <f t="shared" si="28"/>
        <v>12.993931335622394</v>
      </c>
      <c r="J64" s="23">
        <f t="shared" si="28"/>
        <v>14.007035159349181</v>
      </c>
      <c r="K64" s="23">
        <f t="shared" si="28"/>
        <v>4.0829746217517879</v>
      </c>
      <c r="L64" s="23">
        <f t="shared" si="28"/>
        <v>6.8250863798666188</v>
      </c>
      <c r="M64" s="23">
        <f t="shared" si="28"/>
        <v>8.0126760594108255</v>
      </c>
    </row>
    <row r="65" spans="1:13" x14ac:dyDescent="0.25">
      <c r="A65" s="21">
        <v>5</v>
      </c>
      <c r="B65" s="23">
        <f t="shared" ref="B65:M65" si="29">(Z14/Z39)*0.5</f>
        <v>2.583862597309508</v>
      </c>
      <c r="C65" s="23">
        <f t="shared" si="29"/>
        <v>5.9152554374463788</v>
      </c>
      <c r="D65" s="23">
        <f t="shared" si="29"/>
        <v>7.1554514295356437</v>
      </c>
      <c r="E65" s="23">
        <f t="shared" si="29"/>
        <v>0.25908025258778844</v>
      </c>
      <c r="F65" s="23">
        <f t="shared" si="29"/>
        <v>5.99933995745406</v>
      </c>
      <c r="G65" s="23">
        <f t="shared" si="29"/>
        <v>8.2375345764262846</v>
      </c>
      <c r="H65" s="23">
        <f t="shared" si="29"/>
        <v>9.2711329235469613</v>
      </c>
      <c r="I65" s="23">
        <f t="shared" si="29"/>
        <v>13.377461515041107</v>
      </c>
      <c r="J65" s="23">
        <f t="shared" si="29"/>
        <v>14.498309117455001</v>
      </c>
      <c r="K65" s="23">
        <f t="shared" si="29"/>
        <v>3.5706215340748626</v>
      </c>
      <c r="L65" s="23">
        <f t="shared" si="29"/>
        <v>6.8086373835582608</v>
      </c>
      <c r="M65" s="23">
        <f t="shared" si="29"/>
        <v>8.087847961421712</v>
      </c>
    </row>
    <row r="66" spans="1:13" x14ac:dyDescent="0.25">
      <c r="A66" s="21">
        <v>6</v>
      </c>
      <c r="B66" s="23">
        <f t="shared" ref="B66:M66" si="30">(Z15/Z40)*0.5</f>
        <v>2.2511774893688496</v>
      </c>
      <c r="C66" s="23">
        <f t="shared" si="30"/>
        <v>6.0933721647071595</v>
      </c>
      <c r="D66" s="23">
        <f t="shared" si="30"/>
        <v>7.3964454235225281</v>
      </c>
      <c r="E66" s="23">
        <f t="shared" si="30"/>
        <v>-0.75884286360200437</v>
      </c>
      <c r="F66" s="23">
        <f t="shared" si="30"/>
        <v>6.0625661576037668</v>
      </c>
      <c r="G66" s="23">
        <f t="shared" si="30"/>
        <v>8.4391909805211842</v>
      </c>
      <c r="H66" s="23">
        <f t="shared" si="30"/>
        <v>8.6786090484788208</v>
      </c>
      <c r="I66" s="23">
        <f t="shared" si="30"/>
        <v>13.578548675063436</v>
      </c>
      <c r="J66" s="23">
        <f t="shared" si="30"/>
        <v>14.837733522345909</v>
      </c>
      <c r="K66" s="23">
        <f t="shared" si="30"/>
        <v>3.0194154423381887</v>
      </c>
      <c r="L66" s="23">
        <f t="shared" si="30"/>
        <v>6.737397799654989</v>
      </c>
      <c r="M66" s="23">
        <f t="shared" si="30"/>
        <v>8.0950498892709408</v>
      </c>
    </row>
    <row r="67" spans="1:13" x14ac:dyDescent="0.25">
      <c r="A67" s="21">
        <v>7</v>
      </c>
      <c r="B67" s="23">
        <f t="shared" ref="B67:M67" si="31">(Z16/Z41)*0.5</f>
        <v>1.8550026631261602</v>
      </c>
      <c r="C67" s="23">
        <f t="shared" si="31"/>
        <v>6.1844754365314936</v>
      </c>
      <c r="D67" s="23">
        <f t="shared" si="31"/>
        <v>7.5525022837713855</v>
      </c>
      <c r="E67" s="23">
        <f t="shared" si="31"/>
        <v>-1.6875320670743674</v>
      </c>
      <c r="F67" s="23">
        <f t="shared" si="31"/>
        <v>6.0914709359964956</v>
      </c>
      <c r="G67" s="23">
        <f t="shared" si="31"/>
        <v>8.5833457106976887</v>
      </c>
      <c r="H67" s="23">
        <f t="shared" si="31"/>
        <v>8.078363598626046</v>
      </c>
      <c r="I67" s="23">
        <f t="shared" si="31"/>
        <v>13.683244050171831</v>
      </c>
      <c r="J67" s="23">
        <f t="shared" si="31"/>
        <v>15.070697793830808</v>
      </c>
      <c r="K67" s="23">
        <f t="shared" si="31"/>
        <v>2.4940936043255424</v>
      </c>
      <c r="L67" s="23">
        <f t="shared" si="31"/>
        <v>6.6495447958174037</v>
      </c>
      <c r="M67" s="23">
        <f t="shared" si="31"/>
        <v>8.0653326243290042</v>
      </c>
    </row>
    <row r="68" spans="1:13" x14ac:dyDescent="0.25">
      <c r="A68" s="21">
        <v>8</v>
      </c>
      <c r="B68" s="23">
        <f t="shared" ref="B68:M68" si="32">(Z17/Z42)*0.5</f>
        <v>1.4559507732683679</v>
      </c>
      <c r="C68" s="23">
        <f t="shared" si="32"/>
        <v>6.2305869732181058</v>
      </c>
      <c r="D68" s="23">
        <f t="shared" si="32"/>
        <v>7.6519564874177615</v>
      </c>
      <c r="E68" s="23">
        <f t="shared" si="32"/>
        <v>-2.5090445303743918</v>
      </c>
      <c r="F68" s="23">
        <f t="shared" si="32"/>
        <v>6.1064426695920533</v>
      </c>
      <c r="G68" s="23">
        <f t="shared" si="32"/>
        <v>8.6873442507634522</v>
      </c>
      <c r="H68" s="23">
        <f t="shared" si="32"/>
        <v>7.5137720971719162</v>
      </c>
      <c r="I68" s="23">
        <f t="shared" si="32"/>
        <v>13.735552515863617</v>
      </c>
      <c r="J68" s="23">
        <f t="shared" si="32"/>
        <v>15.226290874041808</v>
      </c>
      <c r="K68" s="23">
        <f t="shared" si="32"/>
        <v>2.0315434151282101</v>
      </c>
      <c r="L68" s="23">
        <f t="shared" si="32"/>
        <v>6.5715191111457454</v>
      </c>
      <c r="M68" s="23">
        <f t="shared" si="32"/>
        <v>8.0223484623473791</v>
      </c>
    </row>
    <row r="69" spans="1:13" x14ac:dyDescent="0.25">
      <c r="A69" s="21">
        <v>9</v>
      </c>
      <c r="B69" s="23">
        <f t="shared" ref="B69:M69" si="33">(Z18/Z43)*0.5</f>
        <v>1.0781441288335312</v>
      </c>
      <c r="C69" s="23">
        <f t="shared" si="33"/>
        <v>6.2436235500437132</v>
      </c>
      <c r="D69" s="23">
        <f t="shared" si="33"/>
        <v>7.7158073135074412</v>
      </c>
      <c r="E69" s="23">
        <f t="shared" si="33"/>
        <v>-3.2212065830015364</v>
      </c>
      <c r="F69" s="23">
        <f t="shared" si="33"/>
        <v>6.1110891773664804</v>
      </c>
      <c r="G69" s="23">
        <f t="shared" si="33"/>
        <v>8.7663616818491814</v>
      </c>
      <c r="H69" s="23">
        <f t="shared" si="33"/>
        <v>7.0008645258260369</v>
      </c>
      <c r="I69" s="23">
        <f t="shared" si="33"/>
        <v>13.755668046787228</v>
      </c>
      <c r="J69" s="23">
        <f t="shared" si="33"/>
        <v>15.329221870583297</v>
      </c>
      <c r="K69" s="23">
        <f t="shared" si="33"/>
        <v>1.6381092925839922</v>
      </c>
      <c r="L69" s="23">
        <f t="shared" si="33"/>
        <v>6.5035856264883041</v>
      </c>
      <c r="M69" s="23">
        <f t="shared" si="33"/>
        <v>7.9798004923515364</v>
      </c>
    </row>
    <row r="70" spans="1:13" x14ac:dyDescent="0.25">
      <c r="A70" s="21">
        <v>10</v>
      </c>
      <c r="B70" s="23">
        <f t="shared" ref="B70:M70" si="34">(Z19/Z44)*0.5</f>
        <v>0.73862401508882325</v>
      </c>
      <c r="C70" s="23">
        <f t="shared" si="34"/>
        <v>6.2477505290653959</v>
      </c>
      <c r="D70" s="23">
        <f t="shared" si="34"/>
        <v>7.7629600230312015</v>
      </c>
      <c r="E70" s="23">
        <f t="shared" si="34"/>
        <v>-3.8313117861802057</v>
      </c>
      <c r="F70" s="23">
        <f t="shared" si="34"/>
        <v>6.1123059875137145</v>
      </c>
      <c r="G70" s="23">
        <f t="shared" si="34"/>
        <v>8.8285982977630457</v>
      </c>
      <c r="H70" s="23">
        <f t="shared" si="34"/>
        <v>6.570487447006224</v>
      </c>
      <c r="I70" s="23">
        <f t="shared" si="34"/>
        <v>13.766511612557849</v>
      </c>
      <c r="J70" s="23">
        <f t="shared" si="34"/>
        <v>15.408538376846037</v>
      </c>
      <c r="K70" s="23">
        <f t="shared" si="34"/>
        <v>1.2961142972339734</v>
      </c>
      <c r="L70" s="23">
        <f t="shared" si="34"/>
        <v>6.4498713204344424</v>
      </c>
      <c r="M70" s="23">
        <f t="shared" si="34"/>
        <v>7.9418685284666335</v>
      </c>
    </row>
    <row r="71" spans="1:13" x14ac:dyDescent="0.25">
      <c r="A71" s="21">
        <v>11</v>
      </c>
      <c r="B71" s="23">
        <f t="shared" ref="B71:M71" si="35">(Z20/Z45)*0.5</f>
        <v>0.45412007347288852</v>
      </c>
      <c r="C71" s="23">
        <f t="shared" si="35"/>
        <v>6.2491982336129617</v>
      </c>
      <c r="D71" s="23">
        <f t="shared" si="35"/>
        <v>7.7981398446416677</v>
      </c>
      <c r="E71" s="23">
        <f t="shared" si="35"/>
        <v>-4.3368230630093256</v>
      </c>
      <c r="F71" s="23">
        <f t="shared" si="35"/>
        <v>6.1123448568167049</v>
      </c>
      <c r="G71" s="23">
        <f t="shared" si="35"/>
        <v>8.8761946518705095</v>
      </c>
      <c r="H71" s="23">
        <f t="shared" si="35"/>
        <v>6.2088278756981286</v>
      </c>
      <c r="I71" s="23">
        <f t="shared" si="35"/>
        <v>13.773693594223538</v>
      </c>
      <c r="J71" s="23">
        <f t="shared" si="35"/>
        <v>15.466204879904799</v>
      </c>
      <c r="K71" s="23">
        <f t="shared" si="35"/>
        <v>1.0076118179231899</v>
      </c>
      <c r="L71" s="23">
        <f t="shared" si="35"/>
        <v>6.4098875793515679</v>
      </c>
      <c r="M71" s="23">
        <f t="shared" si="35"/>
        <v>7.9091598562084799</v>
      </c>
    </row>
    <row r="72" spans="1:13" x14ac:dyDescent="0.25">
      <c r="A72" s="21">
        <v>12</v>
      </c>
      <c r="B72" s="23">
        <f t="shared" ref="B72:M72" si="36">(Z21/Z46)*0.5</f>
        <v>0.21401743929206662</v>
      </c>
      <c r="C72" s="23">
        <f t="shared" si="36"/>
        <v>6.2493320859521768</v>
      </c>
      <c r="D72" s="23">
        <f t="shared" si="36"/>
        <v>7.8246524804785427</v>
      </c>
      <c r="E72" s="23">
        <f t="shared" si="36"/>
        <v>-4.7559663099124423</v>
      </c>
      <c r="F72" s="23">
        <f t="shared" si="36"/>
        <v>6.1123085248499294</v>
      </c>
      <c r="G72" s="23">
        <f t="shared" si="36"/>
        <v>8.9119512058515227</v>
      </c>
      <c r="H72" s="23">
        <f t="shared" si="36"/>
        <v>5.9003898213795161</v>
      </c>
      <c r="I72" s="23">
        <f t="shared" si="36"/>
        <v>13.777902488848305</v>
      </c>
      <c r="J72" s="23">
        <f t="shared" si="36"/>
        <v>15.507966241949878</v>
      </c>
      <c r="K72" s="23">
        <f t="shared" si="36"/>
        <v>0.77175345610955171</v>
      </c>
      <c r="L72" s="23">
        <f t="shared" si="36"/>
        <v>6.3801651169024058</v>
      </c>
      <c r="M72" s="23">
        <f t="shared" si="36"/>
        <v>7.8821417147384842</v>
      </c>
    </row>
    <row r="73" spans="1:13" x14ac:dyDescent="0.25">
      <c r="A73" s="21">
        <v>13</v>
      </c>
      <c r="B73" s="23">
        <f t="shared" ref="B73:M73" si="37">(Z22/Z47)*0.5</f>
        <v>1.3253487178667285E-2</v>
      </c>
      <c r="C73" s="23">
        <f t="shared" si="37"/>
        <v>6.249629524384213</v>
      </c>
      <c r="D73" s="23">
        <f t="shared" si="37"/>
        <v>7.8455441210802013</v>
      </c>
      <c r="E73" s="23">
        <f t="shared" si="37"/>
        <v>-5.1090952532776281</v>
      </c>
      <c r="F73" s="23">
        <f t="shared" si="37"/>
        <v>6.1122247159899414</v>
      </c>
      <c r="G73" s="23">
        <f t="shared" si="37"/>
        <v>8.9400156608127137</v>
      </c>
      <c r="H73" s="23">
        <f t="shared" si="37"/>
        <v>5.6341604152905385</v>
      </c>
      <c r="I73" s="23">
        <f t="shared" si="37"/>
        <v>13.780152296737727</v>
      </c>
      <c r="J73" s="23">
        <f t="shared" si="37"/>
        <v>15.539433091277379</v>
      </c>
      <c r="K73" s="23">
        <f t="shared" si="37"/>
        <v>0.57955517668086198</v>
      </c>
      <c r="L73" s="23">
        <f t="shared" si="37"/>
        <v>6.3586850666852124</v>
      </c>
      <c r="M73" s="23">
        <f t="shared" si="37"/>
        <v>7.860157240646541</v>
      </c>
    </row>
    <row r="74" spans="1:13" x14ac:dyDescent="0.25">
      <c r="A74" s="21">
        <v>14</v>
      </c>
      <c r="B74" s="23">
        <f t="shared" ref="B74:M74" si="38">(Z23/Z48)*0.5</f>
        <v>-0.15408022730441845</v>
      </c>
      <c r="C74" s="23">
        <f t="shared" si="38"/>
        <v>6.2495119588411017</v>
      </c>
      <c r="D74" s="23">
        <f t="shared" si="38"/>
        <v>7.8619824479223803</v>
      </c>
      <c r="E74" s="23">
        <f t="shared" si="38"/>
        <v>-5.4125242506808657</v>
      </c>
      <c r="F74" s="23">
        <f t="shared" si="38"/>
        <v>6.1115436817492634</v>
      </c>
      <c r="G74" s="23">
        <f t="shared" si="38"/>
        <v>8.9606294840675069</v>
      </c>
      <c r="H74" s="23">
        <f t="shared" si="38"/>
        <v>5.4058705728477827</v>
      </c>
      <c r="I74" s="23">
        <f t="shared" si="38"/>
        <v>13.780274307621582</v>
      </c>
      <c r="J74" s="23">
        <f t="shared" si="38"/>
        <v>15.562874047166222</v>
      </c>
      <c r="K74" s="23">
        <f t="shared" si="38"/>
        <v>0.42487305495259542</v>
      </c>
      <c r="L74" s="23">
        <f t="shared" si="38"/>
        <v>6.34296833254795</v>
      </c>
      <c r="M74" s="23">
        <f t="shared" si="38"/>
        <v>7.8416300598337711</v>
      </c>
    </row>
    <row r="75" spans="1:13" x14ac:dyDescent="0.25">
      <c r="A75" s="21">
        <v>15</v>
      </c>
      <c r="B75" s="23">
        <f t="shared" ref="B75:M75" si="39">(Z24/Z49)*0.5</f>
        <v>-0.29319090187899866</v>
      </c>
      <c r="C75" s="23">
        <f t="shared" si="39"/>
        <v>6.2493522607104053</v>
      </c>
      <c r="D75" s="23">
        <f t="shared" si="39"/>
        <v>7.8746762995861435</v>
      </c>
      <c r="E75" s="23">
        <f t="shared" si="39"/>
        <v>-5.6704587697617024</v>
      </c>
      <c r="F75" s="23">
        <f t="shared" si="39"/>
        <v>6.1107503629333202</v>
      </c>
      <c r="G75" s="23">
        <f t="shared" si="39"/>
        <v>8.9761573534758359</v>
      </c>
      <c r="H75" s="23">
        <f t="shared" si="39"/>
        <v>5.2117401305520223</v>
      </c>
      <c r="I75" s="23">
        <f t="shared" si="39"/>
        <v>13.779436160335651</v>
      </c>
      <c r="J75" s="23">
        <f t="shared" si="39"/>
        <v>15.579490871288925</v>
      </c>
      <c r="K75" s="23">
        <f t="shared" si="39"/>
        <v>0.30128972433440837</v>
      </c>
      <c r="L75" s="23">
        <f t="shared" si="39"/>
        <v>6.3315588405007874</v>
      </c>
      <c r="M75" s="23">
        <f t="shared" si="39"/>
        <v>7.8259049091241444</v>
      </c>
    </row>
    <row r="76" spans="1:13" x14ac:dyDescent="0.25">
      <c r="A76" s="21">
        <v>16</v>
      </c>
      <c r="B76" s="23">
        <f t="shared" ref="B76:M76" si="40">(Z25/Z50)*0.5</f>
        <v>-0.41122539872685171</v>
      </c>
      <c r="C76" s="23">
        <f t="shared" si="40"/>
        <v>6.2492250738972297</v>
      </c>
      <c r="D76" s="23">
        <f t="shared" si="40"/>
        <v>7.884962726633864</v>
      </c>
      <c r="E76" s="23">
        <f t="shared" si="40"/>
        <v>-5.885174192963734</v>
      </c>
      <c r="F76" s="23">
        <f t="shared" si="40"/>
        <v>6.1099167616719541</v>
      </c>
      <c r="G76" s="23">
        <f t="shared" si="40"/>
        <v>8.9882752485600665</v>
      </c>
      <c r="H76" s="23">
        <f t="shared" si="40"/>
        <v>5.0467306687835363</v>
      </c>
      <c r="I76" s="23">
        <f t="shared" si="40"/>
        <v>13.778449579047752</v>
      </c>
      <c r="J76" s="23">
        <f t="shared" si="40"/>
        <v>15.593245895972636</v>
      </c>
      <c r="K76" s="23">
        <f t="shared" si="40"/>
        <v>0.20168052051086646</v>
      </c>
      <c r="L76" s="23">
        <f t="shared" si="40"/>
        <v>6.3235139175406454</v>
      </c>
      <c r="M76" s="23">
        <f t="shared" si="40"/>
        <v>7.8127783436323233</v>
      </c>
    </row>
    <row r="77" spans="1:13" x14ac:dyDescent="0.25">
      <c r="A77" s="21">
        <v>17</v>
      </c>
      <c r="B77" s="23">
        <f t="shared" ref="B77:M77" si="41">(Z26/Z51)*0.5</f>
        <v>-0.5088586134017723</v>
      </c>
      <c r="C77" s="23">
        <f t="shared" si="41"/>
        <v>6.2488852632390568</v>
      </c>
      <c r="D77" s="23">
        <f t="shared" si="41"/>
        <v>7.8929635235284614</v>
      </c>
      <c r="E77" s="23">
        <f t="shared" si="41"/>
        <v>-6.0659644527925991</v>
      </c>
      <c r="F77" s="23">
        <f t="shared" si="41"/>
        <v>6.1090456083595504</v>
      </c>
      <c r="G77" s="23">
        <f t="shared" si="41"/>
        <v>8.99775138518498</v>
      </c>
      <c r="H77" s="23">
        <f t="shared" si="41"/>
        <v>4.9091100411256825</v>
      </c>
      <c r="I77" s="23">
        <f t="shared" si="41"/>
        <v>13.77744937301493</v>
      </c>
      <c r="J77" s="23">
        <f t="shared" si="41"/>
        <v>15.603044428234288</v>
      </c>
      <c r="K77" s="23">
        <f t="shared" si="41"/>
        <v>0.12279212657256493</v>
      </c>
      <c r="L77" s="23">
        <f t="shared" si="41"/>
        <v>6.3177632083636652</v>
      </c>
      <c r="M77" s="23">
        <f t="shared" si="41"/>
        <v>7.8016605802853718</v>
      </c>
    </row>
    <row r="78" spans="1:13" x14ac:dyDescent="0.25">
      <c r="A78" s="21">
        <v>18</v>
      </c>
      <c r="B78" s="23">
        <f t="shared" ref="B78:M78" si="42">(Z27/Z52)*0.5</f>
        <v>-0.58831715993589007</v>
      </c>
      <c r="C78" s="23">
        <f t="shared" si="42"/>
        <v>6.2485631027271218</v>
      </c>
      <c r="D78" s="23">
        <f t="shared" si="42"/>
        <v>7.8991486856686981</v>
      </c>
      <c r="E78" s="23">
        <f t="shared" si="42"/>
        <v>-6.2155970847068724</v>
      </c>
      <c r="F78" s="23">
        <f t="shared" si="42"/>
        <v>6.108239325344238</v>
      </c>
      <c r="G78" s="23">
        <f t="shared" si="42"/>
        <v>9.0047044267598864</v>
      </c>
      <c r="H78" s="23">
        <f t="shared" si="42"/>
        <v>4.793058872271053</v>
      </c>
      <c r="I78" s="23">
        <f t="shared" si="42"/>
        <v>13.7764835784058</v>
      </c>
      <c r="J78" s="23">
        <f t="shared" si="42"/>
        <v>15.610948650383515</v>
      </c>
      <c r="K78" s="23">
        <f t="shared" si="42"/>
        <v>6.1168892326297249E-2</v>
      </c>
      <c r="L78" s="23">
        <f t="shared" si="42"/>
        <v>6.3136944781456155</v>
      </c>
      <c r="M78" s="23">
        <f t="shared" si="42"/>
        <v>7.7923027966587242</v>
      </c>
    </row>
    <row r="79" spans="1:13" x14ac:dyDescent="0.25">
      <c r="A79" s="21">
        <v>19</v>
      </c>
      <c r="B79" s="23">
        <f t="shared" ref="B79:M79" si="43">(Z28/Z53)*0.5</f>
        <v>-0.65314749912236569</v>
      </c>
      <c r="C79" s="23">
        <f t="shared" si="43"/>
        <v>6.2482521706368424</v>
      </c>
      <c r="D79" s="23">
        <f t="shared" si="43"/>
        <v>7.9039251930739152</v>
      </c>
      <c r="E79" s="23">
        <f t="shared" si="43"/>
        <v>-6.3400308027660603</v>
      </c>
      <c r="F79" s="23">
        <f t="shared" si="43"/>
        <v>6.1075624138024267</v>
      </c>
      <c r="G79" s="23">
        <f t="shared" si="43"/>
        <v>9.0100132778392581</v>
      </c>
      <c r="H79" s="23">
        <f t="shared" si="43"/>
        <v>4.6952645463375458</v>
      </c>
      <c r="I79" s="23">
        <f t="shared" si="43"/>
        <v>13.775733270820744</v>
      </c>
      <c r="J79" s="23">
        <f t="shared" si="43"/>
        <v>15.617094159551723</v>
      </c>
      <c r="K79" s="23">
        <f t="shared" si="43"/>
        <v>1.2176303508075231E-2</v>
      </c>
      <c r="L79" s="23">
        <f t="shared" si="43"/>
        <v>6.3108073664348803</v>
      </c>
      <c r="M79" s="23">
        <f t="shared" si="43"/>
        <v>7.7844661279219229</v>
      </c>
    </row>
    <row r="80" spans="1:13" x14ac:dyDescent="0.25">
      <c r="A80" s="21">
        <v>20</v>
      </c>
      <c r="B80" s="23">
        <f t="shared" ref="B80:M80" si="44">(Z29/Z54)*0.5</f>
        <v>-0.70654981128028482</v>
      </c>
      <c r="C80" s="23">
        <f t="shared" si="44"/>
        <v>6.248065811690287</v>
      </c>
      <c r="D80" s="23">
        <f t="shared" si="44"/>
        <v>7.9076265329924897</v>
      </c>
      <c r="E80" s="23">
        <f t="shared" si="44"/>
        <v>-6.442964605823736</v>
      </c>
      <c r="F80" s="23">
        <f t="shared" si="44"/>
        <v>6.1070155459937281</v>
      </c>
      <c r="G80" s="23">
        <f t="shared" si="44"/>
        <v>9.0139440140335001</v>
      </c>
      <c r="H80" s="23">
        <f t="shared" si="44"/>
        <v>4.612821241706011</v>
      </c>
      <c r="I80" s="23">
        <f t="shared" si="44"/>
        <v>13.775304655736205</v>
      </c>
      <c r="J80" s="23">
        <f t="shared" si="44"/>
        <v>15.621629108820448</v>
      </c>
      <c r="K80" s="23">
        <f t="shared" si="44"/>
        <v>-2.7784277029689625E-2</v>
      </c>
      <c r="L80" s="23">
        <f t="shared" si="44"/>
        <v>6.3088205850775925</v>
      </c>
      <c r="M80" s="23">
        <f t="shared" si="44"/>
        <v>7.7775620626893254</v>
      </c>
    </row>
    <row r="82" spans="1:2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spans="1:2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spans="1:21" ht="23.25" x14ac:dyDescent="0.35">
      <c r="A84" s="24"/>
      <c r="B84" s="25" t="s">
        <v>354</v>
      </c>
      <c r="C84" s="24"/>
      <c r="D84" s="24"/>
      <c r="E84" s="24"/>
      <c r="F84" s="24"/>
      <c r="G84" s="24"/>
      <c r="H84" s="24"/>
      <c r="I84" s="24"/>
      <c r="J84" s="25" t="s">
        <v>355</v>
      </c>
      <c r="K84" s="25"/>
      <c r="L84" s="25"/>
      <c r="M84" s="25"/>
      <c r="N84" s="24"/>
      <c r="O84" s="24"/>
      <c r="P84" s="24"/>
      <c r="Q84" s="24"/>
      <c r="R84" s="24"/>
      <c r="S84" s="24"/>
      <c r="T84" s="24"/>
      <c r="U84" s="24"/>
    </row>
    <row r="85" spans="1:2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spans="1:2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spans="1:2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spans="1:2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spans="1:2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spans="1:2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spans="1:2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</row>
    <row r="92" spans="1:2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spans="1:2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</row>
    <row r="94" spans="1:2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</row>
    <row r="95" spans="1:2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</row>
    <row r="96" spans="1:2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</row>
    <row r="97" spans="1:2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</row>
    <row r="98" spans="1:2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</row>
    <row r="99" spans="1:2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</row>
    <row r="100" spans="1:2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</row>
    <row r="101" spans="1:2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</row>
    <row r="102" spans="1:2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 spans="1:2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</row>
    <row r="105" spans="1:2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</row>
    <row r="106" spans="1:2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</row>
    <row r="107" spans="1:2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</row>
    <row r="108" spans="1:2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spans="1:21" ht="23.25" x14ac:dyDescent="0.35">
      <c r="A109" s="24"/>
      <c r="B109" s="25" t="s">
        <v>356</v>
      </c>
      <c r="C109" s="24"/>
      <c r="D109" s="24"/>
      <c r="E109" s="24"/>
      <c r="F109" s="24"/>
      <c r="G109" s="24"/>
      <c r="H109" s="24"/>
      <c r="I109" s="24"/>
      <c r="J109" s="25" t="s">
        <v>357</v>
      </c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</row>
    <row r="110" spans="1:2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</row>
    <row r="111" spans="1:2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</row>
    <row r="112" spans="1:2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</row>
    <row r="113" spans="1:2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spans="1:2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5" spans="1:2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</row>
    <row r="116" spans="1:2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</row>
    <row r="117" spans="1:2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</row>
    <row r="118" spans="1:2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</row>
    <row r="119" spans="1:2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</row>
    <row r="120" spans="1:2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</row>
    <row r="121" spans="1:2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</row>
    <row r="122" spans="1:2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</row>
    <row r="123" spans="1:2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</row>
    <row r="124" spans="1:2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</row>
    <row r="125" spans="1:2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</row>
    <row r="126" spans="1:2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</row>
    <row r="127" spans="1:2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</row>
    <row r="128" spans="1:2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</row>
    <row r="129" spans="1:2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</row>
    <row r="130" spans="1:2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</row>
    <row r="131" spans="1:2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</row>
    <row r="132" spans="1:2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</row>
    <row r="133" spans="1:2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</row>
    <row r="134" spans="1:2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</row>
    <row r="135" spans="1:2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</row>
    <row r="136" spans="1:2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</row>
    <row r="137" spans="1:2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</row>
    <row r="138" spans="1:2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</row>
    <row r="139" spans="1:2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</row>
    <row r="140" spans="1:2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</row>
    <row r="141" spans="1:2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</row>
    <row r="142" spans="1:2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</row>
    <row r="143" spans="1:2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</row>
    <row r="144" spans="1:2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</row>
    <row r="145" spans="1:2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</row>
    <row r="146" spans="1:2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</row>
    <row r="147" spans="1:2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</row>
    <row r="148" spans="1:2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</row>
    <row r="149" spans="1:2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</row>
    <row r="150" spans="1:2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</row>
    <row r="151" spans="1:2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</row>
    <row r="152" spans="1:2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</row>
    <row r="153" spans="1:2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</row>
    <row r="154" spans="1:2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</row>
    <row r="155" spans="1:2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</row>
    <row r="156" spans="1:2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</row>
    <row r="157" spans="1:2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</row>
    <row r="158" spans="1:2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</row>
    <row r="159" spans="1:2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</row>
    <row r="160" spans="1:2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</row>
    <row r="161" spans="1:2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</row>
  </sheetData>
  <mergeCells count="28">
    <mergeCell ref="B59:D59"/>
    <mergeCell ref="E59:G59"/>
    <mergeCell ref="H59:J59"/>
    <mergeCell ref="K8:M8"/>
    <mergeCell ref="K33:M33"/>
    <mergeCell ref="K59:M59"/>
    <mergeCell ref="B8:D8"/>
    <mergeCell ref="E8:G8"/>
    <mergeCell ref="H8:J8"/>
    <mergeCell ref="B33:D33"/>
    <mergeCell ref="E33:G33"/>
    <mergeCell ref="H33:J33"/>
    <mergeCell ref="AI8:AK8"/>
    <mergeCell ref="N33:P33"/>
    <mergeCell ref="Q33:S33"/>
    <mergeCell ref="T33:V33"/>
    <mergeCell ref="W33:Y33"/>
    <mergeCell ref="Z33:AB33"/>
    <mergeCell ref="AC33:AE33"/>
    <mergeCell ref="AF33:AH33"/>
    <mergeCell ref="AI33:AK33"/>
    <mergeCell ref="Q8:S8"/>
    <mergeCell ref="T8:V8"/>
    <mergeCell ref="W8:Y8"/>
    <mergeCell ref="Z8:AB8"/>
    <mergeCell ref="AC8:AE8"/>
    <mergeCell ref="AF8:AH8"/>
    <mergeCell ref="N8:P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3463-57BE-4A4D-BF78-6E30F171487A}">
  <dimension ref="A1:AK161"/>
  <sheetViews>
    <sheetView topLeftCell="A83" zoomScale="80" zoomScaleNormal="80" workbookViewId="0">
      <selection activeCell="B74" sqref="B74"/>
    </sheetView>
  </sheetViews>
  <sheetFormatPr baseColWidth="10" defaultRowHeight="15" x14ac:dyDescent="0.25"/>
  <sheetData>
    <row r="1" spans="1:37" ht="21" x14ac:dyDescent="0.35">
      <c r="A1" s="15" t="s">
        <v>320</v>
      </c>
      <c r="I1" s="17" t="s">
        <v>329</v>
      </c>
      <c r="J1" s="26" t="s">
        <v>352</v>
      </c>
      <c r="K1" s="26"/>
      <c r="L1" s="26"/>
      <c r="M1" s="26"/>
    </row>
    <row r="2" spans="1:37" x14ac:dyDescent="0.25">
      <c r="A2" t="s">
        <v>321</v>
      </c>
      <c r="B2" t="s">
        <v>321</v>
      </c>
      <c r="C2" t="s">
        <v>321</v>
      </c>
      <c r="D2" t="s">
        <v>321</v>
      </c>
      <c r="E2" t="s">
        <v>321</v>
      </c>
    </row>
    <row r="3" spans="1:37" x14ac:dyDescent="0.25">
      <c r="A3" s="14" t="s">
        <v>19</v>
      </c>
      <c r="B3" s="14" t="s">
        <v>23</v>
      </c>
      <c r="C3" s="14" t="s">
        <v>24</v>
      </c>
      <c r="D3" s="14" t="s">
        <v>25</v>
      </c>
      <c r="E3" s="14" t="s">
        <v>27</v>
      </c>
    </row>
    <row r="4" spans="1:37" x14ac:dyDescent="0.25">
      <c r="A4" s="13">
        <f>HLOOKUP(A3,data!$B$2:$IG$4,2,FALSE)</f>
        <v>49038.502555762083</v>
      </c>
      <c r="B4" s="13">
        <f>HLOOKUP(B3,data!$B$2:$IG$4,2,FALSE)</f>
        <v>296.48341418082754</v>
      </c>
      <c r="C4" s="13">
        <f>HLOOKUP(C3,data!$B$2:$IG$4,2,FALSE)</f>
        <v>420.22963039494778</v>
      </c>
      <c r="D4" s="13">
        <f>HLOOKUP(D3,data!$B$2:$IG$4,2,FALSE)</f>
        <v>136.37725379393379</v>
      </c>
      <c r="E4" s="13">
        <f>HLOOKUP(E3,data!$B$2:$IG$4,2,FALSE)</f>
        <v>455.44267711309783</v>
      </c>
    </row>
    <row r="5" spans="1:37" x14ac:dyDescent="0.25">
      <c r="N5" s="20"/>
      <c r="O5" s="16" t="s">
        <v>337</v>
      </c>
    </row>
    <row r="6" spans="1:37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2"/>
      <c r="L6" s="12"/>
      <c r="M6" s="12"/>
      <c r="N6" s="11" t="s">
        <v>326</v>
      </c>
      <c r="Z6" s="11" t="s">
        <v>336</v>
      </c>
    </row>
    <row r="7" spans="1:37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t="s">
        <v>327</v>
      </c>
      <c r="O7" t="s">
        <v>316</v>
      </c>
      <c r="P7" t="s">
        <v>328</v>
      </c>
      <c r="Q7" t="s">
        <v>327</v>
      </c>
      <c r="R7" t="s">
        <v>316</v>
      </c>
      <c r="S7" t="s">
        <v>328</v>
      </c>
      <c r="T7" t="s">
        <v>327</v>
      </c>
      <c r="U7" t="s">
        <v>316</v>
      </c>
      <c r="V7" t="s">
        <v>328</v>
      </c>
      <c r="W7" t="s">
        <v>327</v>
      </c>
      <c r="X7" t="s">
        <v>316</v>
      </c>
      <c r="Y7" t="s">
        <v>328</v>
      </c>
      <c r="Z7" t="s">
        <v>327</v>
      </c>
      <c r="AA7" t="s">
        <v>316</v>
      </c>
      <c r="AB7" t="s">
        <v>328</v>
      </c>
      <c r="AC7" t="s">
        <v>327</v>
      </c>
      <c r="AD7" t="s">
        <v>316</v>
      </c>
      <c r="AE7" t="s">
        <v>328</v>
      </c>
      <c r="AF7" t="s">
        <v>327</v>
      </c>
      <c r="AG7" t="s">
        <v>316</v>
      </c>
      <c r="AH7" t="s">
        <v>328</v>
      </c>
      <c r="AI7" t="s">
        <v>327</v>
      </c>
      <c r="AJ7" t="s">
        <v>316</v>
      </c>
      <c r="AK7" t="s">
        <v>328</v>
      </c>
    </row>
    <row r="8" spans="1:37" x14ac:dyDescent="0.25">
      <c r="A8" s="6"/>
      <c r="B8" s="33" t="s">
        <v>374</v>
      </c>
      <c r="C8" s="33"/>
      <c r="D8" s="33"/>
      <c r="E8" s="33" t="s">
        <v>375</v>
      </c>
      <c r="F8" s="33"/>
      <c r="G8" s="33"/>
      <c r="H8" s="33" t="s">
        <v>376</v>
      </c>
      <c r="I8" s="33"/>
      <c r="J8" s="33"/>
      <c r="K8" s="33" t="s">
        <v>377</v>
      </c>
      <c r="L8" s="33"/>
      <c r="M8" s="33"/>
      <c r="N8" s="34" t="str">
        <f>B8</f>
        <v>response of pib_n to hidrocarb shocks</v>
      </c>
      <c r="O8" s="34"/>
      <c r="P8" s="34"/>
      <c r="Q8" s="34" t="str">
        <f>E8</f>
        <v>response of pib_n to agropec shocks</v>
      </c>
      <c r="R8" s="34"/>
      <c r="S8" s="34"/>
      <c r="T8" s="34" t="str">
        <f>H8</f>
        <v>response of pib_n to industria shocks</v>
      </c>
      <c r="U8" s="34"/>
      <c r="V8" s="34"/>
      <c r="W8" s="34" t="str">
        <f>K8</f>
        <v>response of pib_n to energia shocks</v>
      </c>
      <c r="X8" s="34"/>
      <c r="Y8" s="34"/>
      <c r="Z8" s="32" t="str">
        <f>N8</f>
        <v>response of pib_n to hidrocarb shocks</v>
      </c>
      <c r="AA8" s="32"/>
      <c r="AB8" s="32"/>
      <c r="AC8" s="32" t="str">
        <f>Q8</f>
        <v>response of pib_n to agropec shocks</v>
      </c>
      <c r="AD8" s="32"/>
      <c r="AE8" s="32"/>
      <c r="AF8" s="32" t="str">
        <f>T8</f>
        <v>response of pib_n to industria shocks</v>
      </c>
      <c r="AG8" s="32"/>
      <c r="AH8" s="32"/>
      <c r="AI8" s="32" t="str">
        <f>W8</f>
        <v>response of pib_n to energia shocks</v>
      </c>
      <c r="AJ8" s="32"/>
      <c r="AK8" s="32"/>
    </row>
    <row r="9" spans="1:37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6" t="s">
        <v>313</v>
      </c>
      <c r="L9" s="6" t="s">
        <v>314</v>
      </c>
      <c r="M9" s="6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8" t="s">
        <v>313</v>
      </c>
      <c r="U9" s="8" t="s">
        <v>314</v>
      </c>
      <c r="V9" s="8" t="s">
        <v>315</v>
      </c>
      <c r="W9" s="8" t="s">
        <v>313</v>
      </c>
      <c r="X9" s="8" t="s">
        <v>314</v>
      </c>
      <c r="Y9" s="8" t="s">
        <v>315</v>
      </c>
      <c r="Z9" s="18" t="s">
        <v>313</v>
      </c>
      <c r="AA9" s="18" t="s">
        <v>314</v>
      </c>
      <c r="AB9" s="18" t="s">
        <v>315</v>
      </c>
      <c r="AC9" s="18" t="s">
        <v>313</v>
      </c>
      <c r="AD9" s="18" t="s">
        <v>314</v>
      </c>
      <c r="AE9" s="18" t="s">
        <v>315</v>
      </c>
      <c r="AF9" s="18" t="s">
        <v>313</v>
      </c>
      <c r="AG9" s="18" t="s">
        <v>314</v>
      </c>
      <c r="AH9" s="18" t="s">
        <v>315</v>
      </c>
      <c r="AI9" s="18" t="s">
        <v>313</v>
      </c>
      <c r="AJ9" s="18" t="s">
        <v>314</v>
      </c>
      <c r="AK9" s="18" t="s">
        <v>315</v>
      </c>
    </row>
    <row r="10" spans="1:37" x14ac:dyDescent="0.25">
      <c r="A10" s="6">
        <v>1</v>
      </c>
      <c r="B10" s="9">
        <f>SUM(N$10:N10)</f>
        <v>5.6492515464231499E-3</v>
      </c>
      <c r="C10" s="9">
        <f>SUM(O$10:O10)</f>
        <v>1.5635436886304491E-2</v>
      </c>
      <c r="D10" s="9">
        <f>SUM(P$10:P10)</f>
        <v>2.9791945455622935E-2</v>
      </c>
      <c r="E10" s="9">
        <f>SUM(Q$10:Q10)</f>
        <v>3.618521649755963E-3</v>
      </c>
      <c r="F10" s="9">
        <f>SUM(R$10:R10)</f>
        <v>1.186302343906198E-2</v>
      </c>
      <c r="G10" s="9">
        <f>SUM(S$10:S10)</f>
        <v>2.6972230623370001E-2</v>
      </c>
      <c r="H10" s="9">
        <f>SUM(T$10:T10)</f>
        <v>5.721955731428279E-3</v>
      </c>
      <c r="I10" s="9">
        <f>SUM(U$10:U10)</f>
        <v>1.5210246681553609E-2</v>
      </c>
      <c r="J10" s="9">
        <f>SUM(V$10:V10)</f>
        <v>3.0174650961678394E-2</v>
      </c>
      <c r="K10" s="9">
        <f>SUM(W$10:W10)</f>
        <v>3.4413423771854756E-3</v>
      </c>
      <c r="L10" s="9">
        <f>SUM(X$10:X10)</f>
        <v>1.1142035728942134E-2</v>
      </c>
      <c r="M10" s="9">
        <f>SUM(Y$10:Y10)</f>
        <v>2.3131579327587373E-2</v>
      </c>
      <c r="N10" s="10">
        <v>5.6492515464231499E-3</v>
      </c>
      <c r="O10" s="10">
        <v>1.5635436886304491E-2</v>
      </c>
      <c r="P10" s="10">
        <v>2.9791945455622935E-2</v>
      </c>
      <c r="Q10" s="10">
        <v>3.618521649755963E-3</v>
      </c>
      <c r="R10" s="10">
        <v>1.186302343906198E-2</v>
      </c>
      <c r="S10" s="10">
        <v>2.6972230623370001E-2</v>
      </c>
      <c r="T10" s="10">
        <v>5.721955731428279E-3</v>
      </c>
      <c r="U10" s="10">
        <v>1.5210246681553609E-2</v>
      </c>
      <c r="V10" s="10">
        <v>3.0174650961678394E-2</v>
      </c>
      <c r="W10" s="10">
        <v>3.4413423771854756E-3</v>
      </c>
      <c r="X10" s="10">
        <v>1.1142035728942134E-2</v>
      </c>
      <c r="Y10" s="10">
        <v>2.3131579327587373E-2</v>
      </c>
      <c r="Z10" s="19">
        <f t="shared" ref="Z10:AK25" si="0">$A$4*B10</f>
        <v>277.03083639741453</v>
      </c>
      <c r="AA10" s="19">
        <f t="shared" si="0"/>
        <v>766.73841170949947</v>
      </c>
      <c r="AB10" s="19">
        <f t="shared" si="0"/>
        <v>1460.9523933666899</v>
      </c>
      <c r="AC10" s="19">
        <f t="shared" si="0"/>
        <v>177.44688316963823</v>
      </c>
      <c r="AD10" s="19">
        <f t="shared" si="0"/>
        <v>581.74490523550639</v>
      </c>
      <c r="AE10" s="19">
        <f t="shared" si="0"/>
        <v>1322.6778003587342</v>
      </c>
      <c r="AF10" s="19">
        <f t="shared" si="0"/>
        <v>280.59614075960314</v>
      </c>
      <c r="AG10" s="19">
        <f t="shared" si="0"/>
        <v>745.88772076713838</v>
      </c>
      <c r="AH10" s="19">
        <f t="shared" si="0"/>
        <v>1479.7196983034946</v>
      </c>
      <c r="AI10" s="19">
        <f t="shared" si="0"/>
        <v>168.7582769588623</v>
      </c>
      <c r="AJ10" s="19">
        <f t="shared" si="0"/>
        <v>546.38874757012127</v>
      </c>
      <c r="AK10" s="19">
        <f t="shared" si="0"/>
        <v>1134.3380119747067</v>
      </c>
    </row>
    <row r="11" spans="1:37" x14ac:dyDescent="0.25">
      <c r="A11" s="6">
        <v>2</v>
      </c>
      <c r="B11" s="9">
        <f>SUM(N$10:N11)</f>
        <v>2.5886978778221059E-3</v>
      </c>
      <c r="C11" s="9">
        <f>SUM(O$10:O11)</f>
        <v>2.4214342883973963E-2</v>
      </c>
      <c r="D11" s="9">
        <f>SUM(P$10:P11)</f>
        <v>5.0873082368497545E-2</v>
      </c>
      <c r="E11" s="9">
        <f>SUM(Q$10:Q11)</f>
        <v>-1.0842499352709959E-3</v>
      </c>
      <c r="F11" s="9">
        <f>SUM(R$10:R11)</f>
        <v>1.9558412766094446E-2</v>
      </c>
      <c r="G11" s="9">
        <f>SUM(S$10:S11)</f>
        <v>4.8357877779670128E-2</v>
      </c>
      <c r="H11" s="9">
        <f>SUM(T$10:T11)</f>
        <v>6.0537823111367732E-3</v>
      </c>
      <c r="I11" s="9">
        <f>SUM(U$10:U11)</f>
        <v>2.7507278679020451E-2</v>
      </c>
      <c r="J11" s="9">
        <f>SUM(V$10:V11)</f>
        <v>5.4628475644025509E-2</v>
      </c>
      <c r="K11" s="9">
        <f>SUM(W$10:W11)</f>
        <v>9.5407839482798077E-3</v>
      </c>
      <c r="L11" s="9">
        <f>SUM(X$10:X11)</f>
        <v>2.7403164090473896E-2</v>
      </c>
      <c r="M11" s="9">
        <f>SUM(Y$10:Y11)</f>
        <v>5.0273514287604848E-2</v>
      </c>
      <c r="N11" s="10">
        <v>-3.060553668601044E-3</v>
      </c>
      <c r="O11" s="10">
        <v>8.5789059976694709E-3</v>
      </c>
      <c r="P11" s="10">
        <v>2.108113691287461E-2</v>
      </c>
      <c r="Q11" s="10">
        <v>-4.7027715850269589E-3</v>
      </c>
      <c r="R11" s="10">
        <v>7.6953893270324657E-3</v>
      </c>
      <c r="S11" s="10">
        <v>2.138564715630013E-2</v>
      </c>
      <c r="T11" s="10">
        <v>3.3182657970849423E-4</v>
      </c>
      <c r="U11" s="10">
        <v>1.2297031997466842E-2</v>
      </c>
      <c r="V11" s="10">
        <v>2.4453824682347112E-2</v>
      </c>
      <c r="W11" s="10">
        <v>6.0994415710943321E-3</v>
      </c>
      <c r="X11" s="10">
        <v>1.6261128361531763E-2</v>
      </c>
      <c r="Y11" s="10">
        <v>2.7141934960017478E-2</v>
      </c>
      <c r="Z11" s="19">
        <f t="shared" si="0"/>
        <v>126.94586749767522</v>
      </c>
      <c r="AA11" s="19">
        <f t="shared" si="0"/>
        <v>1187.4351154018566</v>
      </c>
      <c r="AB11" s="19">
        <f t="shared" si="0"/>
        <v>2494.7397797470617</v>
      </c>
      <c r="AC11" s="19">
        <f t="shared" si="0"/>
        <v>-53.169993221871607</v>
      </c>
      <c r="AD11" s="19">
        <f t="shared" si="0"/>
        <v>959.11527441677219</v>
      </c>
      <c r="AE11" s="19">
        <f t="shared" si="0"/>
        <v>2371.3979130895841</v>
      </c>
      <c r="AF11" s="19">
        <f t="shared" si="0"/>
        <v>296.86841933670792</v>
      </c>
      <c r="AG11" s="19">
        <f t="shared" si="0"/>
        <v>1348.9157558032043</v>
      </c>
      <c r="AH11" s="19">
        <f t="shared" si="0"/>
        <v>2678.8986424869317</v>
      </c>
      <c r="AI11" s="19">
        <f t="shared" si="0"/>
        <v>467.86575803169319</v>
      </c>
      <c r="AJ11" s="19">
        <f t="shared" si="0"/>
        <v>1343.8101322866719</v>
      </c>
      <c r="AK11" s="19">
        <f t="shared" si="0"/>
        <v>2465.3378588798519</v>
      </c>
    </row>
    <row r="12" spans="1:37" x14ac:dyDescent="0.25">
      <c r="A12" s="6">
        <v>3</v>
      </c>
      <c r="B12" s="9">
        <f>SUM(N$10:N12)</f>
        <v>3.3827178816035761E-3</v>
      </c>
      <c r="C12" s="9">
        <f>SUM(O$10:O12)</f>
        <v>3.3229468342476101E-2</v>
      </c>
      <c r="D12" s="9">
        <f>SUM(P$10:P12)</f>
        <v>7.0077338077041279E-2</v>
      </c>
      <c r="E12" s="9">
        <f>SUM(Q$10:Q12)</f>
        <v>-2.4879971712581041E-3</v>
      </c>
      <c r="F12" s="9">
        <f>SUM(R$10:R12)</f>
        <v>2.6833488831519224E-2</v>
      </c>
      <c r="G12" s="9">
        <f>SUM(S$10:S12)</f>
        <v>6.6475405492105871E-2</v>
      </c>
      <c r="H12" s="9">
        <f>SUM(T$10:T12)</f>
        <v>8.7813946966143544E-3</v>
      </c>
      <c r="I12" s="9">
        <f>SUM(U$10:U12)</f>
        <v>3.8380173421932527E-2</v>
      </c>
      <c r="J12" s="9">
        <f>SUM(V$10:V12)</f>
        <v>7.6410132507132786E-2</v>
      </c>
      <c r="K12" s="9">
        <f>SUM(W$10:W12)</f>
        <v>1.3479748510706378E-2</v>
      </c>
      <c r="L12" s="9">
        <f>SUM(X$10:X12)</f>
        <v>3.8626010892391163E-2</v>
      </c>
      <c r="M12" s="9">
        <f>SUM(Y$10:Y12)</f>
        <v>7.1477218705813778E-2</v>
      </c>
      <c r="N12" s="10">
        <v>7.9402000378147003E-4</v>
      </c>
      <c r="O12" s="10">
        <v>9.0151254585021413E-3</v>
      </c>
      <c r="P12" s="10">
        <v>1.9204255708543741E-2</v>
      </c>
      <c r="Q12" s="10">
        <v>-1.4037472359871082E-3</v>
      </c>
      <c r="R12" s="10">
        <v>7.2750760654247794E-3</v>
      </c>
      <c r="S12" s="10">
        <v>1.8117527712435737E-2</v>
      </c>
      <c r="T12" s="10">
        <v>2.7276123854775812E-3</v>
      </c>
      <c r="U12" s="10">
        <v>1.0872894742912077E-2</v>
      </c>
      <c r="V12" s="10">
        <v>2.178165686310728E-2</v>
      </c>
      <c r="W12" s="10">
        <v>3.9389645624265703E-3</v>
      </c>
      <c r="X12" s="10">
        <v>1.122284680191727E-2</v>
      </c>
      <c r="Y12" s="10">
        <v>2.1203704418208933E-2</v>
      </c>
      <c r="Z12" s="19">
        <f t="shared" si="0"/>
        <v>165.88341948243905</v>
      </c>
      <c r="AA12" s="19">
        <f t="shared" si="0"/>
        <v>1629.5233682391295</v>
      </c>
      <c r="AB12" s="19">
        <f t="shared" si="0"/>
        <v>3436.4877223919921</v>
      </c>
      <c r="AC12" s="19">
        <f t="shared" si="0"/>
        <v>-122.00765564146937</v>
      </c>
      <c r="AD12" s="19">
        <f t="shared" si="0"/>
        <v>1315.8741106444688</v>
      </c>
      <c r="AE12" s="19">
        <f t="shared" si="0"/>
        <v>3259.8543421199547</v>
      </c>
      <c r="AF12" s="19">
        <f t="shared" si="0"/>
        <v>430.62644627307861</v>
      </c>
      <c r="AG12" s="19">
        <f t="shared" si="0"/>
        <v>1882.1062324420302</v>
      </c>
      <c r="AH12" s="19">
        <f t="shared" si="0"/>
        <v>3747.0384782371507</v>
      </c>
      <c r="AI12" s="19">
        <f t="shared" si="0"/>
        <v>661.02668179330487</v>
      </c>
      <c r="AJ12" s="19">
        <f t="shared" si="0"/>
        <v>1894.161733865418</v>
      </c>
      <c r="AK12" s="19">
        <f t="shared" si="0"/>
        <v>3505.1357721838144</v>
      </c>
    </row>
    <row r="13" spans="1:37" x14ac:dyDescent="0.25">
      <c r="A13" s="6">
        <v>4</v>
      </c>
      <c r="B13" s="9">
        <f>SUM(N$10:N13)</f>
        <v>3.5006804780691519E-3</v>
      </c>
      <c r="C13" s="9">
        <f>SUM(O$10:O13)</f>
        <v>4.0903991936892745E-2</v>
      </c>
      <c r="D13" s="9">
        <f>SUM(P$10:P13)</f>
        <v>8.7410346064820663E-2</v>
      </c>
      <c r="E13" s="9">
        <f>SUM(Q$10:Q13)</f>
        <v>-3.9214002416441823E-3</v>
      </c>
      <c r="F13" s="9">
        <f>SUM(R$10:R13)</f>
        <v>3.3364302911064084E-2</v>
      </c>
      <c r="G13" s="9">
        <f>SUM(S$10:S13)</f>
        <v>8.2732950546318462E-2</v>
      </c>
      <c r="H13" s="9">
        <f>SUM(T$10:T13)</f>
        <v>9.9795624607935257E-3</v>
      </c>
      <c r="I13" s="9">
        <f>SUM(U$10:U13)</f>
        <v>4.7911766318446507E-2</v>
      </c>
      <c r="J13" s="9">
        <f>SUM(V$10:V13)</f>
        <v>9.6159033192441415E-2</v>
      </c>
      <c r="K13" s="9">
        <f>SUM(W$10:W13)</f>
        <v>1.6218353914104339E-2</v>
      </c>
      <c r="L13" s="9">
        <f>SUM(X$10:X13)</f>
        <v>4.8120129442459955E-2</v>
      </c>
      <c r="M13" s="9">
        <f>SUM(Y$10:Y13)</f>
        <v>9.0638221505786792E-2</v>
      </c>
      <c r="N13" s="10">
        <v>1.1796259646557571E-4</v>
      </c>
      <c r="O13" s="10">
        <v>7.6745235944166434E-3</v>
      </c>
      <c r="P13" s="10">
        <v>1.7333007987779384E-2</v>
      </c>
      <c r="Q13" s="10">
        <v>-1.4334030703860782E-3</v>
      </c>
      <c r="R13" s="10">
        <v>6.5308140795448579E-3</v>
      </c>
      <c r="S13" s="10">
        <v>1.6257545054212598E-2</v>
      </c>
      <c r="T13" s="10">
        <v>1.1981677641791709E-3</v>
      </c>
      <c r="U13" s="10">
        <v>9.5315928965139796E-3</v>
      </c>
      <c r="V13" s="10">
        <v>1.9748900685308626E-2</v>
      </c>
      <c r="W13" s="10">
        <v>2.738605403397962E-3</v>
      </c>
      <c r="X13" s="10">
        <v>9.4941185500687919E-3</v>
      </c>
      <c r="Y13" s="10">
        <v>1.9161002799973015E-2</v>
      </c>
      <c r="Z13" s="19">
        <f t="shared" si="0"/>
        <v>171.66812857070053</v>
      </c>
      <c r="AA13" s="19">
        <f t="shared" si="0"/>
        <v>2005.8705131381864</v>
      </c>
      <c r="AB13" s="19">
        <f t="shared" si="0"/>
        <v>4286.4724788997564</v>
      </c>
      <c r="AC13" s="19">
        <f t="shared" si="0"/>
        <v>-192.29959577203428</v>
      </c>
      <c r="AD13" s="19">
        <f t="shared" si="0"/>
        <v>1636.1354535754365</v>
      </c>
      <c r="AE13" s="19">
        <f t="shared" si="0"/>
        <v>4057.1000068113758</v>
      </c>
      <c r="AF13" s="19">
        <f t="shared" si="0"/>
        <v>489.38279923901064</v>
      </c>
      <c r="AG13" s="19">
        <f t="shared" si="0"/>
        <v>2349.5212750582145</v>
      </c>
      <c r="AH13" s="19">
        <f t="shared" si="0"/>
        <v>4715.4949949671491</v>
      </c>
      <c r="AI13" s="19">
        <f t="shared" si="0"/>
        <v>795.32378986705965</v>
      </c>
      <c r="AJ13" s="19">
        <f t="shared" si="0"/>
        <v>2359.7390906476749</v>
      </c>
      <c r="AK13" s="19">
        <f t="shared" si="0"/>
        <v>4444.7626569612557</v>
      </c>
    </row>
    <row r="14" spans="1:37" x14ac:dyDescent="0.25">
      <c r="A14" s="6">
        <v>5</v>
      </c>
      <c r="B14" s="9">
        <f>SUM(N$10:N14)</f>
        <v>-1.246532438151377E-3</v>
      </c>
      <c r="C14" s="9">
        <f>SUM(O$10:O14)</f>
        <v>4.3131403169035465E-2</v>
      </c>
      <c r="D14" s="9">
        <f>SUM(P$10:P14)</f>
        <v>9.7677373938754947E-2</v>
      </c>
      <c r="E14" s="9">
        <f>SUM(Q$10:Q14)</f>
        <v>-8.9423178499631086E-3</v>
      </c>
      <c r="F14" s="9">
        <f>SUM(R$10:R14)</f>
        <v>3.541858304308737E-2</v>
      </c>
      <c r="G14" s="9">
        <f>SUM(S$10:S14)</f>
        <v>9.313850338152406E-2</v>
      </c>
      <c r="H14" s="9">
        <f>SUM(T$10:T14)</f>
        <v>7.2143188472236107E-3</v>
      </c>
      <c r="I14" s="9">
        <f>SUM(U$10:U14)</f>
        <v>5.158275454166409E-2</v>
      </c>
      <c r="J14" s="9">
        <f>SUM(V$10:V14)</f>
        <v>0.10837604184586982</v>
      </c>
      <c r="K14" s="9">
        <f>SUM(W$10:W14)</f>
        <v>1.5455787272427777E-2</v>
      </c>
      <c r="L14" s="9">
        <f>SUM(X$10:X14)</f>
        <v>5.311339428574513E-2</v>
      </c>
      <c r="M14" s="9">
        <f>SUM(Y$10:Y14)</f>
        <v>0.10432092268432547</v>
      </c>
      <c r="N14" s="10">
        <v>-4.7472129162205289E-3</v>
      </c>
      <c r="O14" s="10">
        <v>2.2274112321427186E-3</v>
      </c>
      <c r="P14" s="10">
        <v>1.0267027873934277E-2</v>
      </c>
      <c r="Q14" s="10">
        <v>-5.0209176083189262E-3</v>
      </c>
      <c r="R14" s="10">
        <v>2.0542801320232841E-3</v>
      </c>
      <c r="S14" s="10">
        <v>1.0405552835205601E-2</v>
      </c>
      <c r="T14" s="10">
        <v>-2.7652436135699151E-3</v>
      </c>
      <c r="U14" s="10">
        <v>3.6709882232175846E-3</v>
      </c>
      <c r="V14" s="10">
        <v>1.2217008653428408E-2</v>
      </c>
      <c r="W14" s="10">
        <v>-7.6256664167656247E-4</v>
      </c>
      <c r="X14" s="10">
        <v>4.9932648432851785E-3</v>
      </c>
      <c r="Y14" s="10">
        <v>1.3682701178538679E-2</v>
      </c>
      <c r="Z14" s="19">
        <f t="shared" si="0"/>
        <v>-61.12808415412664</v>
      </c>
      <c r="AA14" s="19">
        <f t="shared" si="0"/>
        <v>2115.0994245383504</v>
      </c>
      <c r="AB14" s="19">
        <f t="shared" si="0"/>
        <v>4789.9521515357628</v>
      </c>
      <c r="AC14" s="19">
        <f t="shared" si="0"/>
        <v>-438.5178767398528</v>
      </c>
      <c r="AD14" s="19">
        <f t="shared" si="0"/>
        <v>1736.8742750799115</v>
      </c>
      <c r="AE14" s="19">
        <f t="shared" si="0"/>
        <v>4567.372736114723</v>
      </c>
      <c r="AF14" s="19">
        <f t="shared" si="0"/>
        <v>353.77939322765758</v>
      </c>
      <c r="AG14" s="19">
        <f t="shared" si="0"/>
        <v>2529.5410404246427</v>
      </c>
      <c r="AH14" s="19">
        <f t="shared" si="0"/>
        <v>5314.5988050420656</v>
      </c>
      <c r="AI14" s="19">
        <f t="shared" si="0"/>
        <v>757.92866366026465</v>
      </c>
      <c r="AJ14" s="19">
        <f t="shared" si="0"/>
        <v>2604.6013214267118</v>
      </c>
      <c r="AK14" s="19">
        <f t="shared" si="0"/>
        <v>5115.7418336747533</v>
      </c>
    </row>
    <row r="15" spans="1:37" x14ac:dyDescent="0.25">
      <c r="A15" s="6">
        <v>6</v>
      </c>
      <c r="B15" s="9">
        <f>SUM(N$10:N15)</f>
        <v>-4.0445955331422853E-3</v>
      </c>
      <c r="C15" s="9">
        <f>SUM(O$10:O15)</f>
        <v>4.6035661838644513E-2</v>
      </c>
      <c r="D15" s="9">
        <f>SUM(P$10:P15)</f>
        <v>0.10814094653890605</v>
      </c>
      <c r="E15" s="9">
        <f>SUM(Q$10:Q15)</f>
        <v>-1.2935279216319373E-2</v>
      </c>
      <c r="F15" s="9">
        <f>SUM(R$10:R15)</f>
        <v>3.7496424132728447E-2</v>
      </c>
      <c r="G15" s="9">
        <f>SUM(S$10:S15)</f>
        <v>0.10259598128730196</v>
      </c>
      <c r="H15" s="9">
        <f>SUM(T$10:T15)</f>
        <v>4.2459596855671669E-3</v>
      </c>
      <c r="I15" s="9">
        <f>SUM(U$10:U15)</f>
        <v>5.4677327052223154E-2</v>
      </c>
      <c r="J15" s="9">
        <f>SUM(V$10:V15)</f>
        <v>0.11871984664750528</v>
      </c>
      <c r="K15" s="9">
        <f>SUM(W$10:W15)</f>
        <v>1.1861295168474593E-2</v>
      </c>
      <c r="L15" s="9">
        <f>SUM(X$10:X15)</f>
        <v>5.4922422899467617E-2</v>
      </c>
      <c r="M15" s="9">
        <f>SUM(Y$10:Y15)</f>
        <v>0.11372777347800406</v>
      </c>
      <c r="N15" s="10">
        <v>-2.7980630949909083E-3</v>
      </c>
      <c r="O15" s="10">
        <v>2.9042586696090486E-3</v>
      </c>
      <c r="P15" s="10">
        <v>1.0463572600151107E-2</v>
      </c>
      <c r="Q15" s="10">
        <v>-3.9929613663562645E-3</v>
      </c>
      <c r="R15" s="10">
        <v>2.0778410896410745E-3</v>
      </c>
      <c r="S15" s="10">
        <v>9.4574779057779099E-3</v>
      </c>
      <c r="T15" s="10">
        <v>-2.9683591616564437E-3</v>
      </c>
      <c r="U15" s="10">
        <v>3.0945725105590632E-3</v>
      </c>
      <c r="V15" s="10">
        <v>1.0343804801635447E-2</v>
      </c>
      <c r="W15" s="10">
        <v>-3.5944921039531836E-3</v>
      </c>
      <c r="X15" s="10">
        <v>1.8090286137224841E-3</v>
      </c>
      <c r="Y15" s="10">
        <v>9.4068507936785895E-3</v>
      </c>
      <c r="Z15" s="19">
        <f t="shared" si="0"/>
        <v>-198.34090838902188</v>
      </c>
      <c r="AA15" s="19">
        <f t="shared" si="0"/>
        <v>2257.5199207305682</v>
      </c>
      <c r="AB15" s="19">
        <f t="shared" si="0"/>
        <v>5303.0700832306748</v>
      </c>
      <c r="AC15" s="19">
        <f t="shared" si="0"/>
        <v>-634.32672290897369</v>
      </c>
      <c r="AD15" s="19">
        <f t="shared" si="0"/>
        <v>1838.768490664743</v>
      </c>
      <c r="AE15" s="19">
        <f t="shared" si="0"/>
        <v>5031.1532905682761</v>
      </c>
      <c r="AF15" s="19">
        <f t="shared" si="0"/>
        <v>208.21550489234829</v>
      </c>
      <c r="AG15" s="19">
        <f t="shared" si="0"/>
        <v>2681.2942423926843</v>
      </c>
      <c r="AH15" s="19">
        <f t="shared" si="0"/>
        <v>5821.8435032433699</v>
      </c>
      <c r="AI15" s="19">
        <f t="shared" si="0"/>
        <v>581.66015343388972</v>
      </c>
      <c r="AJ15" s="19">
        <f t="shared" si="0"/>
        <v>2693.3133757241885</v>
      </c>
      <c r="AK15" s="19">
        <f t="shared" si="0"/>
        <v>5577.0397103622336</v>
      </c>
    </row>
    <row r="16" spans="1:37" x14ac:dyDescent="0.25">
      <c r="A16" s="6">
        <v>7</v>
      </c>
      <c r="B16" s="9">
        <f>SUM(N$10:N16)</f>
        <v>-8.6188416705480966E-3</v>
      </c>
      <c r="C16" s="9">
        <f>SUM(O$10:O16)</f>
        <v>4.70957114029074E-2</v>
      </c>
      <c r="D16" s="9">
        <f>SUM(P$10:P16)</f>
        <v>0.11569703370443787</v>
      </c>
      <c r="E16" s="9">
        <f>SUM(Q$10:Q16)</f>
        <v>-1.7617723520065229E-2</v>
      </c>
      <c r="F16" s="9">
        <f>SUM(R$10:R16)</f>
        <v>3.8261388904813377E-2</v>
      </c>
      <c r="G16" s="9">
        <f>SUM(S$10:S16)</f>
        <v>0.11018644044747458</v>
      </c>
      <c r="H16" s="9">
        <f>SUM(T$10:T16)</f>
        <v>-5.4150889922084926E-4</v>
      </c>
      <c r="I16" s="9">
        <f>SUM(U$10:U16)</f>
        <v>5.5678506521569207E-2</v>
      </c>
      <c r="J16" s="9">
        <f>SUM(V$10:V16)</f>
        <v>0.12614560050239951</v>
      </c>
      <c r="K16" s="9">
        <f>SUM(W$10:W16)</f>
        <v>6.7380958652829186E-3</v>
      </c>
      <c r="L16" s="9">
        <f>SUM(X$10:X16)</f>
        <v>5.514514065713106E-2</v>
      </c>
      <c r="M16" s="9">
        <f>SUM(Y$10:Y16)</f>
        <v>0.12048823831779375</v>
      </c>
      <c r="N16" s="10">
        <v>-4.5742461374058112E-3</v>
      </c>
      <c r="O16" s="10">
        <v>1.0600495642628903E-3</v>
      </c>
      <c r="P16" s="10">
        <v>7.5560871655318291E-3</v>
      </c>
      <c r="Q16" s="10">
        <v>-4.6824443037458557E-3</v>
      </c>
      <c r="R16" s="10">
        <v>7.6496477208492846E-4</v>
      </c>
      <c r="S16" s="10">
        <v>7.5904591601726138E-3</v>
      </c>
      <c r="T16" s="10">
        <v>-4.7874685847880162E-3</v>
      </c>
      <c r="U16" s="10">
        <v>1.0011794693460549E-3</v>
      </c>
      <c r="V16" s="10">
        <v>7.4257538548942285E-3</v>
      </c>
      <c r="W16" s="10">
        <v>-5.1231993031916742E-3</v>
      </c>
      <c r="X16" s="10">
        <v>2.2271775766344434E-4</v>
      </c>
      <c r="Y16" s="10">
        <v>6.7604648397896882E-3</v>
      </c>
      <c r="Z16" s="19">
        <f t="shared" si="0"/>
        <v>-422.65508928888158</v>
      </c>
      <c r="AA16" s="19">
        <f t="shared" si="0"/>
        <v>2309.5031639969079</v>
      </c>
      <c r="AB16" s="19">
        <f t="shared" si="0"/>
        <v>5673.6092830091684</v>
      </c>
      <c r="AC16" s="19">
        <f t="shared" si="0"/>
        <v>-863.94677986542854</v>
      </c>
      <c r="AD16" s="19">
        <f t="shared" si="0"/>
        <v>1876.2812175956979</v>
      </c>
      <c r="AE16" s="19">
        <f t="shared" si="0"/>
        <v>5403.3780414938092</v>
      </c>
      <c r="AF16" s="19">
        <f t="shared" si="0"/>
        <v>-26.554785538409529</v>
      </c>
      <c r="AG16" s="19">
        <f t="shared" si="0"/>
        <v>2730.3905843589873</v>
      </c>
      <c r="AH16" s="19">
        <f t="shared" si="0"/>
        <v>6185.991352635061</v>
      </c>
      <c r="AI16" s="19">
        <f t="shared" si="0"/>
        <v>330.42613131064633</v>
      </c>
      <c r="AJ16" s="19">
        <f t="shared" si="0"/>
        <v>2704.2351210525812</v>
      </c>
      <c r="AK16" s="19">
        <f t="shared" si="0"/>
        <v>5908.5627826863993</v>
      </c>
    </row>
    <row r="17" spans="1:37" x14ac:dyDescent="0.25">
      <c r="A17" s="6">
        <v>8</v>
      </c>
      <c r="B17" s="9">
        <f>SUM(N$10:N17)</f>
        <v>-1.4555737849814947E-2</v>
      </c>
      <c r="C17" s="9">
        <f>SUM(O$10:O17)</f>
        <v>4.6969633067857473E-2</v>
      </c>
      <c r="D17" s="9">
        <f>SUM(P$10:P17)</f>
        <v>0.12147317505680826</v>
      </c>
      <c r="E17" s="9">
        <f>SUM(Q$10:Q17)</f>
        <v>-2.3583807097775532E-2</v>
      </c>
      <c r="F17" s="9">
        <f>SUM(R$10:R17)</f>
        <v>3.7876684186010631E-2</v>
      </c>
      <c r="G17" s="9">
        <f>SUM(S$10:S17)</f>
        <v>0.11562911347979098</v>
      </c>
      <c r="H17" s="9">
        <f>SUM(T$10:T17)</f>
        <v>-7.0585666805675264E-3</v>
      </c>
      <c r="I17" s="9">
        <f>SUM(U$10:U17)</f>
        <v>5.5159132391148606E-2</v>
      </c>
      <c r="J17" s="9">
        <f>SUM(V$10:V17)</f>
        <v>0.13156143669034814</v>
      </c>
      <c r="K17" s="9">
        <f>SUM(W$10:W17)</f>
        <v>-3.3642542391537893E-4</v>
      </c>
      <c r="L17" s="9">
        <f>SUM(X$10:X17)</f>
        <v>5.3989549109554065E-2</v>
      </c>
      <c r="M17" s="9">
        <f>SUM(Y$10:Y17)</f>
        <v>0.12493005919375215</v>
      </c>
      <c r="N17" s="10">
        <v>-5.9368961792668502E-3</v>
      </c>
      <c r="O17" s="10">
        <v>-1.2607833504992547E-4</v>
      </c>
      <c r="P17" s="10">
        <v>5.7761413523703849E-3</v>
      </c>
      <c r="Q17" s="10">
        <v>-5.9660835777103037E-3</v>
      </c>
      <c r="R17" s="10">
        <v>-3.8470471880274382E-4</v>
      </c>
      <c r="S17" s="10">
        <v>5.4426730323163964E-3</v>
      </c>
      <c r="T17" s="10">
        <v>-6.5170577813466772E-3</v>
      </c>
      <c r="U17" s="10">
        <v>-5.193741304206031E-4</v>
      </c>
      <c r="V17" s="10">
        <v>5.4158361879486387E-3</v>
      </c>
      <c r="W17" s="10">
        <v>-7.0745212891982975E-3</v>
      </c>
      <c r="X17" s="10">
        <v>-1.1555915475769966E-3</v>
      </c>
      <c r="Y17" s="10">
        <v>4.4418208759584004E-3</v>
      </c>
      <c r="Z17" s="19">
        <f t="shared" si="0"/>
        <v>-713.79158774915311</v>
      </c>
      <c r="AA17" s="19">
        <f t="shared" si="0"/>
        <v>2303.3204712413358</v>
      </c>
      <c r="AB17" s="19">
        <f t="shared" si="0"/>
        <v>5956.8626054798269</v>
      </c>
      <c r="AC17" s="19">
        <f t="shared" si="0"/>
        <v>-1156.5145846388655</v>
      </c>
      <c r="AD17" s="19">
        <f t="shared" si="0"/>
        <v>1857.4158742594757</v>
      </c>
      <c r="AE17" s="19">
        <f t="shared" si="0"/>
        <v>5670.2785768992335</v>
      </c>
      <c r="AF17" s="19">
        <f t="shared" si="0"/>
        <v>-346.14154020502775</v>
      </c>
      <c r="AG17" s="19">
        <f t="shared" si="0"/>
        <v>2704.9212547369602</v>
      </c>
      <c r="AH17" s="19">
        <f t="shared" si="0"/>
        <v>6451.5758493793692</v>
      </c>
      <c r="AI17" s="19">
        <f t="shared" si="0"/>
        <v>-16.497799010497651</v>
      </c>
      <c r="AJ17" s="19">
        <f t="shared" si="0"/>
        <v>2647.5666419933095</v>
      </c>
      <c r="AK17" s="19">
        <f t="shared" si="0"/>
        <v>6126.383027064323</v>
      </c>
    </row>
    <row r="18" spans="1:37" x14ac:dyDescent="0.25">
      <c r="A18" s="6">
        <v>9</v>
      </c>
      <c r="B18" s="9">
        <f>SUM(N$10:N18)</f>
        <v>-1.9316237548168858E-2</v>
      </c>
      <c r="C18" s="9">
        <f>SUM(O$10:O18)</f>
        <v>4.7337243693568905E-2</v>
      </c>
      <c r="D18" s="9">
        <f>SUM(P$10:P18)</f>
        <v>0.12705759793429366</v>
      </c>
      <c r="E18" s="9">
        <f>SUM(Q$10:Q18)</f>
        <v>-2.8837182717224345E-2</v>
      </c>
      <c r="F18" s="9">
        <f>SUM(R$10:R18)</f>
        <v>3.787913429850949E-2</v>
      </c>
      <c r="G18" s="9">
        <f>SUM(S$10:S18)</f>
        <v>0.12097155124636481</v>
      </c>
      <c r="H18" s="9">
        <f>SUM(T$10:T18)</f>
        <v>-1.2884405539181807E-2</v>
      </c>
      <c r="I18" s="9">
        <f>SUM(U$10:U18)</f>
        <v>5.5077270629970282E-2</v>
      </c>
      <c r="J18" s="9">
        <f>SUM(V$10:V18)</f>
        <v>0.13663964012239421</v>
      </c>
      <c r="K18" s="9">
        <f>SUM(W$10:W18)</f>
        <v>-7.3301276033461626E-3</v>
      </c>
      <c r="L18" s="9">
        <f>SUM(X$10:X18)</f>
        <v>5.2718257994155832E-2</v>
      </c>
      <c r="M18" s="9">
        <f>SUM(Y$10:Y18)</f>
        <v>0.12862260309458259</v>
      </c>
      <c r="N18" s="10">
        <v>-4.7604996983539091E-3</v>
      </c>
      <c r="O18" s="10">
        <v>3.6761062571143399E-4</v>
      </c>
      <c r="P18" s="10">
        <v>5.5844228774854232E-3</v>
      </c>
      <c r="Q18" s="10">
        <v>-5.2533756194488145E-3</v>
      </c>
      <c r="R18" s="10">
        <v>2.4501124988567796E-6</v>
      </c>
      <c r="S18" s="10">
        <v>5.3424377665738376E-3</v>
      </c>
      <c r="T18" s="10">
        <v>-5.8258388586142802E-3</v>
      </c>
      <c r="U18" s="10">
        <v>-8.186176117832196E-5</v>
      </c>
      <c r="V18" s="10">
        <v>5.0782034320460603E-3</v>
      </c>
      <c r="W18" s="10">
        <v>-6.9937021794307837E-3</v>
      </c>
      <c r="X18" s="10">
        <v>-1.2712911153982362E-3</v>
      </c>
      <c r="Y18" s="10">
        <v>3.692543900830438E-3</v>
      </c>
      <c r="Z18" s="19">
        <f t="shared" si="0"/>
        <v>-947.239364373586</v>
      </c>
      <c r="AA18" s="19">
        <f t="shared" si="0"/>
        <v>2321.3475458498115</v>
      </c>
      <c r="AB18" s="19">
        <f t="shared" si="0"/>
        <v>6230.7143410298513</v>
      </c>
      <c r="AC18" s="19">
        <f t="shared" si="0"/>
        <v>-1414.1322583795843</v>
      </c>
      <c r="AD18" s="19">
        <f t="shared" si="0"/>
        <v>1857.5360241075127</v>
      </c>
      <c r="AE18" s="19">
        <f t="shared" si="0"/>
        <v>5932.2637249693644</v>
      </c>
      <c r="AF18" s="19">
        <f t="shared" si="0"/>
        <v>-631.83195396264216</v>
      </c>
      <c r="AG18" s="19">
        <f t="shared" si="0"/>
        <v>2700.9068765521974</v>
      </c>
      <c r="AH18" s="19">
        <f t="shared" si="0"/>
        <v>6700.60334136044</v>
      </c>
      <c r="AI18" s="19">
        <f t="shared" si="0"/>
        <v>-359.45848121075301</v>
      </c>
      <c r="AJ18" s="19">
        <f t="shared" si="0"/>
        <v>2585.2244293817357</v>
      </c>
      <c r="AK18" s="19">
        <f t="shared" si="0"/>
        <v>6307.4598505824606</v>
      </c>
    </row>
    <row r="19" spans="1:37" x14ac:dyDescent="0.25">
      <c r="A19" s="6">
        <v>10</v>
      </c>
      <c r="B19" s="9">
        <f>SUM(N$10:N19)</f>
        <v>-2.4744265560323296E-2</v>
      </c>
      <c r="C19" s="9">
        <f>SUM(O$10:O19)</f>
        <v>4.6980858792865753E-2</v>
      </c>
      <c r="D19" s="9">
        <f>SUM(P$10:P19)</f>
        <v>0.13122148451460416</v>
      </c>
      <c r="E19" s="9">
        <f>SUM(Q$10:Q19)</f>
        <v>-3.4014819830052126E-2</v>
      </c>
      <c r="F19" s="9">
        <f>SUM(R$10:R19)</f>
        <v>3.762336008439978E-2</v>
      </c>
      <c r="G19" s="9">
        <f>SUM(S$10:S19)</f>
        <v>0.12509377997562734</v>
      </c>
      <c r="H19" s="9">
        <f>SUM(T$10:T19)</f>
        <v>-1.8898854833584749E-2</v>
      </c>
      <c r="I19" s="9">
        <f>SUM(U$10:U19)</f>
        <v>5.4406893482567914E-2</v>
      </c>
      <c r="J19" s="9">
        <f>SUM(V$10:V19)</f>
        <v>0.140621552533234</v>
      </c>
      <c r="K19" s="9">
        <f>SUM(W$10:W19)</f>
        <v>-1.3785178028463905E-2</v>
      </c>
      <c r="L19" s="9">
        <f>SUM(X$10:X19)</f>
        <v>5.1572809027132141E-2</v>
      </c>
      <c r="M19" s="9">
        <f>SUM(Y$10:Y19)</f>
        <v>0.13210576120487399</v>
      </c>
      <c r="N19" s="10">
        <v>-5.4280280121544403E-3</v>
      </c>
      <c r="O19" s="10">
        <v>-3.5638490070315427E-4</v>
      </c>
      <c r="P19" s="10">
        <v>4.1638865803105022E-3</v>
      </c>
      <c r="Q19" s="10">
        <v>-5.1776371128277824E-3</v>
      </c>
      <c r="R19" s="10">
        <v>-2.5577421410970962E-4</v>
      </c>
      <c r="S19" s="10">
        <v>4.1222287292625361E-3</v>
      </c>
      <c r="T19" s="10">
        <v>-6.0144492944029446E-3</v>
      </c>
      <c r="U19" s="10">
        <v>-6.7037714740236982E-4</v>
      </c>
      <c r="V19" s="10">
        <v>3.9819124108397726E-3</v>
      </c>
      <c r="W19" s="10">
        <v>-6.4550504251177426E-3</v>
      </c>
      <c r="X19" s="10">
        <v>-1.1454489670236876E-3</v>
      </c>
      <c r="Y19" s="10">
        <v>3.4831581102914115E-3</v>
      </c>
      <c r="Z19" s="19">
        <f t="shared" si="0"/>
        <v>-1213.4217299203697</v>
      </c>
      <c r="AA19" s="19">
        <f t="shared" si="0"/>
        <v>2303.8709639858448</v>
      </c>
      <c r="AB19" s="19">
        <f t="shared" si="0"/>
        <v>6434.9051037403106</v>
      </c>
      <c r="AC19" s="19">
        <f t="shared" si="0"/>
        <v>-1668.035829169798</v>
      </c>
      <c r="AD19" s="19">
        <f t="shared" si="0"/>
        <v>1844.9932396551958</v>
      </c>
      <c r="AE19" s="19">
        <f t="shared" si="0"/>
        <v>6134.4116490447414</v>
      </c>
      <c r="AF19" s="19">
        <f t="shared" si="0"/>
        <v>-926.77154105772229</v>
      </c>
      <c r="AG19" s="19">
        <f t="shared" si="0"/>
        <v>2668.0325850959821</v>
      </c>
      <c r="AH19" s="19">
        <f t="shared" si="0"/>
        <v>6895.870363296227</v>
      </c>
      <c r="AI19" s="19">
        <f t="shared" si="0"/>
        <v>-676.0044879804625</v>
      </c>
      <c r="AJ19" s="19">
        <f t="shared" si="0"/>
        <v>2529.0533272848493</v>
      </c>
      <c r="AK19" s="19">
        <f t="shared" si="0"/>
        <v>6478.2687084761092</v>
      </c>
    </row>
    <row r="20" spans="1:37" x14ac:dyDescent="0.25">
      <c r="A20" s="6">
        <v>11</v>
      </c>
      <c r="B20" s="9">
        <f>SUM(N$10:N20)</f>
        <v>-2.9347534303681165E-2</v>
      </c>
      <c r="C20" s="9">
        <f>SUM(O$10:O20)</f>
        <v>4.6612764209212454E-2</v>
      </c>
      <c r="D20" s="9">
        <f>SUM(P$10:P20)</f>
        <v>0.13484978181015356</v>
      </c>
      <c r="E20" s="9">
        <f>SUM(Q$10:Q20)</f>
        <v>-3.8733497722418846E-2</v>
      </c>
      <c r="F20" s="9">
        <f>SUM(R$10:R20)</f>
        <v>3.7272041780785012E-2</v>
      </c>
      <c r="G20" s="9">
        <f>SUM(S$10:S20)</f>
        <v>0.12853635071371727</v>
      </c>
      <c r="H20" s="9">
        <f>SUM(T$10:T20)</f>
        <v>-2.4300140281790054E-2</v>
      </c>
      <c r="I20" s="9">
        <f>SUM(U$10:U20)</f>
        <v>5.3888687398936527E-2</v>
      </c>
      <c r="J20" s="9">
        <f>SUM(V$10:V20)</f>
        <v>0.14428092399777365</v>
      </c>
      <c r="K20" s="9">
        <f>SUM(W$10:W20)</f>
        <v>-1.9548104984559386E-2</v>
      </c>
      <c r="L20" s="9">
        <f>SUM(X$10:X20)</f>
        <v>5.0753260650766324E-2</v>
      </c>
      <c r="M20" s="9">
        <f>SUM(Y$10:Y20)</f>
        <v>0.13568029043076965</v>
      </c>
      <c r="N20" s="10">
        <v>-4.6032687433578672E-3</v>
      </c>
      <c r="O20" s="10">
        <v>-3.680945836532991E-4</v>
      </c>
      <c r="P20" s="10">
        <v>3.6282972955493805E-3</v>
      </c>
      <c r="Q20" s="10">
        <v>-4.7186778923667214E-3</v>
      </c>
      <c r="R20" s="10">
        <v>-3.5131830361476895E-4</v>
      </c>
      <c r="S20" s="10">
        <v>3.4425707380899284E-3</v>
      </c>
      <c r="T20" s="10">
        <v>-5.4012854482053058E-3</v>
      </c>
      <c r="U20" s="10">
        <v>-5.1820608363138546E-4</v>
      </c>
      <c r="V20" s="10">
        <v>3.6593714645396618E-3</v>
      </c>
      <c r="W20" s="10">
        <v>-5.7629269560954795E-3</v>
      </c>
      <c r="X20" s="10">
        <v>-8.1954837636581419E-4</v>
      </c>
      <c r="Y20" s="10">
        <v>3.5745292258956432E-3</v>
      </c>
      <c r="Z20" s="19">
        <f t="shared" si="0"/>
        <v>-1439.1591359563843</v>
      </c>
      <c r="AA20" s="19">
        <f t="shared" si="0"/>
        <v>2285.8201568046002</v>
      </c>
      <c r="AB20" s="19">
        <f t="shared" si="0"/>
        <v>6612.8313699411747</v>
      </c>
      <c r="AC20" s="19">
        <f t="shared" si="0"/>
        <v>-1899.4327270544413</v>
      </c>
      <c r="AD20" s="19">
        <f t="shared" si="0"/>
        <v>1827.7651161254969</v>
      </c>
      <c r="AE20" s="19">
        <f t="shared" si="0"/>
        <v>6303.2301629829562</v>
      </c>
      <c r="AF20" s="19">
        <f t="shared" si="0"/>
        <v>-1191.6424913139388</v>
      </c>
      <c r="AG20" s="19">
        <f t="shared" si="0"/>
        <v>2642.620534739413</v>
      </c>
      <c r="AH20" s="19">
        <f t="shared" si="0"/>
        <v>7075.3204602125379</v>
      </c>
      <c r="AI20" s="19">
        <f t="shared" si="0"/>
        <v>-958.60979624562094</v>
      </c>
      <c r="AJ20" s="19">
        <f t="shared" si="0"/>
        <v>2488.8639021358636</v>
      </c>
      <c r="AK20" s="19">
        <f t="shared" si="0"/>
        <v>6653.5582690558394</v>
      </c>
    </row>
    <row r="21" spans="1:37" x14ac:dyDescent="0.25">
      <c r="A21" s="6">
        <v>12</v>
      </c>
      <c r="B21" s="9">
        <f>SUM(N$10:N21)</f>
        <v>-3.3552372750073008E-2</v>
      </c>
      <c r="C21" s="9">
        <f>SUM(O$10:O21)</f>
        <v>4.6478950278216434E-2</v>
      </c>
      <c r="D21" s="9">
        <f>SUM(P$10:P21)</f>
        <v>0.13848868902256389</v>
      </c>
      <c r="E21" s="9">
        <f>SUM(Q$10:Q21)</f>
        <v>-4.265391768052592E-2</v>
      </c>
      <c r="F21" s="9">
        <f>SUM(R$10:R21)</f>
        <v>3.7250238862546005E-2</v>
      </c>
      <c r="G21" s="9">
        <f>SUM(S$10:S21)</f>
        <v>0.13212738533769794</v>
      </c>
      <c r="H21" s="9">
        <f>SUM(T$10:T21)</f>
        <v>-2.8903563978022427E-2</v>
      </c>
      <c r="I21" s="9">
        <f>SUM(U$10:U21)</f>
        <v>5.3677197493311742E-2</v>
      </c>
      <c r="J21" s="9">
        <f>SUM(V$10:V21)</f>
        <v>0.14810661405591241</v>
      </c>
      <c r="K21" s="9">
        <f>SUM(W$10:W21)</f>
        <v>-2.4185742203182314E-2</v>
      </c>
      <c r="L21" s="9">
        <f>SUM(X$10:X21)</f>
        <v>5.0475968825424961E-2</v>
      </c>
      <c r="M21" s="9">
        <f>SUM(Y$10:Y21)</f>
        <v>0.13958289007664643</v>
      </c>
      <c r="N21" s="10">
        <v>-4.2048384463918443E-3</v>
      </c>
      <c r="O21" s="10">
        <v>-1.338139309960167E-4</v>
      </c>
      <c r="P21" s="10">
        <v>3.6389072124103396E-3</v>
      </c>
      <c r="Q21" s="10">
        <v>-3.920419958107076E-3</v>
      </c>
      <c r="R21" s="10">
        <v>-2.180291823900601E-5</v>
      </c>
      <c r="S21" s="10">
        <v>3.5910346239806743E-3</v>
      </c>
      <c r="T21" s="10">
        <v>-4.6034236962323718E-3</v>
      </c>
      <c r="U21" s="10">
        <v>-2.1148990562478608E-4</v>
      </c>
      <c r="V21" s="10">
        <v>3.8256900581387643E-3</v>
      </c>
      <c r="W21" s="10">
        <v>-4.6376372186229271E-3</v>
      </c>
      <c r="X21" s="10">
        <v>-2.7729182534136148E-4</v>
      </c>
      <c r="Y21" s="10">
        <v>3.9025996458767649E-3</v>
      </c>
      <c r="Z21" s="19">
        <f t="shared" si="0"/>
        <v>-1645.3581168563373</v>
      </c>
      <c r="AA21" s="19">
        <f t="shared" si="0"/>
        <v>2279.2581220074553</v>
      </c>
      <c r="AB21" s="19">
        <f t="shared" si="0"/>
        <v>6791.2779305771401</v>
      </c>
      <c r="AC21" s="19">
        <f t="shared" si="0"/>
        <v>-2091.6842511897357</v>
      </c>
      <c r="AD21" s="19">
        <f t="shared" si="0"/>
        <v>1826.6959336637103</v>
      </c>
      <c r="AE21" s="19">
        <f t="shared" si="0"/>
        <v>6479.3291235688621</v>
      </c>
      <c r="AF21" s="19">
        <f t="shared" si="0"/>
        <v>-1417.3874960068856</v>
      </c>
      <c r="AG21" s="19">
        <f t="shared" si="0"/>
        <v>2632.2493864619141</v>
      </c>
      <c r="AH21" s="19">
        <f t="shared" si="0"/>
        <v>7262.9265719061295</v>
      </c>
      <c r="AI21" s="19">
        <f t="shared" si="0"/>
        <v>-1186.0325808437588</v>
      </c>
      <c r="AJ21" s="19">
        <f t="shared" si="0"/>
        <v>2475.2659262501693</v>
      </c>
      <c r="AK21" s="19">
        <f t="shared" si="0"/>
        <v>6844.9359117642834</v>
      </c>
    </row>
    <row r="22" spans="1:37" x14ac:dyDescent="0.25">
      <c r="A22" s="6">
        <v>13</v>
      </c>
      <c r="B22" s="9">
        <f>SUM(N$10:N22)</f>
        <v>-3.7471331830794728E-2</v>
      </c>
      <c r="C22" s="9">
        <f>SUM(O$10:O22)</f>
        <v>4.6219800631369025E-2</v>
      </c>
      <c r="D22" s="9">
        <f>SUM(P$10:P22)</f>
        <v>0.1418745646533672</v>
      </c>
      <c r="E22" s="9">
        <f>SUM(Q$10:Q22)</f>
        <v>-4.6342580233065263E-2</v>
      </c>
      <c r="F22" s="9">
        <f>SUM(R$10:R22)</f>
        <v>3.7176468521661996E-2</v>
      </c>
      <c r="G22" s="9">
        <f>SUM(S$10:S22)</f>
        <v>0.13542963461242763</v>
      </c>
      <c r="H22" s="9">
        <f>SUM(T$10:T22)</f>
        <v>-3.3021939735434595E-2</v>
      </c>
      <c r="I22" s="9">
        <f>SUM(U$10:U22)</f>
        <v>5.3582776430331852E-2</v>
      </c>
      <c r="J22" s="9">
        <f>SUM(V$10:V22)</f>
        <v>0.15167399785264521</v>
      </c>
      <c r="K22" s="9">
        <f>SUM(W$10:W22)</f>
        <v>-2.7817433383890679E-2</v>
      </c>
      <c r="L22" s="9">
        <f>SUM(X$10:X22)</f>
        <v>5.0651060710601811E-2</v>
      </c>
      <c r="M22" s="9">
        <f>SUM(Y$10:Y22)</f>
        <v>0.14385276853378043</v>
      </c>
      <c r="N22" s="10">
        <v>-3.9189590807217206E-3</v>
      </c>
      <c r="O22" s="10">
        <v>-2.5914964684740753E-4</v>
      </c>
      <c r="P22" s="10">
        <v>3.3858756308033019E-3</v>
      </c>
      <c r="Q22" s="10">
        <v>-3.6886625525393438E-3</v>
      </c>
      <c r="R22" s="10">
        <v>-7.3770340884010493E-5</v>
      </c>
      <c r="S22" s="10">
        <v>3.3022492747296966E-3</v>
      </c>
      <c r="T22" s="10">
        <v>-4.1183757574121691E-3</v>
      </c>
      <c r="U22" s="10">
        <v>-9.4421062979888987E-5</v>
      </c>
      <c r="V22" s="10">
        <v>3.5673837967327895E-3</v>
      </c>
      <c r="W22" s="10">
        <v>-3.6316911807083661E-3</v>
      </c>
      <c r="X22" s="10">
        <v>1.7509188517685358E-4</v>
      </c>
      <c r="Y22" s="10">
        <v>4.2698784571340064E-3</v>
      </c>
      <c r="Z22" s="19">
        <f t="shared" si="0"/>
        <v>-1837.5380017522364</v>
      </c>
      <c r="AA22" s="19">
        <f t="shared" si="0"/>
        <v>2266.549811388204</v>
      </c>
      <c r="AB22" s="19">
        <f t="shared" si="0"/>
        <v>6957.3162013517804</v>
      </c>
      <c r="AC22" s="19">
        <f t="shared" si="0"/>
        <v>-2272.5707391997803</v>
      </c>
      <c r="AD22" s="19">
        <f t="shared" si="0"/>
        <v>1823.0783466137304</v>
      </c>
      <c r="AE22" s="19">
        <f t="shared" si="0"/>
        <v>6641.2664830674576</v>
      </c>
      <c r="AF22" s="19">
        <f t="shared" si="0"/>
        <v>-1619.3464761123309</v>
      </c>
      <c r="AG22" s="19">
        <f t="shared" si="0"/>
        <v>2627.619118923657</v>
      </c>
      <c r="AH22" s="19">
        <f t="shared" si="0"/>
        <v>7437.8657313395952</v>
      </c>
      <c r="AI22" s="19">
        <f t="shared" si="0"/>
        <v>-1364.1252780906646</v>
      </c>
      <c r="AJ22" s="19">
        <f t="shared" si="0"/>
        <v>2483.8521701089076</v>
      </c>
      <c r="AK22" s="19">
        <f t="shared" si="0"/>
        <v>7054.3243573972431</v>
      </c>
    </row>
    <row r="23" spans="1:37" x14ac:dyDescent="0.25">
      <c r="A23" s="6">
        <v>14</v>
      </c>
      <c r="B23" s="9">
        <f>SUM(N$10:N23)</f>
        <v>-4.079414876533391E-2</v>
      </c>
      <c r="C23" s="9">
        <f>SUM(O$10:O23)</f>
        <v>4.6231975008412619E-2</v>
      </c>
      <c r="D23" s="9">
        <f>SUM(P$10:P23)</f>
        <v>0.14526607839090377</v>
      </c>
      <c r="E23" s="9">
        <f>SUM(Q$10:Q23)</f>
        <v>-4.9393906654713146E-2</v>
      </c>
      <c r="F23" s="9">
        <f>SUM(R$10:R23)</f>
        <v>3.7203936608761617E-2</v>
      </c>
      <c r="G23" s="9">
        <f>SUM(S$10:S23)</f>
        <v>0.13851495300388142</v>
      </c>
      <c r="H23" s="9">
        <f>SUM(T$10:T23)</f>
        <v>-3.6432621788789719E-2</v>
      </c>
      <c r="I23" s="9">
        <f>SUM(U$10:U23)</f>
        <v>5.3740322609566696E-2</v>
      </c>
      <c r="J23" s="9">
        <f>SUM(V$10:V23)</f>
        <v>0.15549751756337687</v>
      </c>
      <c r="K23" s="9">
        <f>SUM(W$10:W23)</f>
        <v>-3.0425705746674053E-2</v>
      </c>
      <c r="L23" s="9">
        <f>SUM(X$10:X23)</f>
        <v>5.1142281042931191E-2</v>
      </c>
      <c r="M23" s="9">
        <f>SUM(Y$10:Y23)</f>
        <v>0.1483645774565221</v>
      </c>
      <c r="N23" s="10">
        <v>-3.3228169345391836E-3</v>
      </c>
      <c r="O23" s="10">
        <v>1.2174377043594028E-5</v>
      </c>
      <c r="P23" s="10">
        <v>3.3915137375365766E-3</v>
      </c>
      <c r="Q23" s="10">
        <v>-3.0513264216478868E-3</v>
      </c>
      <c r="R23" s="10">
        <v>2.7468087099621191E-5</v>
      </c>
      <c r="S23" s="10">
        <v>3.0853183914537983E-3</v>
      </c>
      <c r="T23" s="10">
        <v>-3.410682053355125E-3</v>
      </c>
      <c r="U23" s="10">
        <v>1.5754617923484439E-4</v>
      </c>
      <c r="V23" s="10">
        <v>3.8235197107316632E-3</v>
      </c>
      <c r="W23" s="10">
        <v>-2.6082723627833728E-3</v>
      </c>
      <c r="X23" s="10">
        <v>4.9122033232937789E-4</v>
      </c>
      <c r="Y23" s="10">
        <v>4.5118089227416686E-3</v>
      </c>
      <c r="Z23" s="19">
        <f t="shared" si="0"/>
        <v>-2000.4839684889655</v>
      </c>
      <c r="AA23" s="19">
        <f t="shared" si="0"/>
        <v>2267.1468246079708</v>
      </c>
      <c r="AB23" s="19">
        <f t="shared" si="0"/>
        <v>7123.6309564378698</v>
      </c>
      <c r="AC23" s="19">
        <f t="shared" si="0"/>
        <v>-2422.2032177262245</v>
      </c>
      <c r="AD23" s="19">
        <f t="shared" si="0"/>
        <v>1824.4253404731671</v>
      </c>
      <c r="AE23" s="19">
        <f t="shared" si="0"/>
        <v>6792.5658768921039</v>
      </c>
      <c r="AF23" s="19">
        <f t="shared" si="0"/>
        <v>-1786.6012167026779</v>
      </c>
      <c r="AG23" s="19">
        <f t="shared" si="0"/>
        <v>2635.3449476367155</v>
      </c>
      <c r="AH23" s="19">
        <f t="shared" si="0"/>
        <v>7625.3654124463164</v>
      </c>
      <c r="AI23" s="19">
        <f t="shared" si="0"/>
        <v>-1492.0310490191407</v>
      </c>
      <c r="AJ23" s="19">
        <f t="shared" si="0"/>
        <v>2507.9408796312841</v>
      </c>
      <c r="AK23" s="19">
        <f t="shared" si="0"/>
        <v>7275.5767107862202</v>
      </c>
    </row>
    <row r="24" spans="1:37" x14ac:dyDescent="0.25">
      <c r="A24" s="6">
        <v>15</v>
      </c>
      <c r="B24" s="9">
        <f>SUM(N$10:N24)</f>
        <v>-4.352923586517788E-2</v>
      </c>
      <c r="C24" s="9">
        <f>SUM(O$10:O24)</f>
        <v>4.641932473857089E-2</v>
      </c>
      <c r="D24" s="9">
        <f>SUM(P$10:P24)</f>
        <v>0.14877363974990476</v>
      </c>
      <c r="E24" s="9">
        <f>SUM(Q$10:Q24)</f>
        <v>-5.1995278964911185E-2</v>
      </c>
      <c r="F24" s="9">
        <f>SUM(R$10:R24)</f>
        <v>3.7378456304731397E-2</v>
      </c>
      <c r="G24" s="9">
        <f>SUM(S$10:S24)</f>
        <v>0.14165163407336712</v>
      </c>
      <c r="H24" s="9">
        <f>SUM(T$10:T24)</f>
        <v>-3.9173042897287659E-2</v>
      </c>
      <c r="I24" s="9">
        <f>SUM(U$10:U24)</f>
        <v>5.4179641086846343E-2</v>
      </c>
      <c r="J24" s="9">
        <f>SUM(V$10:V24)</f>
        <v>0.15936214001635482</v>
      </c>
      <c r="K24" s="9">
        <f>SUM(W$10:W24)</f>
        <v>-3.2312567348579686E-2</v>
      </c>
      <c r="L24" s="9">
        <f>SUM(X$10:X24)</f>
        <v>5.1796466830228184E-2</v>
      </c>
      <c r="M24" s="9">
        <f>SUM(Y$10:Y24)</f>
        <v>0.15293751142519527</v>
      </c>
      <c r="N24" s="10">
        <v>-2.7350870998439723E-3</v>
      </c>
      <c r="O24" s="10">
        <v>1.873497301582731E-4</v>
      </c>
      <c r="P24" s="10">
        <v>3.5075613590009797E-3</v>
      </c>
      <c r="Q24" s="10">
        <v>-2.6013723101980372E-3</v>
      </c>
      <c r="R24" s="10">
        <v>1.7451969596978201E-4</v>
      </c>
      <c r="S24" s="10">
        <v>3.1366810694856972E-3</v>
      </c>
      <c r="T24" s="10">
        <v>-2.7404211084979396E-3</v>
      </c>
      <c r="U24" s="10">
        <v>4.3931847727965027E-4</v>
      </c>
      <c r="V24" s="10">
        <v>3.8646224529779332E-3</v>
      </c>
      <c r="W24" s="10">
        <v>-1.8868616019056359E-3</v>
      </c>
      <c r="X24" s="10">
        <v>6.5418578729699371E-4</v>
      </c>
      <c r="Y24" s="10">
        <v>4.5729339686731785E-3</v>
      </c>
      <c r="Z24" s="19">
        <f t="shared" si="0"/>
        <v>-2134.6085442248959</v>
      </c>
      <c r="AA24" s="19">
        <f t="shared" si="0"/>
        <v>2276.3341748291587</v>
      </c>
      <c r="AB24" s="19">
        <f t="shared" si="0"/>
        <v>7295.6365131057319</v>
      </c>
      <c r="AC24" s="19">
        <f t="shared" si="0"/>
        <v>-2549.7706204083597</v>
      </c>
      <c r="AD24" s="19">
        <f t="shared" si="0"/>
        <v>1832.9835250300121</v>
      </c>
      <c r="AE24" s="19">
        <f t="shared" si="0"/>
        <v>6946.3840195346884</v>
      </c>
      <c r="AF24" s="19">
        <f t="shared" si="0"/>
        <v>-1920.9873642356185</v>
      </c>
      <c r="AG24" s="19">
        <f t="shared" si="0"/>
        <v>2656.8884679075868</v>
      </c>
      <c r="AH24" s="19">
        <f t="shared" si="0"/>
        <v>7814.8807104837306</v>
      </c>
      <c r="AI24" s="19">
        <f t="shared" si="0"/>
        <v>-1584.5599165065594</v>
      </c>
      <c r="AJ24" s="19">
        <f t="shared" si="0"/>
        <v>2540.0211710335907</v>
      </c>
      <c r="AK24" s="19">
        <f t="shared" si="0"/>
        <v>7499.8265448963311</v>
      </c>
    </row>
    <row r="25" spans="1:37" x14ac:dyDescent="0.25">
      <c r="A25" s="6">
        <v>16</v>
      </c>
      <c r="B25" s="9">
        <f>SUM(N$10:N25)</f>
        <v>-4.6008965470241789E-2</v>
      </c>
      <c r="C25" s="9">
        <f>SUM(O$10:O25)</f>
        <v>4.6685453092441161E-2</v>
      </c>
      <c r="D25" s="9">
        <f>SUM(P$10:P25)</f>
        <v>0.15198493053617412</v>
      </c>
      <c r="E25" s="9">
        <f>SUM(Q$10:Q25)</f>
        <v>-5.4294434091662673E-2</v>
      </c>
      <c r="F25" s="9">
        <f>SUM(R$10:R25)</f>
        <v>3.7549930354893332E-2</v>
      </c>
      <c r="G25" s="9">
        <f>SUM(S$10:S25)</f>
        <v>0.14462033781524128</v>
      </c>
      <c r="H25" s="9">
        <f>SUM(T$10:T25)</f>
        <v>-4.1488044262807472E-2</v>
      </c>
      <c r="I25" s="9">
        <f>SUM(U$10:U25)</f>
        <v>5.4668736720059681E-2</v>
      </c>
      <c r="J25" s="9">
        <f>SUM(V$10:V25)</f>
        <v>0.16318154888152148</v>
      </c>
      <c r="K25" s="9">
        <f>SUM(W$10:W25)</f>
        <v>-3.3783017746446008E-2</v>
      </c>
      <c r="L25" s="9">
        <f>SUM(X$10:X25)</f>
        <v>5.2489039590621872E-2</v>
      </c>
      <c r="M25" s="9">
        <f>SUM(Y$10:Y25)</f>
        <v>0.15738200068099592</v>
      </c>
      <c r="N25" s="10">
        <v>-2.4797296050639087E-3</v>
      </c>
      <c r="O25" s="10">
        <v>2.6612835387027219E-4</v>
      </c>
      <c r="P25" s="10">
        <v>3.2112907862693746E-3</v>
      </c>
      <c r="Q25" s="10">
        <v>-2.2991551267514884E-3</v>
      </c>
      <c r="R25" s="10">
        <v>1.7147405016193436E-4</v>
      </c>
      <c r="S25" s="10">
        <v>2.9687037418741746E-3</v>
      </c>
      <c r="T25" s="10">
        <v>-2.3150013655198142E-3</v>
      </c>
      <c r="U25" s="10">
        <v>4.8909563321334075E-4</v>
      </c>
      <c r="V25" s="10">
        <v>3.8194088651666673E-3</v>
      </c>
      <c r="W25" s="10">
        <v>-1.4704503978663201E-3</v>
      </c>
      <c r="X25" s="10">
        <v>6.9257276039368738E-4</v>
      </c>
      <c r="Y25" s="10">
        <v>4.4444892558006578E-3</v>
      </c>
      <c r="Z25" s="19">
        <f t="shared" si="0"/>
        <v>-2256.2107708004214</v>
      </c>
      <c r="AA25" s="19">
        <f t="shared" si="0"/>
        <v>2289.3847107905867</v>
      </c>
      <c r="AB25" s="19">
        <f t="shared" si="0"/>
        <v>7453.1134045354975</v>
      </c>
      <c r="AC25" s="19">
        <f t="shared" si="0"/>
        <v>-2662.5177449676557</v>
      </c>
      <c r="AD25" s="19">
        <f t="shared" si="0"/>
        <v>1841.3923556771249</v>
      </c>
      <c r="AE25" s="19">
        <f t="shared" si="0"/>
        <v>7091.9648055678854</v>
      </c>
      <c r="AF25" s="19">
        <f t="shared" si="0"/>
        <v>-2034.5115646152547</v>
      </c>
      <c r="AG25" s="19">
        <f t="shared" si="0"/>
        <v>2680.8729853669311</v>
      </c>
      <c r="AH25" s="19">
        <f t="shared" si="0"/>
        <v>8002.178801879706</v>
      </c>
      <c r="AI25" s="19">
        <f t="shared" si="0"/>
        <v>-1656.6686021004484</v>
      </c>
      <c r="AJ25" s="19">
        <f t="shared" si="0"/>
        <v>2573.9839021142079</v>
      </c>
      <c r="AK25" s="19">
        <f t="shared" si="0"/>
        <v>7717.7776426259679</v>
      </c>
    </row>
    <row r="26" spans="1:37" x14ac:dyDescent="0.25">
      <c r="A26" s="6">
        <v>17</v>
      </c>
      <c r="B26" s="9">
        <f>SUM(N$10:N26)</f>
        <v>-4.8071911251998022E-2</v>
      </c>
      <c r="C26" s="9">
        <f>SUM(O$10:O26)</f>
        <v>4.7030692896344532E-2</v>
      </c>
      <c r="D26" s="9">
        <f>SUM(P$10:P26)</f>
        <v>0.15536218007878247</v>
      </c>
      <c r="E26" s="9">
        <f>SUM(Q$10:Q26)</f>
        <v>-5.6247735521919973E-2</v>
      </c>
      <c r="F26" s="9">
        <f>SUM(R$10:R26)</f>
        <v>3.777005604789422E-2</v>
      </c>
      <c r="G26" s="9">
        <f>SUM(S$10:S26)</f>
        <v>0.14755016020264849</v>
      </c>
      <c r="H26" s="9">
        <f>SUM(T$10:T26)</f>
        <v>-4.3365817247134827E-2</v>
      </c>
      <c r="I26" s="9">
        <f>SUM(U$10:U26)</f>
        <v>5.5190053694223758E-2</v>
      </c>
      <c r="J26" s="9">
        <f>SUM(V$10:V26)</f>
        <v>0.16709591755986156</v>
      </c>
      <c r="K26" s="9">
        <f>SUM(W$10:W26)</f>
        <v>-3.5182714846641781E-2</v>
      </c>
      <c r="L26" s="9">
        <f>SUM(X$10:X26)</f>
        <v>5.3119336312632014E-2</v>
      </c>
      <c r="M26" s="9">
        <f>SUM(Y$10:Y26)</f>
        <v>0.16150650335116443</v>
      </c>
      <c r="N26" s="10">
        <v>-2.0629457817562353E-3</v>
      </c>
      <c r="O26" s="10">
        <v>3.452398039033728E-4</v>
      </c>
      <c r="P26" s="10">
        <v>3.3772495426083581E-3</v>
      </c>
      <c r="Q26" s="10">
        <v>-1.9533014302572983E-3</v>
      </c>
      <c r="R26" s="10">
        <v>2.2012569300088964E-4</v>
      </c>
      <c r="S26" s="10">
        <v>2.929822387407229E-3</v>
      </c>
      <c r="T26" s="10">
        <v>-1.8777729843273525E-3</v>
      </c>
      <c r="U26" s="10">
        <v>5.213169741640775E-4</v>
      </c>
      <c r="V26" s="10">
        <v>3.9143686783400843E-3</v>
      </c>
      <c r="W26" s="10">
        <v>-1.399697100195771E-3</v>
      </c>
      <c r="X26" s="10">
        <v>6.3029672201014159E-4</v>
      </c>
      <c r="Y26" s="10">
        <v>4.1245026701685113E-3</v>
      </c>
      <c r="Z26" s="19">
        <f t="shared" ref="Z26:AK29" si="1">$A$4*B26</f>
        <v>-2357.3745427914732</v>
      </c>
      <c r="AA26" s="19">
        <f t="shared" si="1"/>
        <v>2306.3147537966529</v>
      </c>
      <c r="AB26" s="19">
        <f t="shared" si="1"/>
        <v>7618.728664862143</v>
      </c>
      <c r="AC26" s="19">
        <f t="shared" si="1"/>
        <v>-2758.3047221475022</v>
      </c>
      <c r="AD26" s="19">
        <f t="shared" si="1"/>
        <v>1852.1869900359377</v>
      </c>
      <c r="AE26" s="19">
        <f t="shared" si="1"/>
        <v>7235.6389082006826</v>
      </c>
      <c r="AF26" s="19">
        <f t="shared" si="1"/>
        <v>-2126.5947399063325</v>
      </c>
      <c r="AG26" s="19">
        <f t="shared" si="1"/>
        <v>2706.4375891368381</v>
      </c>
      <c r="AH26" s="19">
        <f t="shared" si="1"/>
        <v>8194.1335803166821</v>
      </c>
      <c r="AI26" s="19">
        <f t="shared" si="1"/>
        <v>-1725.3076519256915</v>
      </c>
      <c r="AJ26" s="19">
        <f t="shared" si="1"/>
        <v>2604.8927095273907</v>
      </c>
      <c r="AK26" s="19">
        <f t="shared" si="1"/>
        <v>7920.0370773582745</v>
      </c>
    </row>
    <row r="27" spans="1:37" x14ac:dyDescent="0.25">
      <c r="A27" s="6">
        <v>18</v>
      </c>
      <c r="B27" s="9">
        <f>SUM(N$10:N27)</f>
        <v>-4.9913988178490215E-2</v>
      </c>
      <c r="C27" s="9">
        <f>SUM(O$10:O27)</f>
        <v>4.73651638858089E-2</v>
      </c>
      <c r="D27" s="9">
        <f>SUM(P$10:P27)</f>
        <v>0.15859445713162362</v>
      </c>
      <c r="E27" s="9">
        <f>SUM(Q$10:Q27)</f>
        <v>-5.8034735274557443E-2</v>
      </c>
      <c r="F27" s="9">
        <f>SUM(R$10:R27)</f>
        <v>3.8008823326761705E-2</v>
      </c>
      <c r="G27" s="9">
        <f>SUM(S$10:S27)</f>
        <v>0.15030248314791217</v>
      </c>
      <c r="H27" s="9">
        <f>SUM(T$10:T27)</f>
        <v>-4.5025589623774648E-2</v>
      </c>
      <c r="I27" s="9">
        <f>SUM(U$10:U27)</f>
        <v>5.570097724075862E-2</v>
      </c>
      <c r="J27" s="9">
        <f>SUM(V$10:V27)</f>
        <v>0.17070347474041322</v>
      </c>
      <c r="K27" s="9">
        <f>SUM(W$10:W27)</f>
        <v>-3.6516059004516647E-2</v>
      </c>
      <c r="L27" s="9">
        <f>SUM(X$10:X27)</f>
        <v>5.3655092850006844E-2</v>
      </c>
      <c r="M27" s="9">
        <f>SUM(Y$10:Y27)</f>
        <v>0.16539556915424133</v>
      </c>
      <c r="N27" s="10">
        <v>-1.8420769264921946E-3</v>
      </c>
      <c r="O27" s="10">
        <v>3.3447098946436647E-4</v>
      </c>
      <c r="P27" s="10">
        <v>3.2322770528411537E-3</v>
      </c>
      <c r="Q27" s="10">
        <v>-1.7869997526374711E-3</v>
      </c>
      <c r="R27" s="10">
        <v>2.3876727886748648E-4</v>
      </c>
      <c r="S27" s="10">
        <v>2.7523229452636818E-3</v>
      </c>
      <c r="T27" s="10">
        <v>-1.6597723766398195E-3</v>
      </c>
      <c r="U27" s="10">
        <v>5.1092354653485919E-4</v>
      </c>
      <c r="V27" s="10">
        <v>3.6075571805516569E-3</v>
      </c>
      <c r="W27" s="10">
        <v>-1.3333441578748677E-3</v>
      </c>
      <c r="X27" s="10">
        <v>5.3575653737482994E-4</v>
      </c>
      <c r="Y27" s="10">
        <v>3.8890658030769172E-3</v>
      </c>
      <c r="Z27" s="19">
        <f t="shared" si="1"/>
        <v>-2447.7072368591707</v>
      </c>
      <c r="AA27" s="19">
        <f t="shared" si="1"/>
        <v>2322.7167102683297</v>
      </c>
      <c r="AB27" s="19">
        <f t="shared" si="1"/>
        <v>7777.2346913788251</v>
      </c>
      <c r="AC27" s="19">
        <f t="shared" si="1"/>
        <v>-2845.9365140843611</v>
      </c>
      <c r="AD27" s="19">
        <f t="shared" si="1"/>
        <v>1863.8957798509134</v>
      </c>
      <c r="AE27" s="19">
        <f t="shared" si="1"/>
        <v>7370.6087039862787</v>
      </c>
      <c r="AF27" s="19">
        <f t="shared" si="1"/>
        <v>-2207.9874918401679</v>
      </c>
      <c r="AG27" s="19">
        <f t="shared" si="1"/>
        <v>2731.4925147793874</v>
      </c>
      <c r="AH27" s="19">
        <f t="shared" si="1"/>
        <v>8371.042782335222</v>
      </c>
      <c r="AI27" s="19">
        <f t="shared" si="1"/>
        <v>-1790.6928528193487</v>
      </c>
      <c r="AJ27" s="19">
        <f t="shared" si="1"/>
        <v>2631.1654078547126</v>
      </c>
      <c r="AK27" s="19">
        <f t="shared" si="1"/>
        <v>8110.7510406819883</v>
      </c>
    </row>
    <row r="28" spans="1:37" x14ac:dyDescent="0.25">
      <c r="A28" s="6">
        <v>19</v>
      </c>
      <c r="B28" s="9">
        <f>SUM(N$10:N28)</f>
        <v>-5.1481346844873037E-2</v>
      </c>
      <c r="C28" s="9">
        <f>SUM(O$10:O28)</f>
        <v>4.7677573012342753E-2</v>
      </c>
      <c r="D28" s="9">
        <f>SUM(P$10:P28)</f>
        <v>0.16154901483157921</v>
      </c>
      <c r="E28" s="9">
        <f>SUM(Q$10:Q28)</f>
        <v>-5.9631410639554766E-2</v>
      </c>
      <c r="F28" s="9">
        <f>SUM(R$10:R28)</f>
        <v>3.8162238081930588E-2</v>
      </c>
      <c r="G28" s="9">
        <f>SUM(S$10:S28)</f>
        <v>0.15281879575388724</v>
      </c>
      <c r="H28" s="9">
        <f>SUM(T$10:T28)</f>
        <v>-4.6398860479753536E-2</v>
      </c>
      <c r="I28" s="9">
        <f>SUM(U$10:U28)</f>
        <v>5.6089760086212692E-2</v>
      </c>
      <c r="J28" s="9">
        <f>SUM(V$10:V28)</f>
        <v>0.17416057075655997</v>
      </c>
      <c r="K28" s="9">
        <f>SUM(W$10:W28)</f>
        <v>-3.7803254448689989E-2</v>
      </c>
      <c r="L28" s="9">
        <f>SUM(X$10:X28)</f>
        <v>5.4070213827444244E-2</v>
      </c>
      <c r="M28" s="9">
        <f>SUM(Y$10:Y28)</f>
        <v>0.16887648844882752</v>
      </c>
      <c r="N28" s="10">
        <v>-1.5673586663828214E-3</v>
      </c>
      <c r="O28" s="10">
        <v>3.124091265338506E-4</v>
      </c>
      <c r="P28" s="10">
        <v>2.9545576999555827E-3</v>
      </c>
      <c r="Q28" s="10">
        <v>-1.5966753649973213E-3</v>
      </c>
      <c r="R28" s="10">
        <v>1.5341475516888437E-4</v>
      </c>
      <c r="S28" s="10">
        <v>2.5163126059750624E-3</v>
      </c>
      <c r="T28" s="10">
        <v>-1.3732708559788852E-3</v>
      </c>
      <c r="U28" s="10">
        <v>3.8878284545407514E-4</v>
      </c>
      <c r="V28" s="10">
        <v>3.4570960161467443E-3</v>
      </c>
      <c r="W28" s="10">
        <v>-1.2871954441733388E-3</v>
      </c>
      <c r="X28" s="10">
        <v>4.1512097743739805E-4</v>
      </c>
      <c r="Y28" s="10">
        <v>3.4809192945861973E-3</v>
      </c>
      <c r="Z28" s="19">
        <f t="shared" si="1"/>
        <v>-2524.5681588263806</v>
      </c>
      <c r="AA28" s="19">
        <f t="shared" si="1"/>
        <v>2338.0367860183032</v>
      </c>
      <c r="AB28" s="19">
        <f t="shared" si="1"/>
        <v>7922.121776699244</v>
      </c>
      <c r="AC28" s="19">
        <f t="shared" si="1"/>
        <v>-2924.2350830515047</v>
      </c>
      <c r="AD28" s="19">
        <f t="shared" si="1"/>
        <v>1871.4190097143542</v>
      </c>
      <c r="AE28" s="19">
        <f t="shared" si="1"/>
        <v>7494.0049061454829</v>
      </c>
      <c r="AF28" s="19">
        <f t="shared" si="1"/>
        <v>-2275.330638220842</v>
      </c>
      <c r="AG28" s="19">
        <f t="shared" si="1"/>
        <v>2750.5578433398232</v>
      </c>
      <c r="AH28" s="19">
        <f t="shared" si="1"/>
        <v>8540.5735941585499</v>
      </c>
      <c r="AI28" s="19">
        <f t="shared" si="1"/>
        <v>-1853.8149898982083</v>
      </c>
      <c r="AJ28" s="19">
        <f t="shared" si="1"/>
        <v>2651.5223189677267</v>
      </c>
      <c r="AK28" s="19">
        <f t="shared" si="1"/>
        <v>8281.4501104059545</v>
      </c>
    </row>
    <row r="29" spans="1:37" x14ac:dyDescent="0.25">
      <c r="A29" s="6">
        <v>20</v>
      </c>
      <c r="B29" s="9">
        <f>SUM(N$10:N29)</f>
        <v>-5.2857026375389575E-2</v>
      </c>
      <c r="C29" s="9">
        <f>SUM(O$10:O29)</f>
        <v>4.7960321008091021E-2</v>
      </c>
      <c r="D29" s="9">
        <f>SUM(P$10:P29)</f>
        <v>0.16424344329456955</v>
      </c>
      <c r="E29" s="9">
        <f>SUM(Q$10:Q29)</f>
        <v>-6.1265148269070147E-2</v>
      </c>
      <c r="F29" s="9">
        <f>SUM(R$10:R29)</f>
        <v>3.8285088329389948E-2</v>
      </c>
      <c r="G29" s="9">
        <f>SUM(S$10:S29)</f>
        <v>0.1552474071980729</v>
      </c>
      <c r="H29" s="9">
        <f>SUM(T$10:T29)</f>
        <v>-4.7738922092206829E-2</v>
      </c>
      <c r="I29" s="9">
        <f>SUM(U$10:U29)</f>
        <v>5.6412860422971459E-2</v>
      </c>
      <c r="J29" s="9">
        <f>SUM(V$10:V29)</f>
        <v>0.1773308022566642</v>
      </c>
      <c r="K29" s="9">
        <f>SUM(W$10:W29)</f>
        <v>-3.9194048601647782E-2</v>
      </c>
      <c r="L29" s="9">
        <f>SUM(X$10:X29)</f>
        <v>5.4322163225113122E-2</v>
      </c>
      <c r="M29" s="9">
        <f>SUM(Y$10:Y29)</f>
        <v>0.17190128263715729</v>
      </c>
      <c r="N29" s="10">
        <v>-1.3756795305165381E-3</v>
      </c>
      <c r="O29" s="10">
        <v>2.8274799574827026E-4</v>
      </c>
      <c r="P29" s="10">
        <v>2.6944284629903431E-3</v>
      </c>
      <c r="Q29" s="10">
        <v>-1.6337376295153792E-3</v>
      </c>
      <c r="R29" s="10">
        <v>1.2285024745935903E-4</v>
      </c>
      <c r="S29" s="10">
        <v>2.4286114441856455E-3</v>
      </c>
      <c r="T29" s="10">
        <v>-1.3400616124532962E-3</v>
      </c>
      <c r="U29" s="10">
        <v>3.2310033675876648E-4</v>
      </c>
      <c r="V29" s="10">
        <v>3.1702315001042218E-3</v>
      </c>
      <c r="W29" s="10">
        <v>-1.3907941529577917E-3</v>
      </c>
      <c r="X29" s="10">
        <v>2.5194939766887538E-4</v>
      </c>
      <c r="Y29" s="10">
        <v>3.0247941883297718E-3</v>
      </c>
      <c r="Z29" s="19">
        <f t="shared" si="1"/>
        <v>-2592.0294229995257</v>
      </c>
      <c r="AA29" s="19">
        <f t="shared" si="1"/>
        <v>2351.9023243304414</v>
      </c>
      <c r="AB29" s="19">
        <f t="shared" si="1"/>
        <v>8054.252513767914</v>
      </c>
      <c r="AC29" s="19">
        <f t="shared" si="1"/>
        <v>-3004.3511299719394</v>
      </c>
      <c r="AD29" s="19">
        <f t="shared" si="1"/>
        <v>1877.443401888366</v>
      </c>
      <c r="AE29" s="19">
        <f t="shared" si="1"/>
        <v>7613.1003746581346</v>
      </c>
      <c r="AF29" s="19">
        <f t="shared" si="1"/>
        <v>-2341.0452530280113</v>
      </c>
      <c r="AG29" s="19">
        <f t="shared" si="1"/>
        <v>2766.4022000297355</v>
      </c>
      <c r="AH29" s="19">
        <f t="shared" si="1"/>
        <v>8696.0369996787686</v>
      </c>
      <c r="AI29" s="19">
        <f t="shared" si="1"/>
        <v>-1922.017452522568</v>
      </c>
      <c r="AJ29" s="19">
        <f t="shared" si="1"/>
        <v>2663.8775401492348</v>
      </c>
      <c r="AK29" s="19">
        <f t="shared" si="1"/>
        <v>8429.781487941018</v>
      </c>
    </row>
    <row r="30" spans="1:3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37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1" t="s">
        <v>331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1" t="s">
        <v>338</v>
      </c>
    </row>
    <row r="32" spans="1:37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t="s">
        <v>327</v>
      </c>
      <c r="O32" t="s">
        <v>316</v>
      </c>
      <c r="P32" t="s">
        <v>328</v>
      </c>
      <c r="Q32" t="s">
        <v>327</v>
      </c>
      <c r="R32" t="s">
        <v>327</v>
      </c>
      <c r="S32" t="s">
        <v>328</v>
      </c>
      <c r="T32" t="s">
        <v>327</v>
      </c>
      <c r="U32" t="s">
        <v>316</v>
      </c>
      <c r="V32" t="s">
        <v>328</v>
      </c>
      <c r="W32" t="s">
        <v>327</v>
      </c>
      <c r="X32" t="s">
        <v>316</v>
      </c>
      <c r="Y32" t="s">
        <v>328</v>
      </c>
      <c r="Z32" t="s">
        <v>327</v>
      </c>
      <c r="AA32" t="s">
        <v>316</v>
      </c>
      <c r="AB32" t="s">
        <v>328</v>
      </c>
      <c r="AC32" t="s">
        <v>327</v>
      </c>
      <c r="AD32" t="s">
        <v>316</v>
      </c>
      <c r="AE32" t="s">
        <v>328</v>
      </c>
      <c r="AF32" t="s">
        <v>327</v>
      </c>
      <c r="AG32" t="s">
        <v>316</v>
      </c>
      <c r="AH32" t="s">
        <v>328</v>
      </c>
      <c r="AI32" t="s">
        <v>327</v>
      </c>
      <c r="AJ32" t="s">
        <v>316</v>
      </c>
      <c r="AK32" t="s">
        <v>328</v>
      </c>
    </row>
    <row r="33" spans="1:37" x14ac:dyDescent="0.25">
      <c r="A33" s="6"/>
      <c r="B33" s="33" t="s">
        <v>378</v>
      </c>
      <c r="C33" s="33"/>
      <c r="D33" s="33"/>
      <c r="E33" s="33" t="s">
        <v>379</v>
      </c>
      <c r="F33" s="33"/>
      <c r="G33" s="33"/>
      <c r="H33" s="33" t="s">
        <v>380</v>
      </c>
      <c r="I33" s="33"/>
      <c r="J33" s="33"/>
      <c r="K33" s="33" t="s">
        <v>381</v>
      </c>
      <c r="L33" s="33"/>
      <c r="M33" s="33"/>
      <c r="N33" s="34" t="str">
        <f>B33</f>
        <v>response of ipub_hidr to hidrocarb shocks</v>
      </c>
      <c r="O33" s="34"/>
      <c r="P33" s="34"/>
      <c r="Q33" s="34" t="str">
        <f>E33</f>
        <v>response of ipub_agro to agropec shocks</v>
      </c>
      <c r="R33" s="34"/>
      <c r="S33" s="34"/>
      <c r="T33" s="34" t="str">
        <f>H33</f>
        <v>response of ipub_indu to industria shocks</v>
      </c>
      <c r="U33" s="34"/>
      <c r="V33" s="34"/>
      <c r="W33" s="34" t="str">
        <f>K33</f>
        <v>response of ipub_ener to energia shocks</v>
      </c>
      <c r="X33" s="34"/>
      <c r="Y33" s="34"/>
      <c r="Z33" s="32" t="str">
        <f>N33</f>
        <v>response of ipub_hidr to hidrocarb shocks</v>
      </c>
      <c r="AA33" s="32"/>
      <c r="AB33" s="32"/>
      <c r="AC33" s="32" t="str">
        <f>Q33</f>
        <v>response of ipub_agro to agropec shocks</v>
      </c>
      <c r="AD33" s="32"/>
      <c r="AE33" s="32"/>
      <c r="AF33" s="32" t="str">
        <f>T33</f>
        <v>response of ipub_indu to industria shocks</v>
      </c>
      <c r="AG33" s="32"/>
      <c r="AH33" s="32"/>
      <c r="AI33" s="32" t="str">
        <f>W33</f>
        <v>response of ipub_ener to energia shocks</v>
      </c>
      <c r="AJ33" s="32"/>
      <c r="AK33" s="32"/>
    </row>
    <row r="34" spans="1:37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6" t="s">
        <v>313</v>
      </c>
      <c r="L34" s="6" t="s">
        <v>314</v>
      </c>
      <c r="M34" s="6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8" t="s">
        <v>313</v>
      </c>
      <c r="U34" s="8" t="s">
        <v>314</v>
      </c>
      <c r="V34" s="8" t="s">
        <v>315</v>
      </c>
      <c r="W34" s="8" t="s">
        <v>313</v>
      </c>
      <c r="X34" s="8" t="s">
        <v>314</v>
      </c>
      <c r="Y34" s="8" t="s">
        <v>315</v>
      </c>
      <c r="Z34" s="18" t="s">
        <v>313</v>
      </c>
      <c r="AA34" s="18" t="s">
        <v>314</v>
      </c>
      <c r="AB34" s="18" t="s">
        <v>315</v>
      </c>
      <c r="AC34" s="18" t="s">
        <v>313</v>
      </c>
      <c r="AD34" s="18" t="s">
        <v>314</v>
      </c>
      <c r="AE34" s="18" t="s">
        <v>315</v>
      </c>
      <c r="AF34" s="18" t="s">
        <v>313</v>
      </c>
      <c r="AG34" s="18" t="s">
        <v>314</v>
      </c>
      <c r="AH34" s="18" t="s">
        <v>315</v>
      </c>
      <c r="AI34" s="18" t="s">
        <v>313</v>
      </c>
      <c r="AJ34" s="18" t="s">
        <v>314</v>
      </c>
      <c r="AK34" s="18" t="s">
        <v>315</v>
      </c>
    </row>
    <row r="35" spans="1:37" x14ac:dyDescent="0.25">
      <c r="A35" s="6">
        <v>1</v>
      </c>
      <c r="B35" s="9">
        <f>SUM(N$35:N35)</f>
        <v>3.7563403280466326E-2</v>
      </c>
      <c r="C35" s="9">
        <f>SUM(O$35:O35)</f>
        <v>0.10297695982139586</v>
      </c>
      <c r="D35" s="9">
        <f>SUM(P$35:P35)</f>
        <v>0.17265475036356848</v>
      </c>
      <c r="E35" s="9">
        <f>SUM(Q$35:Q35)</f>
        <v>120.86731118664397</v>
      </c>
      <c r="F35" s="9">
        <f>SUM(R$35:R35)</f>
        <v>398.9654974851619</v>
      </c>
      <c r="G35" s="9">
        <f>SUM(S$35:S35)</f>
        <v>730.61549784382498</v>
      </c>
      <c r="H35" s="9">
        <f>SUM(T$35:T35)</f>
        <v>0.57439020967326415</v>
      </c>
      <c r="I35" s="9">
        <f>SUM(U$35:U35)</f>
        <v>1.7549211272862237</v>
      </c>
      <c r="J35" s="9">
        <f>SUM(V$35:V35)</f>
        <v>2.9834664506593676</v>
      </c>
      <c r="K35" s="9">
        <f>SUM(W$35:W35)</f>
        <v>0.26554278578929352</v>
      </c>
      <c r="L35" s="9">
        <f>SUM(X$35:X35)</f>
        <v>0.58002134333078992</v>
      </c>
      <c r="M35" s="9">
        <f>SUM(Y$35:Y35)</f>
        <v>0.85065296721730821</v>
      </c>
      <c r="N35" s="10">
        <v>3.7563403280466326E-2</v>
      </c>
      <c r="O35" s="10">
        <v>0.10297695982139586</v>
      </c>
      <c r="P35" s="10">
        <v>0.17265475036356848</v>
      </c>
      <c r="Q35" s="10">
        <v>120.86731118664397</v>
      </c>
      <c r="R35" s="10">
        <v>398.9654974851619</v>
      </c>
      <c r="S35" s="10">
        <v>730.61549784382498</v>
      </c>
      <c r="T35" s="10">
        <v>0.57439020967326415</v>
      </c>
      <c r="U35" s="10">
        <v>1.7549211272862237</v>
      </c>
      <c r="V35" s="10">
        <v>2.9834664506593676</v>
      </c>
      <c r="W35" s="10">
        <v>0.26554278578929352</v>
      </c>
      <c r="X35" s="10">
        <v>0.58002134333078992</v>
      </c>
      <c r="Y35" s="10">
        <v>0.85065296721730821</v>
      </c>
      <c r="Z35" s="19">
        <f>$B$4*B35</f>
        <v>11.136926052843954</v>
      </c>
      <c r="AA35" s="19">
        <f>$B$4*C35</f>
        <v>30.530960629809346</v>
      </c>
      <c r="AB35" s="19">
        <f>$B$4*D35</f>
        <v>51.189269862329255</v>
      </c>
      <c r="AC35" s="19">
        <f>$C$4*E35</f>
        <v>50792.025506794533</v>
      </c>
      <c r="AD35" s="19">
        <f>$C$4*F35</f>
        <v>167657.12354852605</v>
      </c>
      <c r="AE35" s="19">
        <f>$C$4*G35</f>
        <v>307026.28061973135</v>
      </c>
      <c r="AF35" s="19">
        <f>$D$4*H35</f>
        <v>78.33375940136159</v>
      </c>
      <c r="AG35" s="19">
        <f>$D$4*I35</f>
        <v>239.33132396424972</v>
      </c>
      <c r="AH35" s="19">
        <f t="shared" ref="AH35:AH54" si="2">$D$4*J35</f>
        <v>406.87696132725944</v>
      </c>
      <c r="AI35" s="19">
        <f>$E$4*K35</f>
        <v>120.93951724794572</v>
      </c>
      <c r="AJ35" s="19">
        <f t="shared" ref="AJ35:AK54" si="3">$E$4*L35</f>
        <v>264.16647338931023</v>
      </c>
      <c r="AK35" s="19">
        <f t="shared" si="3"/>
        <v>387.42366468365111</v>
      </c>
    </row>
    <row r="36" spans="1:37" x14ac:dyDescent="0.25">
      <c r="A36" s="6">
        <v>2</v>
      </c>
      <c r="B36" s="9">
        <f>SUM(N$35:N36)</f>
        <v>6.8747805141118001E-2</v>
      </c>
      <c r="C36" s="9">
        <f>SUM(O$35:O36)</f>
        <v>0.16733841545766398</v>
      </c>
      <c r="D36" s="9">
        <f>SUM(P$35:P36)</f>
        <v>0.2774744862666485</v>
      </c>
      <c r="E36" s="9">
        <f>SUM(Q$35:Q36)</f>
        <v>141.67542402678095</v>
      </c>
      <c r="F36" s="9">
        <f>SUM(R$35:R36)</f>
        <v>467.04213140838988</v>
      </c>
      <c r="G36" s="9">
        <f>SUM(S$35:S36)</f>
        <v>873.40045183554776</v>
      </c>
      <c r="H36" s="9">
        <f>SUM(T$35:T36)</f>
        <v>0.64800394519886328</v>
      </c>
      <c r="I36" s="9">
        <f>SUM(U$35:U36)</f>
        <v>2.0129446074986888</v>
      </c>
      <c r="J36" s="9">
        <f>SUM(V$35:V36)</f>
        <v>3.5332740208059445</v>
      </c>
      <c r="K36" s="9">
        <f>SUM(W$35:W36)</f>
        <v>0.30127576302938369</v>
      </c>
      <c r="L36" s="9">
        <f>SUM(X$35:X36)</f>
        <v>0.68169493154881111</v>
      </c>
      <c r="M36" s="9">
        <f>SUM(Y$35:Y36)</f>
        <v>1.0458986221078779</v>
      </c>
      <c r="N36" s="10">
        <v>3.1184401860651675E-2</v>
      </c>
      <c r="O36" s="10">
        <v>6.4361455636268133E-2</v>
      </c>
      <c r="P36" s="10">
        <v>0.10481973590308005</v>
      </c>
      <c r="Q36" s="10">
        <v>20.808112840136964</v>
      </c>
      <c r="R36" s="10">
        <v>68.076633923227945</v>
      </c>
      <c r="S36" s="10">
        <v>142.78495399172274</v>
      </c>
      <c r="T36" s="10">
        <v>7.3613735525599105E-2</v>
      </c>
      <c r="U36" s="10">
        <v>0.25802348021246518</v>
      </c>
      <c r="V36" s="10">
        <v>0.549807570146577</v>
      </c>
      <c r="W36" s="10">
        <v>3.5732977240090176E-2</v>
      </c>
      <c r="X36" s="10">
        <v>0.10167358821802117</v>
      </c>
      <c r="Y36" s="10">
        <v>0.19524565489056955</v>
      </c>
      <c r="Z36" s="19">
        <f t="shared" ref="Z36:AB54" si="4">$B$4*B36</f>
        <v>20.382583985676913</v>
      </c>
      <c r="AA36" s="19">
        <f t="shared" si="4"/>
        <v>49.613064738497982</v>
      </c>
      <c r="AB36" s="19">
        <f t="shared" si="4"/>
        <v>82.266583036407084</v>
      </c>
      <c r="AC36" s="19">
        <f t="shared" ref="AC36:AE54" si="5">$C$4*E36</f>
        <v>59536.211074821658</v>
      </c>
      <c r="AD36" s="19">
        <f t="shared" si="5"/>
        <v>196264.94226061631</v>
      </c>
      <c r="AE36" s="19">
        <f t="shared" si="5"/>
        <v>367028.74906163261</v>
      </c>
      <c r="AF36" s="19">
        <f t="shared" ref="AF36:AG54" si="6">$D$4*H36</f>
        <v>88.372998493855746</v>
      </c>
      <c r="AG36" s="19">
        <f t="shared" si="6"/>
        <v>274.51985760997911</v>
      </c>
      <c r="AH36" s="19">
        <f t="shared" si="2"/>
        <v>481.85820785896522</v>
      </c>
      <c r="AI36" s="19">
        <f t="shared" ref="AI36:AI54" si="7">$E$4*K36</f>
        <v>137.21384006339377</v>
      </c>
      <c r="AJ36" s="19">
        <f t="shared" si="3"/>
        <v>310.47296459902049</v>
      </c>
      <c r="AK36" s="19">
        <f t="shared" si="3"/>
        <v>476.34686844171216</v>
      </c>
    </row>
    <row r="37" spans="1:37" x14ac:dyDescent="0.25">
      <c r="A37" s="6">
        <v>3</v>
      </c>
      <c r="B37" s="9">
        <f>SUM(N$35:N37)</f>
        <v>8.9852625184009785E-2</v>
      </c>
      <c r="C37" s="9">
        <f>SUM(O$35:O37)</f>
        <v>0.21447081756360031</v>
      </c>
      <c r="D37" s="9">
        <f>SUM(P$35:P37)</f>
        <v>0.35861838983957772</v>
      </c>
      <c r="E37" s="9">
        <f>SUM(Q$35:Q37)</f>
        <v>157.76086788494109</v>
      </c>
      <c r="F37" s="9">
        <f>SUM(R$35:R37)</f>
        <v>519.73969968274616</v>
      </c>
      <c r="G37" s="9">
        <f>SUM(S$35:S37)</f>
        <v>988.20412477671402</v>
      </c>
      <c r="H37" s="9">
        <f>SUM(T$35:T37)</f>
        <v>0.7451125749144526</v>
      </c>
      <c r="I37" s="9">
        <f>SUM(U$35:U37)</f>
        <v>2.2958164190102406</v>
      </c>
      <c r="J37" s="9">
        <f>SUM(V$35:V37)</f>
        <v>4.1088007185963891</v>
      </c>
      <c r="K37" s="9">
        <f>SUM(W$35:W37)</f>
        <v>0.33880749068021204</v>
      </c>
      <c r="L37" s="9">
        <f>SUM(X$35:X37)</f>
        <v>0.78645014427416782</v>
      </c>
      <c r="M37" s="9">
        <f>SUM(Y$35:Y37)</f>
        <v>1.2443147171684945</v>
      </c>
      <c r="N37" s="10">
        <v>2.1104820042891787E-2</v>
      </c>
      <c r="O37" s="10">
        <v>4.713240210593634E-2</v>
      </c>
      <c r="P37" s="10">
        <v>8.1143903572929194E-2</v>
      </c>
      <c r="Q37" s="10">
        <v>16.08544385816014</v>
      </c>
      <c r="R37" s="10">
        <v>52.697568274356328</v>
      </c>
      <c r="S37" s="10">
        <v>114.8036729411663</v>
      </c>
      <c r="T37" s="10">
        <v>9.7108629715589326E-2</v>
      </c>
      <c r="U37" s="10">
        <v>0.28287181151155194</v>
      </c>
      <c r="V37" s="10">
        <v>0.57552669779044485</v>
      </c>
      <c r="W37" s="10">
        <v>3.753172765082835E-2</v>
      </c>
      <c r="X37" s="10">
        <v>0.10475521272535665</v>
      </c>
      <c r="Y37" s="10">
        <v>0.19841609506061661</v>
      </c>
      <c r="Z37" s="19">
        <f t="shared" si="4"/>
        <v>26.639813087665427</v>
      </c>
      <c r="AA37" s="19">
        <f t="shared" si="4"/>
        <v>63.58704023340961</v>
      </c>
      <c r="AB37" s="19">
        <f t="shared" si="4"/>
        <v>106.324404607669</v>
      </c>
      <c r="AC37" s="19">
        <f t="shared" si="5"/>
        <v>66295.791202074979</v>
      </c>
      <c r="AD37" s="19">
        <f t="shared" si="5"/>
        <v>218410.02189926157</v>
      </c>
      <c r="AE37" s="19">
        <f t="shared" si="5"/>
        <v>415272.65410968137</v>
      </c>
      <c r="AF37" s="19">
        <f t="shared" si="6"/>
        <v>101.61640673415981</v>
      </c>
      <c r="AG37" s="19">
        <f t="shared" si="6"/>
        <v>313.09713843963982</v>
      </c>
      <c r="AH37" s="19">
        <f t="shared" si="2"/>
        <v>560.34695838871733</v>
      </c>
      <c r="AI37" s="19">
        <f t="shared" si="7"/>
        <v>154.30739058136672</v>
      </c>
      <c r="AJ37" s="19">
        <f t="shared" si="3"/>
        <v>358.18295912420899</v>
      </c>
      <c r="AK37" s="19">
        <f t="shared" si="3"/>
        <v>566.71402595844631</v>
      </c>
    </row>
    <row r="38" spans="1:37" x14ac:dyDescent="0.25">
      <c r="A38" s="6">
        <v>4</v>
      </c>
      <c r="B38" s="9">
        <f>SUM(N$35:N38)</f>
        <v>0.10020644701086698</v>
      </c>
      <c r="C38" s="9">
        <f>SUM(O$35:O38)</f>
        <v>0.2442455532488664</v>
      </c>
      <c r="D38" s="9">
        <f>SUM(P$35:P38)</f>
        <v>0.41610512201280259</v>
      </c>
      <c r="E38" s="9">
        <f>SUM(Q$35:Q38)</f>
        <v>171.53818970315317</v>
      </c>
      <c r="F38" s="9">
        <f>SUM(R$35:R38)</f>
        <v>566.06592923002131</v>
      </c>
      <c r="G38" s="9">
        <f>SUM(S$35:S38)</f>
        <v>1095.027763403365</v>
      </c>
      <c r="H38" s="9">
        <f>SUM(T$35:T38)</f>
        <v>0.85439667198201164</v>
      </c>
      <c r="I38" s="9">
        <f>SUM(U$35:U38)</f>
        <v>2.6184499446291434</v>
      </c>
      <c r="J38" s="9">
        <f>SUM(V$35:V38)</f>
        <v>4.7537951294765577</v>
      </c>
      <c r="K38" s="9">
        <f>SUM(W$35:W38)</f>
        <v>0.35308424425813023</v>
      </c>
      <c r="L38" s="9">
        <f>SUM(X$35:X38)</f>
        <v>0.83892401000591188</v>
      </c>
      <c r="M38" s="9">
        <f>SUM(Y$35:Y38)</f>
        <v>1.367836728628185</v>
      </c>
      <c r="N38" s="10">
        <v>1.0353821826857193E-2</v>
      </c>
      <c r="O38" s="10">
        <v>2.9774735685266097E-2</v>
      </c>
      <c r="P38" s="10">
        <v>5.7486732173224836E-2</v>
      </c>
      <c r="Q38" s="10">
        <v>13.777321818212062</v>
      </c>
      <c r="R38" s="10">
        <v>46.326229547275176</v>
      </c>
      <c r="S38" s="10">
        <v>106.82363862665093</v>
      </c>
      <c r="T38" s="10">
        <v>0.10928409706755905</v>
      </c>
      <c r="U38" s="10">
        <v>0.32263352561890268</v>
      </c>
      <c r="V38" s="10">
        <v>0.64499441088016907</v>
      </c>
      <c r="W38" s="10">
        <v>1.4276753577918206E-2</v>
      </c>
      <c r="X38" s="10">
        <v>5.2473865731744104E-2</v>
      </c>
      <c r="Y38" s="10">
        <v>0.1235220114596905</v>
      </c>
      <c r="Z38" s="19">
        <f t="shared" si="4"/>
        <v>29.709549532712021</v>
      </c>
      <c r="AA38" s="19">
        <f t="shared" si="4"/>
        <v>72.414755525709026</v>
      </c>
      <c r="AB38" s="19">
        <f t="shared" si="4"/>
        <v>123.36826723248552</v>
      </c>
      <c r="AC38" s="19">
        <f t="shared" si="5"/>
        <v>72085.430057574486</v>
      </c>
      <c r="AD38" s="19">
        <f t="shared" si="5"/>
        <v>237877.67621950453</v>
      </c>
      <c r="AE38" s="19">
        <f t="shared" si="5"/>
        <v>460163.11228720238</v>
      </c>
      <c r="AF38" s="19">
        <f t="shared" si="6"/>
        <v>116.5202717755832</v>
      </c>
      <c r="AG38" s="19">
        <f t="shared" si="6"/>
        <v>357.09701264540058</v>
      </c>
      <c r="AH38" s="19">
        <f t="shared" si="2"/>
        <v>648.30952485699083</v>
      </c>
      <c r="AI38" s="19">
        <f t="shared" si="7"/>
        <v>160.80963345137778</v>
      </c>
      <c r="AJ38" s="19">
        <f t="shared" si="3"/>
        <v>382.08179701154779</v>
      </c>
      <c r="AK38" s="19">
        <f t="shared" si="3"/>
        <v>622.97122154004251</v>
      </c>
    </row>
    <row r="39" spans="1:37" x14ac:dyDescent="0.25">
      <c r="A39" s="6">
        <v>5</v>
      </c>
      <c r="B39" s="9">
        <f>SUM(N$35:N39)</f>
        <v>9.8999374160876688E-2</v>
      </c>
      <c r="C39" s="9">
        <f>SUM(O$35:O39)</f>
        <v>0.26328457451777076</v>
      </c>
      <c r="D39" s="9">
        <f>SUM(P$35:P39)</f>
        <v>0.46345671405761579</v>
      </c>
      <c r="E39" s="9">
        <f>SUM(Q$35:Q39)</f>
        <v>139.03026616299533</v>
      </c>
      <c r="F39" s="9">
        <f>SUM(R$35:R39)</f>
        <v>587.17468425339814</v>
      </c>
      <c r="G39" s="9">
        <f>SUM(S$35:S39)</f>
        <v>1177.7019498675902</v>
      </c>
      <c r="H39" s="9">
        <f>SUM(T$35:T39)</f>
        <v>0.7805914018510578</v>
      </c>
      <c r="I39" s="9">
        <f>SUM(U$35:U39)</f>
        <v>2.7405729278785937</v>
      </c>
      <c r="J39" s="9">
        <f>SUM(V$35:V39)</f>
        <v>5.1131831320218941</v>
      </c>
      <c r="K39" s="9">
        <f>SUM(W$35:W39)</f>
        <v>0.28585849886414849</v>
      </c>
      <c r="L39" s="9">
        <f>SUM(X$35:X39)</f>
        <v>0.83203523315174588</v>
      </c>
      <c r="M39" s="9">
        <f>SUM(Y$35:Y39)</f>
        <v>1.4263723979954268</v>
      </c>
      <c r="N39" s="10">
        <v>-1.2070728499902863E-3</v>
      </c>
      <c r="O39" s="10">
        <v>1.9039021268904388E-2</v>
      </c>
      <c r="P39" s="10">
        <v>4.7351592044813214E-2</v>
      </c>
      <c r="Q39" s="10">
        <v>-32.507923540157833</v>
      </c>
      <c r="R39" s="10">
        <v>21.108755023376812</v>
      </c>
      <c r="S39" s="10">
        <v>82.674186464225158</v>
      </c>
      <c r="T39" s="10">
        <v>-7.3805270130953865E-2</v>
      </c>
      <c r="U39" s="10">
        <v>0.12212298324945028</v>
      </c>
      <c r="V39" s="10">
        <v>0.35938800254533676</v>
      </c>
      <c r="W39" s="10">
        <v>-6.7225745393981726E-2</v>
      </c>
      <c r="X39" s="10">
        <v>-6.8887768541660262E-3</v>
      </c>
      <c r="Y39" s="10">
        <v>5.8535669367241965E-2</v>
      </c>
      <c r="Z39" s="19">
        <f t="shared" si="4"/>
        <v>29.351672452981919</v>
      </c>
      <c r="AA39" s="19">
        <f t="shared" si="4"/>
        <v>78.059509554175179</v>
      </c>
      <c r="AB39" s="19">
        <f t="shared" si="4"/>
        <v>137.40722890882947</v>
      </c>
      <c r="AC39" s="19">
        <f t="shared" si="5"/>
        <v>58424.637363386741</v>
      </c>
      <c r="AD39" s="19">
        <f t="shared" si="5"/>
        <v>246748.20054107567</v>
      </c>
      <c r="AE39" s="19">
        <f t="shared" si="5"/>
        <v>494905.25510826672</v>
      </c>
      <c r="AF39" s="19">
        <f t="shared" si="6"/>
        <v>106.45491171960427</v>
      </c>
      <c r="AG39" s="19">
        <f t="shared" si="6"/>
        <v>373.7518097260832</v>
      </c>
      <c r="AH39" s="19">
        <f t="shared" si="2"/>
        <v>697.32187369061114</v>
      </c>
      <c r="AI39" s="19">
        <f t="shared" si="7"/>
        <v>130.19215999821921</v>
      </c>
      <c r="AJ39" s="19">
        <f t="shared" si="3"/>
        <v>378.94435403905169</v>
      </c>
      <c r="AK39" s="19">
        <f t="shared" si="3"/>
        <v>649.63086350326626</v>
      </c>
    </row>
    <row r="40" spans="1:37" x14ac:dyDescent="0.25">
      <c r="A40" s="6">
        <v>6</v>
      </c>
      <c r="B40" s="9">
        <f>SUM(N$35:N40)</f>
        <v>8.0162133908068492E-2</v>
      </c>
      <c r="C40" s="9">
        <f>SUM(O$35:O40)</f>
        <v>0.2672181156125833</v>
      </c>
      <c r="D40" s="9">
        <f>SUM(P$35:P40)</f>
        <v>0.4934656806297828</v>
      </c>
      <c r="E40" s="9">
        <f>SUM(Q$35:Q40)</f>
        <v>105.49075860604047</v>
      </c>
      <c r="F40" s="9">
        <f>SUM(R$35:R40)</f>
        <v>593.18515884934914</v>
      </c>
      <c r="G40" s="9">
        <f>SUM(S$35:S40)</f>
        <v>1231.6510418993321</v>
      </c>
      <c r="H40" s="9">
        <f>SUM(T$35:T40)</f>
        <v>0.71651963377409822</v>
      </c>
      <c r="I40" s="9">
        <f>SUM(U$35:U40)</f>
        <v>2.8365608111561653</v>
      </c>
      <c r="J40" s="9">
        <f>SUM(V$35:V40)</f>
        <v>5.4269047855414518</v>
      </c>
      <c r="K40" s="9">
        <f>SUM(W$35:W40)</f>
        <v>0.22106362046615272</v>
      </c>
      <c r="L40" s="9">
        <f>SUM(X$35:X40)</f>
        <v>0.82201953391668336</v>
      </c>
      <c r="M40" s="9">
        <f>SUM(Y$35:Y40)</f>
        <v>1.4664022424920256</v>
      </c>
      <c r="N40" s="10">
        <v>-1.8837240252808196E-2</v>
      </c>
      <c r="O40" s="10">
        <v>3.9335410948125073E-3</v>
      </c>
      <c r="P40" s="10">
        <v>3.0008966572167006E-2</v>
      </c>
      <c r="Q40" s="10">
        <v>-33.53950755695486</v>
      </c>
      <c r="R40" s="10">
        <v>6.0104745959510462</v>
      </c>
      <c r="S40" s="10">
        <v>53.949092031741856</v>
      </c>
      <c r="T40" s="10">
        <v>-6.4071768076959523E-2</v>
      </c>
      <c r="U40" s="10">
        <v>9.5987883277571504E-2</v>
      </c>
      <c r="V40" s="10">
        <v>0.3137216535195575</v>
      </c>
      <c r="W40" s="10">
        <v>-6.4794878397995775E-2</v>
      </c>
      <c r="X40" s="10">
        <v>-1.0015699235062469E-2</v>
      </c>
      <c r="Y40" s="10">
        <v>4.0029844496598743E-2</v>
      </c>
      <c r="Z40" s="19">
        <f t="shared" si="4"/>
        <v>23.766743149084832</v>
      </c>
      <c r="AA40" s="19">
        <f t="shared" si="4"/>
        <v>79.225739247785796</v>
      </c>
      <c r="AB40" s="19">
        <f t="shared" si="4"/>
        <v>146.30438977418385</v>
      </c>
      <c r="AC40" s="19">
        <f t="shared" si="5"/>
        <v>44330.342499099046</v>
      </c>
      <c r="AD40" s="19">
        <f t="shared" si="5"/>
        <v>249273.98005903038</v>
      </c>
      <c r="AE40" s="19">
        <f t="shared" si="5"/>
        <v>517576.26211290865</v>
      </c>
      <c r="AF40" s="19">
        <f t="shared" si="6"/>
        <v>97.71697994354669</v>
      </c>
      <c r="AG40" s="19">
        <f t="shared" si="6"/>
        <v>386.84237364497108</v>
      </c>
      <c r="AH40" s="19">
        <f t="shared" si="2"/>
        <v>740.10637125330038</v>
      </c>
      <c r="AI40" s="19">
        <f t="shared" si="7"/>
        <v>100.6818071174184</v>
      </c>
      <c r="AJ40" s="19">
        <f t="shared" si="3"/>
        <v>374.38277716627522</v>
      </c>
      <c r="AK40" s="19">
        <f t="shared" si="3"/>
        <v>667.86216304521815</v>
      </c>
    </row>
    <row r="41" spans="1:37" x14ac:dyDescent="0.25">
      <c r="A41" s="6">
        <v>7</v>
      </c>
      <c r="B41" s="9">
        <f>SUM(N$35:N41)</f>
        <v>6.2284069222126884E-2</v>
      </c>
      <c r="C41" s="9">
        <f>SUM(O$35:O41)</f>
        <v>0.26905629608455411</v>
      </c>
      <c r="D41" s="9">
        <f>SUM(P$35:P41)</f>
        <v>0.51717980985740075</v>
      </c>
      <c r="E41" s="9">
        <f>SUM(Q$35:Q41)</f>
        <v>67.722057360888456</v>
      </c>
      <c r="F41" s="9">
        <f>SUM(R$35:R41)</f>
        <v>591.88158478271976</v>
      </c>
      <c r="G41" s="9">
        <f>SUM(S$35:S41)</f>
        <v>1270.531071421464</v>
      </c>
      <c r="H41" s="9">
        <f>SUM(T$35:T41)</f>
        <v>0.62697607202572392</v>
      </c>
      <c r="I41" s="9">
        <f>SUM(U$35:U41)</f>
        <v>2.9166068707559356</v>
      </c>
      <c r="J41" s="9">
        <f>SUM(V$35:V41)</f>
        <v>5.7224779615119186</v>
      </c>
      <c r="K41" s="9">
        <f>SUM(W$35:W41)</f>
        <v>0.13241710770731618</v>
      </c>
      <c r="L41" s="9">
        <f>SUM(X$35:X41)</f>
        <v>0.79624775772601664</v>
      </c>
      <c r="M41" s="9">
        <f>SUM(Y$35:Y41)</f>
        <v>1.4894764461472698</v>
      </c>
      <c r="N41" s="10">
        <v>-1.7878064685941608E-2</v>
      </c>
      <c r="O41" s="10">
        <v>1.8381804719708123E-3</v>
      </c>
      <c r="P41" s="10">
        <v>2.371412922761797E-2</v>
      </c>
      <c r="Q41" s="10">
        <v>-37.768701245152016</v>
      </c>
      <c r="R41" s="10">
        <v>-1.3035740666293596</v>
      </c>
      <c r="S41" s="10">
        <v>38.880029522132055</v>
      </c>
      <c r="T41" s="10">
        <v>-8.9543561748374301E-2</v>
      </c>
      <c r="U41" s="10">
        <v>8.0046059599770097E-2</v>
      </c>
      <c r="V41" s="10">
        <v>0.29557317597046695</v>
      </c>
      <c r="W41" s="10">
        <v>-8.8646512758836546E-2</v>
      </c>
      <c r="X41" s="10">
        <v>-2.5771776190666777E-2</v>
      </c>
      <c r="Y41" s="10">
        <v>2.3074203655244239E-2</v>
      </c>
      <c r="Z41" s="19">
        <f t="shared" si="4"/>
        <v>18.466193492051179</v>
      </c>
      <c r="AA41" s="19">
        <f t="shared" si="4"/>
        <v>79.770729269996224</v>
      </c>
      <c r="AB41" s="19">
        <f t="shared" si="4"/>
        <v>153.33523577191337</v>
      </c>
      <c r="AC41" s="19">
        <f t="shared" si="5"/>
        <v>28458.815134351607</v>
      </c>
      <c r="AD41" s="19">
        <f t="shared" si="5"/>
        <v>248726.17961081828</v>
      </c>
      <c r="AE41" s="19">
        <f t="shared" si="5"/>
        <v>533914.80254873878</v>
      </c>
      <c r="AF41" s="19">
        <f t="shared" si="6"/>
        <v>85.505274897375855</v>
      </c>
      <c r="AG41" s="19">
        <f t="shared" si="6"/>
        <v>397.75883543021325</v>
      </c>
      <c r="AH41" s="19">
        <f t="shared" si="2"/>
        <v>780.41582928730384</v>
      </c>
      <c r="AI41" s="19">
        <f t="shared" si="7"/>
        <v>60.308402029793506</v>
      </c>
      <c r="AJ41" s="19">
        <f t="shared" si="3"/>
        <v>362.64521042403834</v>
      </c>
      <c r="AK41" s="19">
        <f t="shared" si="3"/>
        <v>678.37114013021551</v>
      </c>
    </row>
    <row r="42" spans="1:37" x14ac:dyDescent="0.25">
      <c r="A42" s="6">
        <v>8</v>
      </c>
      <c r="B42" s="9">
        <f>SUM(N$35:N42)</f>
        <v>4.5723879211636037E-2</v>
      </c>
      <c r="C42" s="9">
        <f>SUM(O$35:O42)</f>
        <v>0.27022595528497462</v>
      </c>
      <c r="D42" s="9">
        <f>SUM(P$35:P42)</f>
        <v>0.54074167927830274</v>
      </c>
      <c r="E42" s="9">
        <f>SUM(Q$35:Q42)</f>
        <v>23.515848832844803</v>
      </c>
      <c r="F42" s="9">
        <f>SUM(R$35:R42)</f>
        <v>585.11846438997463</v>
      </c>
      <c r="G42" s="9">
        <f>SUM(S$35:S42)</f>
        <v>1297.9977543306788</v>
      </c>
      <c r="H42" s="9">
        <f>SUM(T$35:T42)</f>
        <v>0.5140181559446898</v>
      </c>
      <c r="I42" s="9">
        <f>SUM(U$35:U42)</f>
        <v>2.9601747066108954</v>
      </c>
      <c r="J42" s="9">
        <f>SUM(V$35:V42)</f>
        <v>5.9531380926335222</v>
      </c>
      <c r="K42" s="9">
        <f>SUM(W$35:W42)</f>
        <v>5.6846232496155696E-2</v>
      </c>
      <c r="L42" s="9">
        <f>SUM(X$35:X42)</f>
        <v>0.77693486859511518</v>
      </c>
      <c r="M42" s="9">
        <f>SUM(Y$35:Y42)</f>
        <v>1.5102927269290154</v>
      </c>
      <c r="N42" s="10">
        <v>-1.6560190010490843E-2</v>
      </c>
      <c r="O42" s="10">
        <v>1.1696592004205248E-3</v>
      </c>
      <c r="P42" s="10">
        <v>2.3561869420901965E-2</v>
      </c>
      <c r="Q42" s="10">
        <v>-44.206208528043653</v>
      </c>
      <c r="R42" s="10">
        <v>-6.7631203927451562</v>
      </c>
      <c r="S42" s="10">
        <v>27.466682909214718</v>
      </c>
      <c r="T42" s="10">
        <v>-0.11295791608103412</v>
      </c>
      <c r="U42" s="10">
        <v>4.3567835854959672E-2</v>
      </c>
      <c r="V42" s="10">
        <v>0.23066013112160391</v>
      </c>
      <c r="W42" s="10">
        <v>-7.5570875211160488E-2</v>
      </c>
      <c r="X42" s="10">
        <v>-1.9312889130901508E-2</v>
      </c>
      <c r="Y42" s="10">
        <v>2.0816280781745682E-2</v>
      </c>
      <c r="Z42" s="19">
        <f t="shared" si="4"/>
        <v>13.556371818257617</v>
      </c>
      <c r="AA42" s="19">
        <f t="shared" si="4"/>
        <v>80.117513823164913</v>
      </c>
      <c r="AB42" s="19">
        <f t="shared" si="4"/>
        <v>160.32093926230525</v>
      </c>
      <c r="AC42" s="19">
        <f t="shared" si="5"/>
        <v>9882.0564634498351</v>
      </c>
      <c r="AD42" s="19">
        <f t="shared" si="5"/>
        <v>245884.11602785846</v>
      </c>
      <c r="AE42" s="19">
        <f t="shared" si="5"/>
        <v>545457.1165558534</v>
      </c>
      <c r="AF42" s="19">
        <f t="shared" si="6"/>
        <v>70.100384507958793</v>
      </c>
      <c r="AG42" s="19">
        <f t="shared" si="6"/>
        <v>403.70049723785758</v>
      </c>
      <c r="AH42" s="19">
        <f t="shared" si="2"/>
        <v>811.87262452941673</v>
      </c>
      <c r="AI42" s="19">
        <f t="shared" si="7"/>
        <v>25.89020031184273</v>
      </c>
      <c r="AJ42" s="19">
        <f t="shared" si="3"/>
        <v>353.84929649547212</v>
      </c>
      <c r="AK42" s="19">
        <f t="shared" si="3"/>
        <v>687.85176277699156</v>
      </c>
    </row>
    <row r="43" spans="1:37" x14ac:dyDescent="0.25">
      <c r="A43" s="6">
        <v>9</v>
      </c>
      <c r="B43" s="9">
        <f>SUM(N$35:N43)</f>
        <v>2.8097633853298463E-2</v>
      </c>
      <c r="C43" s="9">
        <f>SUM(O$35:O43)</f>
        <v>0.26794083782596018</v>
      </c>
      <c r="D43" s="9">
        <f>SUM(P$35:P43)</f>
        <v>0.5574988241942429</v>
      </c>
      <c r="E43" s="9">
        <f>SUM(Q$35:Q43)</f>
        <v>-18.013772918179491</v>
      </c>
      <c r="F43" s="9">
        <f>SUM(R$35:R43)</f>
        <v>578.96499842957076</v>
      </c>
      <c r="G43" s="9">
        <f>SUM(S$35:S43)</f>
        <v>1319.965966900937</v>
      </c>
      <c r="H43" s="9">
        <f>SUM(T$35:T43)</f>
        <v>0.42897002510556903</v>
      </c>
      <c r="I43" s="9">
        <f>SUM(U$35:U43)</f>
        <v>3.0028161061786678</v>
      </c>
      <c r="J43" s="9">
        <f>SUM(V$35:V43)</f>
        <v>6.1770697332517823</v>
      </c>
      <c r="K43" s="9">
        <f>SUM(W$35:W43)</f>
        <v>-1.2780483024487838E-2</v>
      </c>
      <c r="L43" s="9">
        <f>SUM(X$35:X43)</f>
        <v>0.76037420739061012</v>
      </c>
      <c r="M43" s="9">
        <f>SUM(Y$35:Y43)</f>
        <v>1.5309653792909106</v>
      </c>
      <c r="N43" s="10">
        <v>-1.7626245358337574E-2</v>
      </c>
      <c r="O43" s="10">
        <v>-2.2851174590144321E-3</v>
      </c>
      <c r="P43" s="10">
        <v>1.6757144915940117E-2</v>
      </c>
      <c r="Q43" s="10">
        <v>-41.529621751024294</v>
      </c>
      <c r="R43" s="10">
        <v>-6.153465960403838</v>
      </c>
      <c r="S43" s="10">
        <v>21.968212570258093</v>
      </c>
      <c r="T43" s="10">
        <v>-8.5048130839120786E-2</v>
      </c>
      <c r="U43" s="10">
        <v>4.2641399567772263E-2</v>
      </c>
      <c r="V43" s="10">
        <v>0.22393164061826015</v>
      </c>
      <c r="W43" s="10">
        <v>-6.9626715520643534E-2</v>
      </c>
      <c r="X43" s="10">
        <v>-1.6560661204505042E-2</v>
      </c>
      <c r="Y43" s="10">
        <v>2.0672652361895204E-2</v>
      </c>
      <c r="Z43" s="19">
        <f t="shared" si="4"/>
        <v>8.3304824152287296</v>
      </c>
      <c r="AA43" s="19">
        <f t="shared" si="4"/>
        <v>79.440014397112094</v>
      </c>
      <c r="AB43" s="19">
        <f t="shared" si="4"/>
        <v>165.28915479890608</v>
      </c>
      <c r="AC43" s="19">
        <f t="shared" si="5"/>
        <v>-7569.9211354250874</v>
      </c>
      <c r="AD43" s="19">
        <f t="shared" si="5"/>
        <v>243298.24730167002</v>
      </c>
      <c r="AE43" s="19">
        <f t="shared" si="5"/>
        <v>554688.81040469068</v>
      </c>
      <c r="AF43" s="19">
        <f t="shared" si="6"/>
        <v>58.501753983812335</v>
      </c>
      <c r="AG43" s="19">
        <f t="shared" si="6"/>
        <v>409.5158142088402</v>
      </c>
      <c r="AH43" s="19">
        <f t="shared" si="2"/>
        <v>842.41180671450525</v>
      </c>
      <c r="AI43" s="19">
        <f t="shared" si="7"/>
        <v>-5.8207774034712418</v>
      </c>
      <c r="AJ43" s="19">
        <f t="shared" si="3"/>
        <v>346.30686462172935</v>
      </c>
      <c r="AK43" s="19">
        <f t="shared" si="3"/>
        <v>697.2669709117215</v>
      </c>
    </row>
    <row r="44" spans="1:37" x14ac:dyDescent="0.25">
      <c r="A44" s="6">
        <v>10</v>
      </c>
      <c r="B44" s="9">
        <f>SUM(N$35:N44)</f>
        <v>1.6773420851108469E-2</v>
      </c>
      <c r="C44" s="9">
        <f>SUM(O$35:O44)</f>
        <v>0.27031196920959483</v>
      </c>
      <c r="D44" s="9">
        <f>SUM(P$35:P44)</f>
        <v>0.57652537529602121</v>
      </c>
      <c r="E44" s="9">
        <f>SUM(Q$35:Q44)</f>
        <v>-52.70028863516827</v>
      </c>
      <c r="F44" s="9">
        <f>SUM(R$35:R44)</f>
        <v>573.25308246981581</v>
      </c>
      <c r="G44" s="9">
        <f>SUM(S$35:S44)</f>
        <v>1338.1970268674067</v>
      </c>
      <c r="H44" s="9">
        <f>SUM(T$35:T44)</f>
        <v>0.35523109665693031</v>
      </c>
      <c r="I44" s="9">
        <f>SUM(U$35:U44)</f>
        <v>3.0440093170178666</v>
      </c>
      <c r="J44" s="9">
        <f>SUM(V$35:V44)</f>
        <v>6.3664164710495061</v>
      </c>
      <c r="K44" s="9">
        <f>SUM(W$35:W44)</f>
        <v>-7.3950853840000441E-2</v>
      </c>
      <c r="L44" s="9">
        <f>SUM(X$35:X44)</f>
        <v>0.74785845083269531</v>
      </c>
      <c r="M44" s="9">
        <f>SUM(Y$35:Y44)</f>
        <v>1.5529904695768884</v>
      </c>
      <c r="N44" s="10">
        <v>-1.1324213002189994E-2</v>
      </c>
      <c r="O44" s="10">
        <v>2.3711313836346291E-3</v>
      </c>
      <c r="P44" s="10">
        <v>1.9026551101778262E-2</v>
      </c>
      <c r="Q44" s="10">
        <v>-34.686515716988779</v>
      </c>
      <c r="R44" s="10">
        <v>-5.7119159597549976</v>
      </c>
      <c r="S44" s="10">
        <v>18.231059966469822</v>
      </c>
      <c r="T44" s="10">
        <v>-7.3738928448638691E-2</v>
      </c>
      <c r="U44" s="10">
        <v>4.1193210839199003E-2</v>
      </c>
      <c r="V44" s="10">
        <v>0.18934673779772396</v>
      </c>
      <c r="W44" s="10">
        <v>-6.1170370815512611E-2</v>
      </c>
      <c r="X44" s="10">
        <v>-1.2515756557914783E-2</v>
      </c>
      <c r="Y44" s="10">
        <v>2.202509028597787E-2</v>
      </c>
      <c r="Z44" s="19">
        <f t="shared" si="4"/>
        <v>4.9730410814285211</v>
      </c>
      <c r="AA44" s="19">
        <f t="shared" si="4"/>
        <v>80.14301552520341</v>
      </c>
      <c r="AB44" s="19">
        <f t="shared" si="4"/>
        <v>170.93021162964729</v>
      </c>
      <c r="AC44" s="19">
        <f t="shared" si="5"/>
        <v>-22146.222814863828</v>
      </c>
      <c r="AD44" s="19">
        <f t="shared" si="5"/>
        <v>240897.93096905522</v>
      </c>
      <c r="AE44" s="19">
        <f t="shared" si="5"/>
        <v>562350.04199610837</v>
      </c>
      <c r="AF44" s="19">
        <f>$D$4*H44</f>
        <v>48.445441424279608</v>
      </c>
      <c r="AG44" s="19">
        <f t="shared" si="6"/>
        <v>415.13363117804465</v>
      </c>
      <c r="AH44" s="19">
        <f t="shared" si="2"/>
        <v>868.23439483019888</v>
      </c>
      <c r="AI44" s="19">
        <f t="shared" si="7"/>
        <v>-33.680374847689208</v>
      </c>
      <c r="AJ44" s="19">
        <f t="shared" si="3"/>
        <v>340.60665494889679</v>
      </c>
      <c r="AK44" s="19">
        <f t="shared" si="3"/>
        <v>707.29813699522492</v>
      </c>
    </row>
    <row r="45" spans="1:37" x14ac:dyDescent="0.25">
      <c r="A45" s="6">
        <v>11</v>
      </c>
      <c r="B45" s="9">
        <f>SUM(N$35:N45)</f>
        <v>5.9956747220070404E-3</v>
      </c>
      <c r="C45" s="9">
        <f>SUM(O$35:O45)</f>
        <v>0.27269245335980508</v>
      </c>
      <c r="D45" s="9">
        <f>SUM(P$35:P45)</f>
        <v>0.59392576694484434</v>
      </c>
      <c r="E45" s="9">
        <f>SUM(Q$35:Q45)</f>
        <v>-82.610143128592227</v>
      </c>
      <c r="F45" s="9">
        <f>SUM(R$35:R45)</f>
        <v>568.38895237825398</v>
      </c>
      <c r="G45" s="9">
        <f>SUM(S$35:S45)</f>
        <v>1354.326374309707</v>
      </c>
      <c r="H45" s="9">
        <f>SUM(T$35:T45)</f>
        <v>0.28613839905381705</v>
      </c>
      <c r="I45" s="9">
        <f>SUM(U$35:U45)</f>
        <v>3.0791415359595917</v>
      </c>
      <c r="J45" s="9">
        <f>SUM(V$35:V45)</f>
        <v>6.5369752645783299</v>
      </c>
      <c r="K45" s="9">
        <f>SUM(W$35:W45)</f>
        <v>-0.12482589083252707</v>
      </c>
      <c r="L45" s="9">
        <f>SUM(X$35:X45)</f>
        <v>0.73958400412793579</v>
      </c>
      <c r="M45" s="9">
        <f>SUM(Y$35:Y45)</f>
        <v>1.5788474276793703</v>
      </c>
      <c r="N45" s="10">
        <v>-1.0777746129101429E-2</v>
      </c>
      <c r="O45" s="10">
        <v>2.3804841502102544E-3</v>
      </c>
      <c r="P45" s="10">
        <v>1.7400391648823149E-2</v>
      </c>
      <c r="Q45" s="10">
        <v>-29.909854493423957</v>
      </c>
      <c r="R45" s="10">
        <v>-4.8641300915618038</v>
      </c>
      <c r="S45" s="10">
        <v>16.129347442300265</v>
      </c>
      <c r="T45" s="10">
        <v>-6.9092697603113262E-2</v>
      </c>
      <c r="U45" s="10">
        <v>3.5132218941725343E-2</v>
      </c>
      <c r="V45" s="10">
        <v>0.17055879352882392</v>
      </c>
      <c r="W45" s="10">
        <v>-5.0875036992526622E-2</v>
      </c>
      <c r="X45" s="10">
        <v>-8.2744467047595471E-3</v>
      </c>
      <c r="Y45" s="10">
        <v>2.585695810248179E-2</v>
      </c>
      <c r="Z45" s="19">
        <f t="shared" si="4"/>
        <v>1.7776181118983314</v>
      </c>
      <c r="AA45" s="19">
        <f t="shared" si="4"/>
        <v>80.848789593461078</v>
      </c>
      <c r="AB45" s="19">
        <f t="shared" si="4"/>
        <v>176.08913915377394</v>
      </c>
      <c r="AC45" s="19">
        <f t="shared" si="5"/>
        <v>-34715.229913802046</v>
      </c>
      <c r="AD45" s="19">
        <f t="shared" si="5"/>
        <v>238853.87937848523</v>
      </c>
      <c r="AE45" s="19">
        <f t="shared" si="5"/>
        <v>569128.07171029784</v>
      </c>
      <c r="AF45" s="19">
        <f t="shared" si="6"/>
        <v>39.022769067952311</v>
      </c>
      <c r="AG45" s="19">
        <f t="shared" si="6"/>
        <v>419.92486671700436</v>
      </c>
      <c r="AH45" s="19">
        <f t="shared" si="2"/>
        <v>891.49473470206635</v>
      </c>
      <c r="AI45" s="19">
        <f t="shared" si="7"/>
        <v>-56.851037893793425</v>
      </c>
      <c r="AJ45" s="19">
        <f t="shared" si="3"/>
        <v>336.83811879005145</v>
      </c>
      <c r="AK45" s="19">
        <f t="shared" si="3"/>
        <v>719.07449921542047</v>
      </c>
    </row>
    <row r="46" spans="1:37" x14ac:dyDescent="0.25">
      <c r="A46" s="6">
        <v>12</v>
      </c>
      <c r="B46" s="9">
        <f>SUM(N$35:N46)</f>
        <v>-4.0798204056040691E-3</v>
      </c>
      <c r="C46" s="9">
        <f>SUM(O$35:O46)</f>
        <v>0.27407594459045603</v>
      </c>
      <c r="D46" s="9">
        <f>SUM(P$35:P46)</f>
        <v>0.61059325798937036</v>
      </c>
      <c r="E46" s="9">
        <f>SUM(Q$35:Q46)</f>
        <v>-106.9006276920688</v>
      </c>
      <c r="F46" s="9">
        <f>SUM(R$35:R46)</f>
        <v>565.97157561752317</v>
      </c>
      <c r="G46" s="9">
        <f>SUM(S$35:S46)</f>
        <v>1371.797654119905</v>
      </c>
      <c r="H46" s="9">
        <f>SUM(T$35:T46)</f>
        <v>0.2102768495338406</v>
      </c>
      <c r="I46" s="9">
        <f>SUM(U$35:U46)</f>
        <v>3.1073071144108395</v>
      </c>
      <c r="J46" s="9">
        <f>SUM(V$35:V46)</f>
        <v>6.6957218356398061</v>
      </c>
      <c r="K46" s="9">
        <f>SUM(W$35:W46)</f>
        <v>-0.17158693783343376</v>
      </c>
      <c r="L46" s="9">
        <f>SUM(X$35:X46)</f>
        <v>0.73321359697564092</v>
      </c>
      <c r="M46" s="9">
        <f>SUM(Y$35:Y46)</f>
        <v>1.6032835319208578</v>
      </c>
      <c r="N46" s="10">
        <v>-1.0075495127611109E-2</v>
      </c>
      <c r="O46" s="10">
        <v>1.3834912306509731E-3</v>
      </c>
      <c r="P46" s="10">
        <v>1.6667491044525987E-2</v>
      </c>
      <c r="Q46" s="10">
        <v>-24.290484563476568</v>
      </c>
      <c r="R46" s="10">
        <v>-2.4173767607308401</v>
      </c>
      <c r="S46" s="10">
        <v>17.471279810198048</v>
      </c>
      <c r="T46" s="10">
        <v>-7.5861549519976451E-2</v>
      </c>
      <c r="U46" s="10">
        <v>2.8165578451248001E-2</v>
      </c>
      <c r="V46" s="10">
        <v>0.15874657106147649</v>
      </c>
      <c r="W46" s="10">
        <v>-4.6761047000906705E-2</v>
      </c>
      <c r="X46" s="10">
        <v>-6.3704071522948354E-3</v>
      </c>
      <c r="Y46" s="10">
        <v>2.4436104241487455E-2</v>
      </c>
      <c r="Z46" s="19">
        <f t="shared" si="4"/>
        <v>-1.2095990830981029</v>
      </c>
      <c r="AA46" s="19">
        <f t="shared" si="4"/>
        <v>81.258971797013714</v>
      </c>
      <c r="AB46" s="19">
        <f t="shared" si="4"/>
        <v>181.03077380448337</v>
      </c>
      <c r="AC46" s="19">
        <f t="shared" si="5"/>
        <v>-44922.811264025986</v>
      </c>
      <c r="AD46" s="19">
        <f t="shared" si="5"/>
        <v>237838.02603579799</v>
      </c>
      <c r="AE46" s="19">
        <f t="shared" si="5"/>
        <v>576470.02116746409</v>
      </c>
      <c r="AF46" s="19">
        <f t="shared" si="6"/>
        <v>28.676979275865406</v>
      </c>
      <c r="AG46" s="19">
        <f t="shared" si="6"/>
        <v>423.76601095770314</v>
      </c>
      <c r="AH46" s="19">
        <f t="shared" si="2"/>
        <v>913.14415611263405</v>
      </c>
      <c r="AI46" s="19">
        <f t="shared" si="7"/>
        <v>-78.148014324497765</v>
      </c>
      <c r="AJ46" s="19">
        <f t="shared" si="3"/>
        <v>333.93676350230987</v>
      </c>
      <c r="AK46" s="19">
        <f t="shared" si="3"/>
        <v>730.20374394937835</v>
      </c>
    </row>
    <row r="47" spans="1:37" x14ac:dyDescent="0.25">
      <c r="A47" s="6">
        <v>13</v>
      </c>
      <c r="B47" s="9">
        <f>SUM(N$35:N47)</f>
        <v>-1.2602737429363787E-2</v>
      </c>
      <c r="C47" s="9">
        <f>SUM(O$35:O47)</f>
        <v>0.27607164735111278</v>
      </c>
      <c r="D47" s="9">
        <f>SUM(P$35:P47)</f>
        <v>0.62692011913362999</v>
      </c>
      <c r="E47" s="9">
        <f>SUM(Q$35:Q47)</f>
        <v>-126.62393156100686</v>
      </c>
      <c r="F47" s="9">
        <f>SUM(R$35:R47)</f>
        <v>565.64043185374919</v>
      </c>
      <c r="G47" s="9">
        <f>SUM(S$35:S47)</f>
        <v>1390.4528189460373</v>
      </c>
      <c r="H47" s="9">
        <f>SUM(T$35:T47)</f>
        <v>0.13025604453746828</v>
      </c>
      <c r="I47" s="9">
        <f>SUM(U$35:U47)</f>
        <v>3.1293274547672483</v>
      </c>
      <c r="J47" s="9">
        <f>SUM(V$35:V47)</f>
        <v>6.8396945804139149</v>
      </c>
      <c r="K47" s="9">
        <f>SUM(W$35:W47)</f>
        <v>-0.20853472739933107</v>
      </c>
      <c r="L47" s="9">
        <f>SUM(X$35:X47)</f>
        <v>0.72962666233548734</v>
      </c>
      <c r="M47" s="9">
        <f>SUM(Y$35:Y47)</f>
        <v>1.6287154806621895</v>
      </c>
      <c r="N47" s="10">
        <v>-8.5229170237597178E-3</v>
      </c>
      <c r="O47" s="10">
        <v>1.9957027606567691E-3</v>
      </c>
      <c r="P47" s="10">
        <v>1.6326861144259672E-2</v>
      </c>
      <c r="Q47" s="10">
        <v>-19.723303868938068</v>
      </c>
      <c r="R47" s="10">
        <v>-0.33114376377398314</v>
      </c>
      <c r="S47" s="10">
        <v>18.655164826132321</v>
      </c>
      <c r="T47" s="10">
        <v>-8.0020804996372319E-2</v>
      </c>
      <c r="U47" s="10">
        <v>2.2020340356408735E-2</v>
      </c>
      <c r="V47" s="10">
        <v>0.1439727447741086</v>
      </c>
      <c r="W47" s="10">
        <v>-3.694778956589731E-2</v>
      </c>
      <c r="X47" s="10">
        <v>-3.5869346401535751E-3</v>
      </c>
      <c r="Y47" s="10">
        <v>2.5431948741331624E-2</v>
      </c>
      <c r="Z47" s="19">
        <f t="shared" si="4"/>
        <v>-3.7365026210822814</v>
      </c>
      <c r="AA47" s="19">
        <f t="shared" si="4"/>
        <v>81.850664565183337</v>
      </c>
      <c r="AB47" s="19">
        <f t="shared" si="4"/>
        <v>185.87141733938975</v>
      </c>
      <c r="AC47" s="19">
        <f t="shared" si="5"/>
        <v>-53211.127959037076</v>
      </c>
      <c r="AD47" s="19">
        <f t="shared" si="5"/>
        <v>237698.86961433967</v>
      </c>
      <c r="AE47" s="19">
        <f t="shared" si="5"/>
        <v>584309.47418730648</v>
      </c>
      <c r="AF47" s="19">
        <f t="shared" si="6"/>
        <v>17.763961644080254</v>
      </c>
      <c r="AG47" s="19">
        <f t="shared" si="6"/>
        <v>426.76908450311788</v>
      </c>
      <c r="AH47" s="19">
        <f t="shared" si="2"/>
        <v>932.7787636661019</v>
      </c>
      <c r="AI47" s="19">
        <f t="shared" si="7"/>
        <v>-94.975614517801418</v>
      </c>
      <c r="AJ47" s="19">
        <f t="shared" si="3"/>
        <v>332.30312038716863</v>
      </c>
      <c r="AK47" s="19">
        <f t="shared" si="3"/>
        <v>741.78653876833346</v>
      </c>
    </row>
    <row r="48" spans="1:37" x14ac:dyDescent="0.25">
      <c r="A48" s="6">
        <v>14</v>
      </c>
      <c r="B48" s="9">
        <f>SUM(N$35:N48)</f>
        <v>-2.2083630110411204E-2</v>
      </c>
      <c r="C48" s="9">
        <f>SUM(O$35:O48)</f>
        <v>0.27650185140362821</v>
      </c>
      <c r="D48" s="9">
        <f>SUM(P$35:P48)</f>
        <v>0.63986875594546988</v>
      </c>
      <c r="E48" s="9">
        <f>SUM(Q$35:Q48)</f>
        <v>-144.49626167776057</v>
      </c>
      <c r="F48" s="9">
        <f>SUM(R$35:R48)</f>
        <v>565.96084604332793</v>
      </c>
      <c r="G48" s="9">
        <f>SUM(S$35:S48)</f>
        <v>1409.4896933002394</v>
      </c>
      <c r="H48" s="9">
        <f>SUM(T$35:T48)</f>
        <v>4.8716324500435559E-2</v>
      </c>
      <c r="I48" s="9">
        <f>SUM(U$35:U48)</f>
        <v>3.1432163867327465</v>
      </c>
      <c r="J48" s="9">
        <f>SUM(V$35:V48)</f>
        <v>6.9587445590829224</v>
      </c>
      <c r="K48" s="9">
        <f>SUM(W$35:W48)</f>
        <v>-0.23923040391093497</v>
      </c>
      <c r="L48" s="9">
        <f>SUM(X$35:X48)</f>
        <v>0.72737505667489177</v>
      </c>
      <c r="M48" s="9">
        <f>SUM(Y$35:Y48)</f>
        <v>1.6538308079246056</v>
      </c>
      <c r="N48" s="10">
        <v>-9.4808926810474176E-3</v>
      </c>
      <c r="O48" s="10">
        <v>4.3020405251540246E-4</v>
      </c>
      <c r="P48" s="10">
        <v>1.2948636811839942E-2</v>
      </c>
      <c r="Q48" s="10">
        <v>-17.872330116753709</v>
      </c>
      <c r="R48" s="10">
        <v>0.32041418957874401</v>
      </c>
      <c r="S48" s="10">
        <v>19.036874354202119</v>
      </c>
      <c r="T48" s="10">
        <v>-8.153972003703272E-2</v>
      </c>
      <c r="U48" s="10">
        <v>1.3888931965498078E-2</v>
      </c>
      <c r="V48" s="10">
        <v>0.11904997866900746</v>
      </c>
      <c r="W48" s="10">
        <v>-3.0695676511603903E-2</v>
      </c>
      <c r="X48" s="10">
        <v>-2.2516056605955377E-3</v>
      </c>
      <c r="Y48" s="10">
        <v>2.5115327262416075E-2</v>
      </c>
      <c r="Z48" s="19">
        <f t="shared" si="4"/>
        <v>-6.5474300526412392</v>
      </c>
      <c r="AA48" s="19">
        <f t="shared" si="4"/>
        <v>81.978212931467539</v>
      </c>
      <c r="AB48" s="19">
        <f t="shared" si="4"/>
        <v>189.71047339035161</v>
      </c>
      <c r="AC48" s="19">
        <f t="shared" si="5"/>
        <v>-60721.610638296981</v>
      </c>
      <c r="AD48" s="19">
        <f t="shared" si="5"/>
        <v>237833.51715079963</v>
      </c>
      <c r="AE48" s="19">
        <f t="shared" si="5"/>
        <v>592309.33286104794</v>
      </c>
      <c r="AF48" s="19">
        <f t="shared" si="6"/>
        <v>6.6437985503035346</v>
      </c>
      <c r="AG48" s="19">
        <f t="shared" si="6"/>
        <v>428.66321890270331</v>
      </c>
      <c r="AH48" s="19">
        <f t="shared" si="2"/>
        <v>949.01447282120762</v>
      </c>
      <c r="AI48" s="19">
        <f t="shared" si="7"/>
        <v>-108.95573560404394</v>
      </c>
      <c r="AJ48" s="19">
        <f t="shared" si="3"/>
        <v>331.27764307730399</v>
      </c>
      <c r="AK48" s="19">
        <f t="shared" si="3"/>
        <v>753.22513065329986</v>
      </c>
    </row>
    <row r="49" spans="1:37" x14ac:dyDescent="0.25">
      <c r="A49" s="6">
        <v>15</v>
      </c>
      <c r="B49" s="9">
        <f>SUM(N$35:N49)</f>
        <v>-3.1297211918560879E-2</v>
      </c>
      <c r="C49" s="9">
        <f>SUM(O$35:O49)</f>
        <v>0.27652746906320308</v>
      </c>
      <c r="D49" s="9">
        <f>SUM(P$35:P49)</f>
        <v>0.65060454101065635</v>
      </c>
      <c r="E49" s="9">
        <f>SUM(Q$35:Q49)</f>
        <v>-159.55047095412775</v>
      </c>
      <c r="F49" s="9">
        <f>SUM(R$35:R49)</f>
        <v>567.78855308200684</v>
      </c>
      <c r="G49" s="9">
        <f>SUM(S$35:S49)</f>
        <v>1428.3354544789252</v>
      </c>
      <c r="H49" s="9">
        <f>SUM(T$35:T49)</f>
        <v>-3.5457203587603306E-2</v>
      </c>
      <c r="I49" s="9">
        <f>SUM(U$35:U49)</f>
        <v>3.1479030264289825</v>
      </c>
      <c r="J49" s="9">
        <f>SUM(V$35:V49)</f>
        <v>7.0555220554425642</v>
      </c>
      <c r="K49" s="9">
        <f>SUM(W$35:W49)</f>
        <v>-0.26636019945667899</v>
      </c>
      <c r="L49" s="9">
        <f>SUM(X$35:X49)</f>
        <v>0.72623156841241421</v>
      </c>
      <c r="M49" s="9">
        <f>SUM(Y$35:Y49)</f>
        <v>1.6795341290349355</v>
      </c>
      <c r="N49" s="10">
        <v>-9.2135818081496741E-3</v>
      </c>
      <c r="O49" s="10">
        <v>2.5617659574856939E-5</v>
      </c>
      <c r="P49" s="10">
        <v>1.0735785065186507E-2</v>
      </c>
      <c r="Q49" s="10">
        <v>-15.054209276367185</v>
      </c>
      <c r="R49" s="10">
        <v>1.827707038678906</v>
      </c>
      <c r="S49" s="10">
        <v>18.845761178685731</v>
      </c>
      <c r="T49" s="10">
        <v>-8.4173528088038865E-2</v>
      </c>
      <c r="U49" s="10">
        <v>4.6866396962359051E-3</v>
      </c>
      <c r="V49" s="10">
        <v>9.6777496359641932E-2</v>
      </c>
      <c r="W49" s="10">
        <v>-2.7129795545743997E-2</v>
      </c>
      <c r="X49" s="10">
        <v>-1.143488262477598E-3</v>
      </c>
      <c r="Y49" s="10">
        <v>2.5703321110329962E-2</v>
      </c>
      <c r="Z49" s="19">
        <f t="shared" si="4"/>
        <v>-9.2791042439558176</v>
      </c>
      <c r="AA49" s="19">
        <f t="shared" si="4"/>
        <v>81.985808142641616</v>
      </c>
      <c r="AB49" s="19">
        <f t="shared" si="4"/>
        <v>192.89345560038961</v>
      </c>
      <c r="AC49" s="19">
        <f t="shared" si="5"/>
        <v>-67047.835438392955</v>
      </c>
      <c r="AD49" s="19">
        <f t="shared" si="5"/>
        <v>238601.57380413392</v>
      </c>
      <c r="AE49" s="19">
        <f t="shared" si="5"/>
        <v>600228.88011567842</v>
      </c>
      <c r="AF49" s="19">
        <f t="shared" si="6"/>
        <v>-4.8355560524897561</v>
      </c>
      <c r="AG49" s="19">
        <f t="shared" si="6"/>
        <v>429.30236995399758</v>
      </c>
      <c r="AH49" s="19">
        <f t="shared" si="2"/>
        <v>962.21272200378792</v>
      </c>
      <c r="AI49" s="19">
        <f t="shared" si="7"/>
        <v>-121.31180231692859</v>
      </c>
      <c r="AJ49" s="19">
        <f t="shared" si="3"/>
        <v>330.7568497217938</v>
      </c>
      <c r="AK49" s="19">
        <f t="shared" si="3"/>
        <v>764.93152003048613</v>
      </c>
    </row>
    <row r="50" spans="1:37" x14ac:dyDescent="0.25">
      <c r="A50" s="6">
        <v>16</v>
      </c>
      <c r="B50" s="9">
        <f>SUM(N$35:N50)</f>
        <v>-4.0203017843367786E-2</v>
      </c>
      <c r="C50" s="9">
        <f>SUM(O$35:O50)</f>
        <v>0.2762563564017152</v>
      </c>
      <c r="D50" s="9">
        <f>SUM(P$35:P50)</f>
        <v>0.65905262846414958</v>
      </c>
      <c r="E50" s="9">
        <f>SUM(Q$35:Q50)</f>
        <v>-173.40810967988989</v>
      </c>
      <c r="F50" s="9">
        <f>SUM(R$35:R50)</f>
        <v>569.34374988589218</v>
      </c>
      <c r="G50" s="9">
        <f>SUM(S$35:S50)</f>
        <v>1447.0558796791781</v>
      </c>
      <c r="H50" s="9">
        <f>SUM(T$35:T50)</f>
        <v>-0.1143294391969109</v>
      </c>
      <c r="I50" s="9">
        <f>SUM(U$35:U50)</f>
        <v>3.1464275723248356</v>
      </c>
      <c r="J50" s="9">
        <f>SUM(V$35:V50)</f>
        <v>7.1309531625625429</v>
      </c>
      <c r="K50" s="9">
        <f>SUM(W$35:W50)</f>
        <v>-0.28974080100754379</v>
      </c>
      <c r="L50" s="9">
        <f>SUM(X$35:X50)</f>
        <v>0.7252127521433569</v>
      </c>
      <c r="M50" s="9">
        <f>SUM(Y$35:Y50)</f>
        <v>1.7041168253028023</v>
      </c>
      <c r="N50" s="10">
        <v>-8.9058059248069039E-3</v>
      </c>
      <c r="O50" s="10">
        <v>-2.7111266148786655E-4</v>
      </c>
      <c r="P50" s="10">
        <v>8.4480874534932845E-3</v>
      </c>
      <c r="Q50" s="10">
        <v>-13.85763872576214</v>
      </c>
      <c r="R50" s="10">
        <v>1.5551968038853725</v>
      </c>
      <c r="S50" s="10">
        <v>18.720425200252912</v>
      </c>
      <c r="T50" s="10">
        <v>-7.8872235609307589E-2</v>
      </c>
      <c r="U50" s="10">
        <v>-1.4754541041466711E-3</v>
      </c>
      <c r="V50" s="10">
        <v>7.5431107119978622E-2</v>
      </c>
      <c r="W50" s="10">
        <v>-2.338060155086482E-2</v>
      </c>
      <c r="X50" s="10">
        <v>-1.0188162690572997E-3</v>
      </c>
      <c r="Y50" s="10">
        <v>2.4582696267866837E-2</v>
      </c>
      <c r="Z50" s="19">
        <f t="shared" si="4"/>
        <v>-11.91952799057441</v>
      </c>
      <c r="AA50" s="19">
        <f t="shared" si="4"/>
        <v>81.90542773513603</v>
      </c>
      <c r="AB50" s="19">
        <f t="shared" si="4"/>
        <v>195.39817341189951</v>
      </c>
      <c r="AC50" s="19">
        <f t="shared" si="5"/>
        <v>-72871.225838266691</v>
      </c>
      <c r="AD50" s="19">
        <f t="shared" si="5"/>
        <v>239255.11358222205</v>
      </c>
      <c r="AE50" s="19">
        <f t="shared" si="5"/>
        <v>608095.75747841701</v>
      </c>
      <c r="AF50" s="19">
        <f t="shared" si="6"/>
        <v>-15.59193494547524</v>
      </c>
      <c r="AG50" s="19">
        <f t="shared" si="6"/>
        <v>429.10115157517509</v>
      </c>
      <c r="AH50" s="19">
        <f t="shared" si="2"/>
        <v>972.49980924344675</v>
      </c>
      <c r="AI50" s="19">
        <f t="shared" si="7"/>
        <v>-131.96032607976909</v>
      </c>
      <c r="AJ50" s="19">
        <f t="shared" si="3"/>
        <v>330.29283731272795</v>
      </c>
      <c r="AK50" s="19">
        <f t="shared" si="3"/>
        <v>776.12752902938155</v>
      </c>
    </row>
    <row r="51" spans="1:37" x14ac:dyDescent="0.25">
      <c r="A51" s="6">
        <v>17</v>
      </c>
      <c r="B51" s="9">
        <f>SUM(N$35:N51)</f>
        <v>-4.9295724447259735E-2</v>
      </c>
      <c r="C51" s="9">
        <f>SUM(O$35:O51)</f>
        <v>0.27540738571556889</v>
      </c>
      <c r="D51" s="9">
        <f>SUM(P$35:P51)</f>
        <v>0.66634925637251508</v>
      </c>
      <c r="E51" s="9">
        <f>SUM(Q$35:Q51)</f>
        <v>-185.60757115905605</v>
      </c>
      <c r="F51" s="9">
        <f>SUM(R$35:R51)</f>
        <v>570.53237737016593</v>
      </c>
      <c r="G51" s="9">
        <f>SUM(S$35:S51)</f>
        <v>1464.0447628462161</v>
      </c>
      <c r="H51" s="9">
        <f>SUM(T$35:T51)</f>
        <v>-0.19265242580212749</v>
      </c>
      <c r="I51" s="9">
        <f>SUM(U$35:U51)</f>
        <v>3.1380190368021701</v>
      </c>
      <c r="J51" s="9">
        <f>SUM(V$35:V51)</f>
        <v>7.1932333013124721</v>
      </c>
      <c r="K51" s="9">
        <f>SUM(W$35:W51)</f>
        <v>-0.31047606201368838</v>
      </c>
      <c r="L51" s="9">
        <f>SUM(X$35:X51)</f>
        <v>0.7243703661087294</v>
      </c>
      <c r="M51" s="9">
        <f>SUM(Y$35:Y51)</f>
        <v>1.7276806403738107</v>
      </c>
      <c r="N51" s="10">
        <v>-9.0927066038919493E-3</v>
      </c>
      <c r="O51" s="10">
        <v>-8.4897068614633853E-4</v>
      </c>
      <c r="P51" s="10">
        <v>7.2966279083655173E-3</v>
      </c>
      <c r="Q51" s="10">
        <v>-12.19946147916616</v>
      </c>
      <c r="R51" s="10">
        <v>1.1886274842737596</v>
      </c>
      <c r="S51" s="10">
        <v>16.988883167037983</v>
      </c>
      <c r="T51" s="10">
        <v>-7.8322986605216596E-2</v>
      </c>
      <c r="U51" s="10">
        <v>-8.4085355226654109E-3</v>
      </c>
      <c r="V51" s="10">
        <v>6.2280138749929041E-2</v>
      </c>
      <c r="W51" s="10">
        <v>-2.0735261006144617E-2</v>
      </c>
      <c r="X51" s="10">
        <v>-8.4238603462749313E-4</v>
      </c>
      <c r="Y51" s="10">
        <v>2.3563815071008531E-2</v>
      </c>
      <c r="Z51" s="19">
        <f t="shared" si="4"/>
        <v>-14.615364688640854</v>
      </c>
      <c r="AA51" s="19">
        <f t="shared" si="4"/>
        <v>81.653722007567936</v>
      </c>
      <c r="AB51" s="19">
        <f t="shared" si="4"/>
        <v>197.56150256617883</v>
      </c>
      <c r="AC51" s="19">
        <f t="shared" si="5"/>
        <v>-77997.801026674089</v>
      </c>
      <c r="AD51" s="19">
        <f t="shared" si="5"/>
        <v>239754.61007061569</v>
      </c>
      <c r="AE51" s="19">
        <f t="shared" si="5"/>
        <v>615234.98957252433</v>
      </c>
      <c r="AF51" s="19">
        <f t="shared" si="6"/>
        <v>-26.27340876763374</v>
      </c>
      <c r="AG51" s="19">
        <f t="shared" si="6"/>
        <v>427.95441859216521</v>
      </c>
      <c r="AH51" s="19">
        <f t="shared" si="2"/>
        <v>980.99340353206719</v>
      </c>
      <c r="AI51" s="19">
        <f t="shared" si="7"/>
        <v>-141.40404886304643</v>
      </c>
      <c r="AJ51" s="19">
        <f t="shared" si="3"/>
        <v>329.90917876195454</v>
      </c>
      <c r="AK51" s="19">
        <f t="shared" si="3"/>
        <v>786.85949604831956</v>
      </c>
    </row>
    <row r="52" spans="1:37" x14ac:dyDescent="0.25">
      <c r="A52" s="6">
        <v>18</v>
      </c>
      <c r="B52" s="9">
        <f>SUM(N$35:N52)</f>
        <v>-5.7920409380396873E-2</v>
      </c>
      <c r="C52" s="9">
        <f>SUM(O$35:O52)</f>
        <v>0.27474058741515156</v>
      </c>
      <c r="D52" s="9">
        <f>SUM(P$35:P52)</f>
        <v>0.67333590873810234</v>
      </c>
      <c r="E52" s="9">
        <f>SUM(Q$35:Q52)</f>
        <v>-196.22054422530823</v>
      </c>
      <c r="F52" s="9">
        <f>SUM(R$35:R52)</f>
        <v>571.56722612038755</v>
      </c>
      <c r="G52" s="9">
        <f>SUM(S$35:S52)</f>
        <v>1480.039481178896</v>
      </c>
      <c r="H52" s="9">
        <f>SUM(T$35:T52)</f>
        <v>-0.26626206134362002</v>
      </c>
      <c r="I52" s="9">
        <f>SUM(U$35:U52)</f>
        <v>3.1299988816111171</v>
      </c>
      <c r="J52" s="9">
        <f>SUM(V$35:V52)</f>
        <v>7.2502150073757878</v>
      </c>
      <c r="K52" s="9">
        <f>SUM(W$35:W52)</f>
        <v>-0.3272958884418431</v>
      </c>
      <c r="L52" s="9">
        <f>SUM(X$35:X52)</f>
        <v>0.72443677964363651</v>
      </c>
      <c r="M52" s="9">
        <f>SUM(Y$35:Y52)</f>
        <v>1.7507525175370386</v>
      </c>
      <c r="N52" s="10">
        <v>-8.6246849331371358E-3</v>
      </c>
      <c r="O52" s="10">
        <v>-6.6679830041730759E-4</v>
      </c>
      <c r="P52" s="10">
        <v>6.9866523655872353E-3</v>
      </c>
      <c r="Q52" s="10">
        <v>-10.612973066252184</v>
      </c>
      <c r="R52" s="10">
        <v>1.0348487502216288</v>
      </c>
      <c r="S52" s="10">
        <v>15.994718332679971</v>
      </c>
      <c r="T52" s="10">
        <v>-7.3609635541492538E-2</v>
      </c>
      <c r="U52" s="10">
        <v>-8.0201551910531899E-3</v>
      </c>
      <c r="V52" s="10">
        <v>5.6981706063315984E-2</v>
      </c>
      <c r="W52" s="10">
        <v>-1.6819826428154702E-2</v>
      </c>
      <c r="X52" s="10">
        <v>6.6413534907159557E-5</v>
      </c>
      <c r="Y52" s="10">
        <v>2.3071877163227898E-2</v>
      </c>
      <c r="Z52" s="19">
        <f t="shared" si="4"/>
        <v>-17.172440723851295</v>
      </c>
      <c r="AA52" s="19">
        <f t="shared" si="4"/>
        <v>81.45602737089024</v>
      </c>
      <c r="AB52" s="19">
        <f t="shared" si="4"/>
        <v>199.6329291132227</v>
      </c>
      <c r="AC52" s="19">
        <f t="shared" si="5"/>
        <v>-82457.686775696784</v>
      </c>
      <c r="AD52" s="19">
        <f t="shared" si="5"/>
        <v>240189.48417843599</v>
      </c>
      <c r="AE52" s="19">
        <f t="shared" si="5"/>
        <v>621956.4441457378</v>
      </c>
      <c r="AF52" s="19">
        <f t="shared" si="6"/>
        <v>-36.312088715554836</v>
      </c>
      <c r="AG52" s="19">
        <f t="shared" si="6"/>
        <v>426.86065185220821</v>
      </c>
      <c r="AH52" s="19">
        <f t="shared" si="2"/>
        <v>988.7644121214754</v>
      </c>
      <c r="AI52" s="19">
        <f t="shared" si="7"/>
        <v>-149.06451564006284</v>
      </c>
      <c r="AJ52" s="19">
        <f t="shared" si="3"/>
        <v>329.93942632008913</v>
      </c>
      <c r="AK52" s="19">
        <f t="shared" si="3"/>
        <v>797.36741354956462</v>
      </c>
    </row>
    <row r="53" spans="1:37" x14ac:dyDescent="0.25">
      <c r="A53" s="6">
        <v>19</v>
      </c>
      <c r="B53" s="9">
        <f>SUM(N$35:N53)</f>
        <v>-6.5554048892214778E-2</v>
      </c>
      <c r="C53" s="9">
        <f>SUM(O$35:O53)</f>
        <v>0.27436676560403661</v>
      </c>
      <c r="D53" s="9">
        <f>SUM(P$35:P53)</f>
        <v>0.67962672713887828</v>
      </c>
      <c r="E53" s="9">
        <f>SUM(Q$35:Q53)</f>
        <v>-205.77869097604452</v>
      </c>
      <c r="F53" s="9">
        <f>SUM(R$35:R53)</f>
        <v>572.19425312448402</v>
      </c>
      <c r="G53" s="9">
        <f>SUM(S$35:S53)</f>
        <v>1493.7496663400079</v>
      </c>
      <c r="H53" s="9">
        <f>SUM(T$35:T53)</f>
        <v>-0.33497579614060702</v>
      </c>
      <c r="I53" s="9">
        <f>SUM(U$35:U53)</f>
        <v>3.1230818726240792</v>
      </c>
      <c r="J53" s="9">
        <f>SUM(V$35:V53)</f>
        <v>7.3034862550961401</v>
      </c>
      <c r="K53" s="9">
        <f>SUM(W$35:W53)</f>
        <v>-0.34143239901028544</v>
      </c>
      <c r="L53" s="9">
        <f>SUM(X$35:X53)</f>
        <v>0.7249227436658594</v>
      </c>
      <c r="M53" s="9">
        <f>SUM(Y$35:Y53)</f>
        <v>1.7734305030054638</v>
      </c>
      <c r="N53" s="10">
        <v>-7.6336395118179103E-3</v>
      </c>
      <c r="O53" s="10">
        <v>-3.738218111149637E-4</v>
      </c>
      <c r="P53" s="10">
        <v>6.2908184007759004E-3</v>
      </c>
      <c r="Q53" s="10">
        <v>-9.5581467507362952</v>
      </c>
      <c r="R53" s="10">
        <v>0.62702700409648759</v>
      </c>
      <c r="S53" s="10">
        <v>13.7101851611118</v>
      </c>
      <c r="T53" s="10">
        <v>-6.8713734796987017E-2</v>
      </c>
      <c r="U53" s="10">
        <v>-6.917008987037847E-3</v>
      </c>
      <c r="V53" s="10">
        <v>5.3271247720352091E-2</v>
      </c>
      <c r="W53" s="10">
        <v>-1.4136510568442322E-2</v>
      </c>
      <c r="X53" s="10">
        <v>4.8596402222293549E-4</v>
      </c>
      <c r="Y53" s="10">
        <v>2.2677985468425248E-2</v>
      </c>
      <c r="Z53" s="19">
        <f t="shared" si="4"/>
        <v>-19.435688228940734</v>
      </c>
      <c r="AA53" s="19">
        <f t="shared" si="4"/>
        <v>81.345195404035607</v>
      </c>
      <c r="AB53" s="19">
        <f t="shared" si="4"/>
        <v>201.49805243067632</v>
      </c>
      <c r="AC53" s="19">
        <f t="shared" si="5"/>
        <v>-86474.303252019366</v>
      </c>
      <c r="AD53" s="19">
        <f t="shared" si="5"/>
        <v>240452.9795046151</v>
      </c>
      <c r="AE53" s="19">
        <f t="shared" si="5"/>
        <v>627717.8701886381</v>
      </c>
      <c r="AF53" s="19">
        <f t="shared" si="6"/>
        <v>-45.683079165092593</v>
      </c>
      <c r="AG53" s="19">
        <f t="shared" si="6"/>
        <v>425.91732916208804</v>
      </c>
      <c r="AH53" s="19">
        <f t="shared" si="2"/>
        <v>996.02939859175331</v>
      </c>
      <c r="AI53" s="19">
        <f t="shared" si="7"/>
        <v>-155.50288585839181</v>
      </c>
      <c r="AJ53" s="19">
        <f t="shared" si="3"/>
        <v>330.16075507535101</v>
      </c>
      <c r="AK53" s="19">
        <f t="shared" si="3"/>
        <v>807.69593596283607</v>
      </c>
    </row>
    <row r="54" spans="1:37" x14ac:dyDescent="0.25">
      <c r="A54" s="6">
        <v>20</v>
      </c>
      <c r="B54" s="9">
        <f>SUM(N$35:N54)</f>
        <v>-7.1987596484897456E-2</v>
      </c>
      <c r="C54" s="9">
        <f>SUM(O$35:O54)</f>
        <v>0.27413348260566794</v>
      </c>
      <c r="D54" s="9">
        <f>SUM(P$35:P54)</f>
        <v>0.68579242451924172</v>
      </c>
      <c r="E54" s="9">
        <f>SUM(Q$35:Q54)</f>
        <v>-214.6440473681487</v>
      </c>
      <c r="F54" s="9">
        <f>SUM(R$35:R54)</f>
        <v>572.42789732437393</v>
      </c>
      <c r="G54" s="9">
        <f>SUM(S$35:S54)</f>
        <v>1505.6852177827666</v>
      </c>
      <c r="H54" s="9">
        <f>SUM(T$35:T54)</f>
        <v>-0.39587919707540958</v>
      </c>
      <c r="I54" s="9">
        <f>SUM(U$35:U54)</f>
        <v>3.1194692108445596</v>
      </c>
      <c r="J54" s="9">
        <f>SUM(V$35:V54)</f>
        <v>7.354673908418647</v>
      </c>
      <c r="K54" s="9">
        <f>SUM(W$35:W54)</f>
        <v>-0.3545133396920685</v>
      </c>
      <c r="L54" s="9">
        <f>SUM(X$35:X54)</f>
        <v>0.72584498678752463</v>
      </c>
      <c r="M54" s="9">
        <f>SUM(Y$35:Y54)</f>
        <v>1.7961178312639494</v>
      </c>
      <c r="N54" s="10">
        <v>-6.4335475926826733E-3</v>
      </c>
      <c r="O54" s="10">
        <v>-2.3328299836867828E-4</v>
      </c>
      <c r="P54" s="10">
        <v>6.1656973803634017E-3</v>
      </c>
      <c r="Q54" s="10">
        <v>-8.8653563921041929</v>
      </c>
      <c r="R54" s="10">
        <v>0.23364419988994262</v>
      </c>
      <c r="S54" s="10">
        <v>11.935551442758573</v>
      </c>
      <c r="T54" s="10">
        <v>-6.0903400934802551E-2</v>
      </c>
      <c r="U54" s="10">
        <v>-3.6126617795196637E-3</v>
      </c>
      <c r="V54" s="10">
        <v>5.1187653322507132E-2</v>
      </c>
      <c r="W54" s="10">
        <v>-1.3080940681783084E-2</v>
      </c>
      <c r="X54" s="10">
        <v>9.2224312166522618E-4</v>
      </c>
      <c r="Y54" s="10">
        <v>2.2687328258485712E-2</v>
      </c>
      <c r="Z54" s="19">
        <f t="shared" si="4"/>
        <v>-21.343128384514138</v>
      </c>
      <c r="AA54" s="19">
        <f t="shared" si="4"/>
        <v>81.276030864208934</v>
      </c>
      <c r="AB54" s="19">
        <f t="shared" si="4"/>
        <v>203.32607944081224</v>
      </c>
      <c r="AC54" s="19">
        <f t="shared" si="5"/>
        <v>-90199.788691992799</v>
      </c>
      <c r="AD54" s="19">
        <f t="shared" si="5"/>
        <v>240551.16372037877</v>
      </c>
      <c r="AE54" s="19">
        <f t="shared" si="5"/>
        <v>632733.54255998845</v>
      </c>
      <c r="AF54" s="19">
        <f t="shared" si="6"/>
        <v>-53.988917731291863</v>
      </c>
      <c r="AG54" s="19">
        <f t="shared" si="6"/>
        <v>425.42464426971088</v>
      </c>
      <c r="AH54" s="19">
        <f t="shared" si="2"/>
        <v>1003.0102301800327</v>
      </c>
      <c r="AI54" s="19">
        <f t="shared" si="7"/>
        <v>-161.46050450166072</v>
      </c>
      <c r="AJ54" s="19">
        <f t="shared" si="3"/>
        <v>330.58078395163136</v>
      </c>
      <c r="AK54" s="19">
        <f t="shared" si="3"/>
        <v>818.02871348142446</v>
      </c>
    </row>
    <row r="57" spans="1:37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  <c r="K57" s="12"/>
      <c r="L57" s="12"/>
      <c r="M57" s="12"/>
    </row>
    <row r="58" spans="1:37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37" x14ac:dyDescent="0.25">
      <c r="A59" s="21"/>
      <c r="B59" s="37" t="str">
        <f>B8</f>
        <v>response of pib_n to hidrocarb shocks</v>
      </c>
      <c r="C59" s="38"/>
      <c r="D59" s="39"/>
      <c r="E59" s="37" t="str">
        <f>E8</f>
        <v>response of pib_n to agropec shocks</v>
      </c>
      <c r="F59" s="38"/>
      <c r="G59" s="39"/>
      <c r="H59" s="37" t="str">
        <f>H8</f>
        <v>response of pib_n to industria shocks</v>
      </c>
      <c r="I59" s="38"/>
      <c r="J59" s="39"/>
      <c r="K59" s="37" t="str">
        <f>K8</f>
        <v>response of pib_n to energia shocks</v>
      </c>
      <c r="L59" s="38"/>
      <c r="M59" s="39"/>
    </row>
    <row r="60" spans="1:37" x14ac:dyDescent="0.25">
      <c r="A60" s="21"/>
      <c r="B60" s="21" t="s">
        <v>327</v>
      </c>
      <c r="C60" s="21" t="s">
        <v>316</v>
      </c>
      <c r="D60" s="21" t="s">
        <v>328</v>
      </c>
      <c r="E60" s="21" t="s">
        <v>327</v>
      </c>
      <c r="F60" s="21" t="s">
        <v>316</v>
      </c>
      <c r="G60" s="21" t="s">
        <v>328</v>
      </c>
      <c r="H60" s="21" t="s">
        <v>327</v>
      </c>
      <c r="I60" s="21" t="s">
        <v>316</v>
      </c>
      <c r="J60" s="21" t="s">
        <v>328</v>
      </c>
      <c r="K60" s="21" t="s">
        <v>327</v>
      </c>
      <c r="L60" s="21" t="s">
        <v>316</v>
      </c>
      <c r="M60" s="21" t="s">
        <v>328</v>
      </c>
    </row>
    <row r="61" spans="1:37" x14ac:dyDescent="0.25">
      <c r="A61" s="21">
        <v>1</v>
      </c>
      <c r="B61" s="23">
        <f>(Z10/Z35)</f>
        <v>24.874982116512413</v>
      </c>
      <c r="C61" s="23">
        <f t="shared" ref="C61:M61" si="8">(AA10/AA35)</f>
        <v>25.113471567641515</v>
      </c>
      <c r="D61" s="23">
        <f t="shared" si="8"/>
        <v>28.540207689928799</v>
      </c>
      <c r="E61" s="23">
        <f t="shared" si="8"/>
        <v>3.4935972999521523E-3</v>
      </c>
      <c r="F61" s="22">
        <f t="shared" si="8"/>
        <v>3.4698490163892638E-3</v>
      </c>
      <c r="G61" s="23">
        <f t="shared" si="8"/>
        <v>4.3080279567238164E-3</v>
      </c>
      <c r="H61" s="23">
        <f t="shared" si="8"/>
        <v>3.5820589092616157</v>
      </c>
      <c r="I61" s="23">
        <f t="shared" si="8"/>
        <v>3.1165486757536005</v>
      </c>
      <c r="J61" s="23">
        <f t="shared" si="8"/>
        <v>3.636774354282807</v>
      </c>
      <c r="K61" s="23">
        <f t="shared" si="8"/>
        <v>1.3953940018867474</v>
      </c>
      <c r="L61" s="23">
        <f t="shared" si="8"/>
        <v>2.0683500845502505</v>
      </c>
      <c r="M61" s="23">
        <f t="shared" si="8"/>
        <v>2.9279006818051365</v>
      </c>
    </row>
    <row r="62" spans="1:37" x14ac:dyDescent="0.25">
      <c r="A62" s="21">
        <v>2</v>
      </c>
      <c r="B62" s="23">
        <f t="shared" ref="B62:M62" si="9">(Z11/Z36)</f>
        <v>6.2281537800546589</v>
      </c>
      <c r="C62" s="23">
        <f t="shared" si="9"/>
        <v>23.93391985882398</v>
      </c>
      <c r="D62" s="23">
        <f t="shared" si="9"/>
        <v>30.325068669048942</v>
      </c>
      <c r="E62" s="23">
        <f t="shared" si="9"/>
        <v>-8.9306981855211847E-4</v>
      </c>
      <c r="F62" s="23">
        <f t="shared" si="9"/>
        <v>4.8868395107628648E-3</v>
      </c>
      <c r="G62" s="23">
        <f t="shared" si="9"/>
        <v>6.4610685652076033E-3</v>
      </c>
      <c r="H62" s="23">
        <f t="shared" si="9"/>
        <v>3.3592661151737211</v>
      </c>
      <c r="I62" s="23">
        <f t="shared" si="9"/>
        <v>4.9137274350464679</v>
      </c>
      <c r="J62" s="23">
        <f t="shared" si="9"/>
        <v>5.5595164693573444</v>
      </c>
      <c r="K62" s="23">
        <f t="shared" si="9"/>
        <v>3.4097563176975139</v>
      </c>
      <c r="L62" s="23">
        <f t="shared" si="9"/>
        <v>4.3282677898290389</v>
      </c>
      <c r="M62" s="23">
        <f t="shared" si="9"/>
        <v>5.1755097434455397</v>
      </c>
    </row>
    <row r="63" spans="1:37" x14ac:dyDescent="0.25">
      <c r="A63" s="21">
        <v>3</v>
      </c>
      <c r="B63" s="23">
        <f t="shared" ref="B63:M63" si="10">(Z12/Z37)</f>
        <v>6.2268987750235079</v>
      </c>
      <c r="C63" s="23">
        <f t="shared" si="10"/>
        <v>25.626658549566407</v>
      </c>
      <c r="D63" s="23">
        <f t="shared" si="10"/>
        <v>32.320780305071409</v>
      </c>
      <c r="E63" s="23">
        <f t="shared" si="10"/>
        <v>-1.8403529610134689E-3</v>
      </c>
      <c r="F63" s="23">
        <f t="shared" si="10"/>
        <v>6.0247881448013251E-3</v>
      </c>
      <c r="G63" s="23">
        <f t="shared" si="10"/>
        <v>7.8499133276879948E-3</v>
      </c>
      <c r="H63" s="23">
        <f t="shared" si="10"/>
        <v>4.2377649447854111</v>
      </c>
      <c r="I63" s="23">
        <f t="shared" si="10"/>
        <v>6.0112533823264904</v>
      </c>
      <c r="J63" s="23">
        <f t="shared" si="10"/>
        <v>6.686997086611826</v>
      </c>
      <c r="K63" s="23">
        <f t="shared" si="10"/>
        <v>4.2838303421685024</v>
      </c>
      <c r="L63" s="23">
        <f t="shared" si="10"/>
        <v>5.28825195508134</v>
      </c>
      <c r="M63" s="23">
        <f t="shared" si="10"/>
        <v>6.1850168014737381</v>
      </c>
    </row>
    <row r="64" spans="1:37" x14ac:dyDescent="0.25">
      <c r="A64" s="21">
        <v>4</v>
      </c>
      <c r="B64" s="23">
        <f t="shared" ref="B64:M64" si="11">(Z13/Z38)</f>
        <v>5.7782137821269712</v>
      </c>
      <c r="C64" s="23">
        <f t="shared" si="11"/>
        <v>27.699748463917039</v>
      </c>
      <c r="D64" s="23">
        <f t="shared" si="11"/>
        <v>34.745340718954637</v>
      </c>
      <c r="E64" s="23">
        <f t="shared" si="11"/>
        <v>-2.6676624613107668E-3</v>
      </c>
      <c r="F64" s="23">
        <f t="shared" si="11"/>
        <v>6.8780537946136339E-3</v>
      </c>
      <c r="G64" s="23">
        <f t="shared" si="11"/>
        <v>8.8166563083379255E-3</v>
      </c>
      <c r="H64" s="23">
        <f t="shared" si="11"/>
        <v>4.1999798986184711</v>
      </c>
      <c r="I64" s="23">
        <f t="shared" si="11"/>
        <v>6.579504145533984</v>
      </c>
      <c r="J64" s="23">
        <f t="shared" si="11"/>
        <v>7.2735241642598565</v>
      </c>
      <c r="K64" s="23">
        <f t="shared" si="11"/>
        <v>4.9457471719661177</v>
      </c>
      <c r="L64" s="23">
        <f t="shared" si="11"/>
        <v>6.1760050049606408</v>
      </c>
      <c r="M64" s="23">
        <f t="shared" si="11"/>
        <v>7.134780072141039</v>
      </c>
    </row>
    <row r="65" spans="1:13" x14ac:dyDescent="0.25">
      <c r="A65" s="21">
        <v>5</v>
      </c>
      <c r="B65" s="23">
        <f t="shared" ref="B65:M65" si="12">(Z14/Z39)</f>
        <v>-2.0826099177839681</v>
      </c>
      <c r="C65" s="23">
        <f t="shared" si="12"/>
        <v>27.095986595591157</v>
      </c>
      <c r="D65" s="23">
        <f t="shared" si="12"/>
        <v>34.859535335756789</v>
      </c>
      <c r="E65" s="23">
        <f t="shared" si="12"/>
        <v>-7.5057013022157152E-3</v>
      </c>
      <c r="F65" s="23">
        <f t="shared" si="12"/>
        <v>7.0390554876236175E-3</v>
      </c>
      <c r="G65" s="23">
        <f t="shared" si="12"/>
        <v>9.2287820526689556E-3</v>
      </c>
      <c r="H65" s="23">
        <f t="shared" si="12"/>
        <v>3.3232791941013571</v>
      </c>
      <c r="I65" s="23">
        <f t="shared" si="12"/>
        <v>6.7679700127164697</v>
      </c>
      <c r="J65" s="23">
        <f t="shared" si="12"/>
        <v>7.6214428452018632</v>
      </c>
      <c r="K65" s="23">
        <f t="shared" si="12"/>
        <v>5.8216152468061955</v>
      </c>
      <c r="L65" s="23">
        <f t="shared" si="12"/>
        <v>6.8733081616471257</v>
      </c>
      <c r="M65" s="23">
        <f t="shared" si="12"/>
        <v>7.8748441939582081</v>
      </c>
    </row>
    <row r="66" spans="1:13" x14ac:dyDescent="0.25">
      <c r="A66" s="21">
        <v>6</v>
      </c>
      <c r="B66" s="23">
        <f t="shared" ref="B66:M66" si="13">(Z15/Z40)</f>
        <v>-8.3453129082458748</v>
      </c>
      <c r="C66" s="23">
        <f t="shared" si="13"/>
        <v>28.494778870664327</v>
      </c>
      <c r="D66" s="23">
        <f t="shared" si="13"/>
        <v>36.246828214900418</v>
      </c>
      <c r="E66" s="23">
        <f t="shared" si="13"/>
        <v>-1.4309086895095961E-2</v>
      </c>
      <c r="F66" s="23">
        <f t="shared" si="13"/>
        <v>7.3764958951163121E-3</v>
      </c>
      <c r="G66" s="23">
        <f t="shared" si="13"/>
        <v>9.720602853827821E-3</v>
      </c>
      <c r="H66" s="23">
        <f t="shared" si="13"/>
        <v>2.1308016786093789</v>
      </c>
      <c r="I66" s="23">
        <f t="shared" si="13"/>
        <v>6.9312320083463046</v>
      </c>
      <c r="J66" s="23">
        <f t="shared" si="13"/>
        <v>7.8662253553967201</v>
      </c>
      <c r="K66" s="23">
        <f t="shared" si="13"/>
        <v>5.7772120911133298</v>
      </c>
      <c r="L66" s="23">
        <f t="shared" si="13"/>
        <v>7.1940098209378975</v>
      </c>
      <c r="M66" s="23">
        <f t="shared" si="13"/>
        <v>8.3505849244893291</v>
      </c>
    </row>
    <row r="67" spans="1:13" x14ac:dyDescent="0.25">
      <c r="A67" s="21">
        <v>7</v>
      </c>
      <c r="B67" s="23">
        <f t="shared" ref="B67:M67" si="14">(Z16/Z41)</f>
        <v>-22.888046173176651</v>
      </c>
      <c r="C67" s="23">
        <f t="shared" si="14"/>
        <v>28.951761944911418</v>
      </c>
      <c r="D67" s="23">
        <f t="shared" si="14"/>
        <v>37.001340588465126</v>
      </c>
      <c r="E67" s="23">
        <f t="shared" si="14"/>
        <v>-3.0357791629300461E-2</v>
      </c>
      <c r="F67" s="23">
        <f t="shared" si="14"/>
        <v>7.5435614398593432E-3</v>
      </c>
      <c r="G67" s="23">
        <f t="shared" si="14"/>
        <v>1.012030012222888E-2</v>
      </c>
      <c r="H67" s="23">
        <f t="shared" si="14"/>
        <v>-0.31056312689808674</v>
      </c>
      <c r="I67" s="23">
        <f t="shared" si="14"/>
        <v>6.8644372950403865</v>
      </c>
      <c r="J67" s="23">
        <f t="shared" si="14"/>
        <v>7.9265323952799243</v>
      </c>
      <c r="K67" s="23">
        <f t="shared" si="14"/>
        <v>5.4789402502724158</v>
      </c>
      <c r="L67" s="23">
        <f t="shared" si="14"/>
        <v>7.4569718372691023</v>
      </c>
      <c r="M67" s="23">
        <f t="shared" si="14"/>
        <v>8.70992651832481</v>
      </c>
    </row>
    <row r="68" spans="1:13" x14ac:dyDescent="0.25">
      <c r="A68" s="21">
        <v>8</v>
      </c>
      <c r="B68" s="23">
        <f t="shared" ref="B68:M68" si="15">(Z17/Z42)</f>
        <v>-52.653585879654329</v>
      </c>
      <c r="C68" s="23">
        <f t="shared" si="15"/>
        <v>28.749275424662034</v>
      </c>
      <c r="D68" s="23">
        <f t="shared" si="15"/>
        <v>37.155861441989494</v>
      </c>
      <c r="E68" s="23">
        <f t="shared" si="15"/>
        <v>-0.11703177257855145</v>
      </c>
      <c r="F68" s="23">
        <f t="shared" si="15"/>
        <v>7.554029533363725E-3</v>
      </c>
      <c r="G68" s="23">
        <f t="shared" si="15"/>
        <v>1.0395461723375667E-2</v>
      </c>
      <c r="H68" s="23">
        <f t="shared" si="15"/>
        <v>-4.9377980254263631</v>
      </c>
      <c r="I68" s="23">
        <f t="shared" si="15"/>
        <v>6.7003168766057755</v>
      </c>
      <c r="J68" s="23">
        <f t="shared" si="15"/>
        <v>7.9465369990999219</v>
      </c>
      <c r="K68" s="23">
        <f t="shared" si="15"/>
        <v>-0.63722176003988684</v>
      </c>
      <c r="L68" s="23">
        <f t="shared" si="15"/>
        <v>7.4821871011609824</v>
      </c>
      <c r="M68" s="23">
        <f t="shared" si="15"/>
        <v>8.9065455067395938</v>
      </c>
    </row>
    <row r="69" spans="1:13" x14ac:dyDescent="0.25">
      <c r="A69" s="21">
        <v>9</v>
      </c>
      <c r="B69" s="23">
        <f t="shared" ref="B69:M69" si="16">(Z18/Z43)</f>
        <v>-113.70762425978637</v>
      </c>
      <c r="C69" s="23">
        <f t="shared" si="16"/>
        <v>29.221388785828317</v>
      </c>
      <c r="D69" s="23">
        <f t="shared" si="16"/>
        <v>37.695844888373081</v>
      </c>
      <c r="E69" s="23">
        <f t="shared" si="16"/>
        <v>0.18680937794210903</v>
      </c>
      <c r="F69" s="23">
        <f t="shared" si="16"/>
        <v>7.6348105451179817E-3</v>
      </c>
      <c r="G69" s="23">
        <f t="shared" si="16"/>
        <v>1.0694760041474956E-2</v>
      </c>
      <c r="H69" s="23">
        <f t="shared" si="16"/>
        <v>-10.800222402519291</v>
      </c>
      <c r="I69" s="23">
        <f t="shared" si="16"/>
        <v>6.5953664860786541</v>
      </c>
      <c r="J69" s="23">
        <f t="shared" si="16"/>
        <v>7.954071023165616</v>
      </c>
      <c r="K69" s="23">
        <f t="shared" si="16"/>
        <v>61.754376828838815</v>
      </c>
      <c r="L69" s="23">
        <f t="shared" si="16"/>
        <v>7.4651261452919044</v>
      </c>
      <c r="M69" s="23">
        <f t="shared" si="16"/>
        <v>9.0459753777452701</v>
      </c>
    </row>
    <row r="70" spans="1:13" x14ac:dyDescent="0.25">
      <c r="A70" s="21">
        <v>10</v>
      </c>
      <c r="B70" s="23">
        <f t="shared" ref="B70:M70" si="17">(Z19/Z44)</f>
        <v>-243.99994089166273</v>
      </c>
      <c r="C70" s="23">
        <f t="shared" si="17"/>
        <v>28.746996215301163</v>
      </c>
      <c r="D70" s="23">
        <f t="shared" si="17"/>
        <v>37.64638820949191</v>
      </c>
      <c r="E70" s="23">
        <f t="shared" si="17"/>
        <v>7.5319201974716268E-2</v>
      </c>
      <c r="F70" s="23">
        <f t="shared" si="17"/>
        <v>7.6588172934212388E-3</v>
      </c>
      <c r="G70" s="23">
        <f t="shared" si="17"/>
        <v>1.0908528836007793E-2</v>
      </c>
      <c r="H70" s="23">
        <f t="shared" si="17"/>
        <v>-19.130211508264807</v>
      </c>
      <c r="I70" s="23">
        <f t="shared" si="17"/>
        <v>6.426924692959175</v>
      </c>
      <c r="J70" s="23">
        <f t="shared" si="17"/>
        <v>7.9424063413715098</v>
      </c>
      <c r="K70" s="23">
        <f t="shared" si="17"/>
        <v>20.071168775214591</v>
      </c>
      <c r="L70" s="23">
        <f t="shared" si="17"/>
        <v>7.42514360931761</v>
      </c>
      <c r="M70" s="23">
        <f t="shared" si="17"/>
        <v>9.1591768302930578</v>
      </c>
    </row>
    <row r="71" spans="1:13" x14ac:dyDescent="0.25">
      <c r="A71" s="21">
        <v>11</v>
      </c>
      <c r="B71" s="23">
        <f t="shared" ref="B71:M71" si="18">(Z20/Z45)</f>
        <v>-809.59972579233886</v>
      </c>
      <c r="C71" s="23">
        <f t="shared" si="18"/>
        <v>28.272781426890695</v>
      </c>
      <c r="D71" s="23">
        <f t="shared" si="18"/>
        <v>37.553885502082927</v>
      </c>
      <c r="E71" s="23">
        <f t="shared" si="18"/>
        <v>5.4714680898577797E-2</v>
      </c>
      <c r="F71" s="23">
        <f t="shared" si="18"/>
        <v>7.652231233930433E-3</v>
      </c>
      <c r="G71" s="23">
        <f t="shared" si="18"/>
        <v>1.1075240312854357E-2</v>
      </c>
      <c r="H71" s="23">
        <f t="shared" si="18"/>
        <v>-30.537107431788652</v>
      </c>
      <c r="I71" s="23">
        <f t="shared" si="18"/>
        <v>6.2930794153715288</v>
      </c>
      <c r="J71" s="23">
        <f t="shared" si="18"/>
        <v>7.9364691509670884</v>
      </c>
      <c r="K71" s="23">
        <f t="shared" si="18"/>
        <v>16.861781803112425</v>
      </c>
      <c r="L71" s="23">
        <f t="shared" si="18"/>
        <v>7.3889021559556705</v>
      </c>
      <c r="M71" s="23">
        <f t="shared" si="18"/>
        <v>9.2529470539082013</v>
      </c>
    </row>
    <row r="72" spans="1:13" x14ac:dyDescent="0.25">
      <c r="A72" s="21">
        <v>12</v>
      </c>
      <c r="B72" s="23">
        <f t="shared" ref="B72:M72" si="19">(Z21/Z46)</f>
        <v>1360.2507970179181</v>
      </c>
      <c r="C72" s="23">
        <f t="shared" si="19"/>
        <v>28.049310391240006</v>
      </c>
      <c r="D72" s="23">
        <f t="shared" si="19"/>
        <v>37.514494292069081</v>
      </c>
      <c r="E72" s="23">
        <f t="shared" si="19"/>
        <v>4.6561739845180805E-2</v>
      </c>
      <c r="F72" s="23">
        <f t="shared" si="19"/>
        <v>7.6804200073068499E-3</v>
      </c>
      <c r="G72" s="23">
        <f t="shared" si="19"/>
        <v>1.1239663617627432E-2</v>
      </c>
      <c r="H72" s="23">
        <f t="shared" si="19"/>
        <v>-49.425969254710218</v>
      </c>
      <c r="I72" s="23">
        <f t="shared" si="19"/>
        <v>6.2115632646258732</v>
      </c>
      <c r="J72" s="23">
        <f t="shared" si="19"/>
        <v>7.9537568337788995</v>
      </c>
      <c r="K72" s="23">
        <f t="shared" si="19"/>
        <v>15.176746218002911</v>
      </c>
      <c r="L72" s="23">
        <f t="shared" si="19"/>
        <v>7.4123792190165601</v>
      </c>
      <c r="M72" s="23">
        <f t="shared" si="19"/>
        <v>9.3740082387728911</v>
      </c>
    </row>
    <row r="73" spans="1:13" x14ac:dyDescent="0.25">
      <c r="A73" s="21">
        <v>13</v>
      </c>
      <c r="B73" s="23">
        <f t="shared" ref="B73:M73" si="20">(Z22/Z47)</f>
        <v>491.78019878385413</v>
      </c>
      <c r="C73" s="23">
        <f t="shared" si="20"/>
        <v>27.691281719321825</v>
      </c>
      <c r="D73" s="23">
        <f t="shared" si="20"/>
        <v>37.430801900262857</v>
      </c>
      <c r="E73" s="23">
        <f t="shared" si="20"/>
        <v>4.2708561655547837E-2</v>
      </c>
      <c r="F73" s="23">
        <f t="shared" si="20"/>
        <v>7.6696971658789474E-3</v>
      </c>
      <c r="G73" s="23">
        <f t="shared" si="20"/>
        <v>1.1366008556175713E-2</v>
      </c>
      <c r="H73" s="23">
        <f t="shared" si="20"/>
        <v>-91.159084249203474</v>
      </c>
      <c r="I73" s="23">
        <f t="shared" si="20"/>
        <v>6.1570043715396165</v>
      </c>
      <c r="J73" s="23">
        <f t="shared" si="20"/>
        <v>7.9738797891437185</v>
      </c>
      <c r="K73" s="23">
        <f t="shared" si="20"/>
        <v>14.362900256201918</v>
      </c>
      <c r="L73" s="23">
        <f t="shared" si="20"/>
        <v>7.4746579785797813</v>
      </c>
      <c r="M73" s="23">
        <f t="shared" si="20"/>
        <v>9.5099115294142216</v>
      </c>
    </row>
    <row r="74" spans="1:13" x14ac:dyDescent="0.25">
      <c r="A74" s="21">
        <v>14</v>
      </c>
      <c r="B74" s="23">
        <f t="shared" ref="B74:M74" si="21">(Z23/Z48)</f>
        <v>305.53727988006051</v>
      </c>
      <c r="C74" s="23">
        <f t="shared" si="21"/>
        <v>27.655479956647369</v>
      </c>
      <c r="D74" s="23">
        <f t="shared" si="21"/>
        <v>37.550014130111634</v>
      </c>
      <c r="E74" s="23">
        <f t="shared" si="21"/>
        <v>3.9890299224022006E-2</v>
      </c>
      <c r="F74" s="23">
        <f t="shared" si="21"/>
        <v>7.6710186281960437E-3</v>
      </c>
      <c r="G74" s="23">
        <f t="shared" si="21"/>
        <v>1.1467936600090003E-2</v>
      </c>
      <c r="H74" s="23">
        <f t="shared" si="21"/>
        <v>-268.912611238198</v>
      </c>
      <c r="I74" s="23">
        <f t="shared" si="21"/>
        <v>6.1478214864869898</v>
      </c>
      <c r="J74" s="23">
        <f t="shared" si="21"/>
        <v>8.0350359565938039</v>
      </c>
      <c r="K74" s="23">
        <f t="shared" si="21"/>
        <v>13.693919285179543</v>
      </c>
      <c r="L74" s="23">
        <f t="shared" si="21"/>
        <v>7.5705105129779415</v>
      </c>
      <c r="M74" s="23">
        <f t="shared" si="21"/>
        <v>9.6592325650046291</v>
      </c>
    </row>
    <row r="75" spans="1:13" x14ac:dyDescent="0.25">
      <c r="A75" s="21">
        <v>15</v>
      </c>
      <c r="B75" s="23">
        <f t="shared" ref="B75:M75" si="22">(Z24/Z49)</f>
        <v>230.04467760078543</v>
      </c>
      <c r="C75" s="23">
        <f t="shared" si="22"/>
        <v>27.764978188282505</v>
      </c>
      <c r="D75" s="23">
        <f t="shared" si="22"/>
        <v>37.822104904480732</v>
      </c>
      <c r="E75" s="23">
        <f t="shared" si="22"/>
        <v>3.8029126574134105E-2</v>
      </c>
      <c r="F75" s="23">
        <f t="shared" si="22"/>
        <v>7.6821937751956875E-3</v>
      </c>
      <c r="G75" s="23">
        <f t="shared" si="22"/>
        <v>1.1572892024448998E-2</v>
      </c>
      <c r="H75" s="23">
        <f t="shared" si="22"/>
        <v>397.26297107993003</v>
      </c>
      <c r="I75" s="23">
        <f t="shared" si="22"/>
        <v>6.1888511544725198</v>
      </c>
      <c r="J75" s="23">
        <f t="shared" si="22"/>
        <v>8.1217806954468497</v>
      </c>
      <c r="K75" s="23">
        <f t="shared" si="22"/>
        <v>13.061877626439651</v>
      </c>
      <c r="L75" s="23">
        <f t="shared" si="22"/>
        <v>7.6794212218735707</v>
      </c>
      <c r="M75" s="23">
        <f t="shared" si="22"/>
        <v>9.8045724989832124</v>
      </c>
    </row>
    <row r="76" spans="1:13" x14ac:dyDescent="0.25">
      <c r="A76" s="21">
        <v>16</v>
      </c>
      <c r="B76" s="23">
        <f t="shared" ref="B76:M76" si="23">(Z25/Z50)</f>
        <v>189.28692248422607</v>
      </c>
      <c r="C76" s="23">
        <f t="shared" si="23"/>
        <v>27.951562846285945</v>
      </c>
      <c r="D76" s="23">
        <f t="shared" si="23"/>
        <v>38.14320919379491</v>
      </c>
      <c r="E76" s="23">
        <f t="shared" si="23"/>
        <v>3.6537298698349797E-2</v>
      </c>
      <c r="F76" s="23">
        <f t="shared" si="23"/>
        <v>7.6963552757852126E-3</v>
      </c>
      <c r="G76" s="23">
        <f t="shared" si="23"/>
        <v>1.1662578990809023E-2</v>
      </c>
      <c r="H76" s="23">
        <f t="shared" si="23"/>
        <v>130.48486744781266</v>
      </c>
      <c r="I76" s="23">
        <f t="shared" si="23"/>
        <v>6.2476480790736435</v>
      </c>
      <c r="J76" s="23">
        <f t="shared" si="23"/>
        <v>8.2284631069542069</v>
      </c>
      <c r="K76" s="23">
        <f t="shared" si="23"/>
        <v>12.554293031217609</v>
      </c>
      <c r="L76" s="23">
        <f t="shared" si="23"/>
        <v>7.7930357892596618</v>
      </c>
      <c r="M76" s="23">
        <f t="shared" si="23"/>
        <v>9.9439555407572708</v>
      </c>
    </row>
    <row r="77" spans="1:13" x14ac:dyDescent="0.25">
      <c r="A77" s="21">
        <v>17</v>
      </c>
      <c r="B77" s="23">
        <f t="shared" ref="B77:M77" si="24">(Z26/Z51)</f>
        <v>161.29426757470091</v>
      </c>
      <c r="C77" s="23">
        <f t="shared" si="24"/>
        <v>28.245065835246262</v>
      </c>
      <c r="D77" s="23">
        <f t="shared" si="24"/>
        <v>38.563832355496658</v>
      </c>
      <c r="E77" s="23">
        <f t="shared" si="24"/>
        <v>3.5363878030410148E-2</v>
      </c>
      <c r="F77" s="23">
        <f t="shared" si="24"/>
        <v>7.7253446325407761E-3</v>
      </c>
      <c r="G77" s="23">
        <f t="shared" si="24"/>
        <v>1.1760772762986265E-2</v>
      </c>
      <c r="H77" s="23">
        <f t="shared" si="24"/>
        <v>80.940952836165224</v>
      </c>
      <c r="I77" s="23">
        <f t="shared" si="24"/>
        <v>6.324125821717562</v>
      </c>
      <c r="J77" s="23">
        <f t="shared" si="24"/>
        <v>8.3528936594412357</v>
      </c>
      <c r="K77" s="23">
        <f t="shared" si="24"/>
        <v>12.201260613100956</v>
      </c>
      <c r="L77" s="23">
        <f t="shared" si="24"/>
        <v>7.8957873172936086</v>
      </c>
      <c r="M77" s="23">
        <f t="shared" si="24"/>
        <v>10.065376496227632</v>
      </c>
    </row>
    <row r="78" spans="1:13" x14ac:dyDescent="0.25">
      <c r="A78" s="21">
        <v>18</v>
      </c>
      <c r="B78" s="23">
        <f t="shared" ref="B78:M78" si="25">(Z27/Z52)</f>
        <v>142.53694487700167</v>
      </c>
      <c r="C78" s="23">
        <f t="shared" si="25"/>
        <v>28.514976549155818</v>
      </c>
      <c r="D78" s="23">
        <f t="shared" si="25"/>
        <v>38.957674597700922</v>
      </c>
      <c r="E78" s="23">
        <f t="shared" si="25"/>
        <v>3.4513901921914697E-2</v>
      </c>
      <c r="F78" s="23">
        <f t="shared" si="25"/>
        <v>7.7601056775084762E-3</v>
      </c>
      <c r="G78" s="23">
        <f t="shared" si="25"/>
        <v>1.1850683071721959E-2</v>
      </c>
      <c r="H78" s="23">
        <f t="shared" si="25"/>
        <v>60.805851988743981</v>
      </c>
      <c r="I78" s="23">
        <f t="shared" si="25"/>
        <v>6.3990262464508234</v>
      </c>
      <c r="J78" s="23">
        <f t="shared" si="25"/>
        <v>8.466165124586615</v>
      </c>
      <c r="K78" s="23">
        <f t="shared" si="25"/>
        <v>12.012871374051404</v>
      </c>
      <c r="L78" s="23">
        <f t="shared" si="25"/>
        <v>7.9746923161044121</v>
      </c>
      <c r="M78" s="23">
        <f t="shared" si="25"/>
        <v>10.17191184748337</v>
      </c>
    </row>
    <row r="79" spans="1:13" x14ac:dyDescent="0.25">
      <c r="A79" s="21">
        <v>19</v>
      </c>
      <c r="B79" s="23">
        <f t="shared" ref="B79:M79" si="26">(Z28/Z53)</f>
        <v>129.89342744586577</v>
      </c>
      <c r="C79" s="23">
        <f t="shared" si="26"/>
        <v>28.742162022052394</v>
      </c>
      <c r="D79" s="23">
        <f t="shared" si="26"/>
        <v>39.316120831613411</v>
      </c>
      <c r="E79" s="23">
        <f t="shared" si="26"/>
        <v>3.3816231794654178E-2</v>
      </c>
      <c r="F79" s="23">
        <f t="shared" si="26"/>
        <v>7.7828896675345019E-3</v>
      </c>
      <c r="G79" s="23">
        <f t="shared" si="26"/>
        <v>1.1938492214493477E-2</v>
      </c>
      <c r="H79" s="23">
        <f t="shared" si="26"/>
        <v>49.806858027194245</v>
      </c>
      <c r="I79" s="23">
        <f t="shared" si="26"/>
        <v>6.4579618038811111</v>
      </c>
      <c r="J79" s="23">
        <f t="shared" si="26"/>
        <v>8.5746199923754567</v>
      </c>
      <c r="K79" s="23">
        <f t="shared" si="26"/>
        <v>11.921418561880445</v>
      </c>
      <c r="L79" s="23">
        <f t="shared" si="26"/>
        <v>8.0310039222032383</v>
      </c>
      <c r="M79" s="23">
        <f t="shared" si="26"/>
        <v>10.253177887460614</v>
      </c>
    </row>
    <row r="80" spans="1:13" x14ac:dyDescent="0.25">
      <c r="A80" s="21">
        <v>20</v>
      </c>
      <c r="B80" s="23">
        <f t="shared" ref="B80:M80" si="27">(Z29/Z54)</f>
        <v>121.44561829465523</v>
      </c>
      <c r="C80" s="23">
        <f t="shared" si="27"/>
        <v>28.937219243147556</v>
      </c>
      <c r="D80" s="23">
        <f t="shared" si="27"/>
        <v>39.61249110747984</v>
      </c>
      <c r="E80" s="23">
        <f t="shared" si="27"/>
        <v>3.3307740223549341E-2</v>
      </c>
      <c r="F80" s="23">
        <f t="shared" si="27"/>
        <v>7.8047570955455522E-3</v>
      </c>
      <c r="G80" s="23">
        <f t="shared" si="27"/>
        <v>1.2032079639489554E-2</v>
      </c>
      <c r="H80" s="23">
        <f t="shared" si="27"/>
        <v>43.361588848282217</v>
      </c>
      <c r="I80" s="23">
        <f t="shared" si="27"/>
        <v>6.5026844055510118</v>
      </c>
      <c r="J80" s="23">
        <f t="shared" si="27"/>
        <v>8.6699384891796125</v>
      </c>
      <c r="K80" s="23">
        <f t="shared" si="27"/>
        <v>11.903948017843577</v>
      </c>
      <c r="L80" s="23">
        <f t="shared" si="27"/>
        <v>8.05817418758072</v>
      </c>
      <c r="M80" s="23">
        <f t="shared" si="27"/>
        <v>10.304994615732934</v>
      </c>
    </row>
    <row r="82" spans="1:2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spans="1:2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spans="1:21" ht="23.25" x14ac:dyDescent="0.35">
      <c r="A84" s="24"/>
      <c r="B84" s="25" t="s">
        <v>370</v>
      </c>
      <c r="C84" s="24"/>
      <c r="D84" s="24"/>
      <c r="E84" s="24"/>
      <c r="F84" s="24"/>
      <c r="G84" s="24"/>
      <c r="H84" s="24"/>
      <c r="I84" s="24"/>
      <c r="J84" s="25" t="s">
        <v>371</v>
      </c>
      <c r="K84" s="25"/>
      <c r="L84" s="25"/>
      <c r="M84" s="25"/>
      <c r="N84" s="24"/>
      <c r="O84" s="24"/>
      <c r="P84" s="24"/>
      <c r="Q84" s="24"/>
      <c r="R84" s="24"/>
      <c r="S84" s="24"/>
      <c r="T84" s="24"/>
      <c r="U84" s="24"/>
    </row>
    <row r="85" spans="1:2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spans="1:2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spans="1:2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spans="1:2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spans="1:2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spans="1:2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spans="1:2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</row>
    <row r="92" spans="1:2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spans="1:2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</row>
    <row r="94" spans="1:2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</row>
    <row r="95" spans="1:2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</row>
    <row r="96" spans="1:2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</row>
    <row r="97" spans="1:2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</row>
    <row r="98" spans="1:2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</row>
    <row r="99" spans="1:2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</row>
    <row r="100" spans="1:2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</row>
    <row r="101" spans="1:2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</row>
    <row r="102" spans="1:2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 spans="1:2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</row>
    <row r="105" spans="1:2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</row>
    <row r="106" spans="1:2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</row>
    <row r="107" spans="1:2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</row>
    <row r="108" spans="1:2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spans="1:21" ht="23.25" x14ac:dyDescent="0.35">
      <c r="A109" s="24"/>
      <c r="B109" s="25" t="s">
        <v>372</v>
      </c>
      <c r="C109" s="24"/>
      <c r="D109" s="24"/>
      <c r="E109" s="24"/>
      <c r="F109" s="24"/>
      <c r="G109" s="24"/>
      <c r="H109" s="24"/>
      <c r="I109" s="24"/>
      <c r="J109" s="25" t="s">
        <v>382</v>
      </c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</row>
    <row r="110" spans="1:2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</row>
    <row r="111" spans="1:2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</row>
    <row r="112" spans="1:2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</row>
    <row r="113" spans="1:2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spans="1:2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5" spans="1:2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</row>
    <row r="116" spans="1:2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</row>
    <row r="117" spans="1:2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</row>
    <row r="118" spans="1:2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</row>
    <row r="119" spans="1:2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</row>
    <row r="120" spans="1:2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</row>
    <row r="121" spans="1:2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</row>
    <row r="122" spans="1:2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</row>
    <row r="123" spans="1:2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</row>
    <row r="124" spans="1:2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</row>
    <row r="125" spans="1:2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</row>
    <row r="126" spans="1:2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</row>
    <row r="127" spans="1:2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</row>
    <row r="128" spans="1:2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</row>
    <row r="129" spans="1:2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</row>
    <row r="130" spans="1:2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</row>
    <row r="131" spans="1:2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</row>
    <row r="132" spans="1:2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</row>
    <row r="133" spans="1:2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</row>
    <row r="134" spans="1:2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</row>
    <row r="135" spans="1:2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</row>
    <row r="136" spans="1:2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</row>
    <row r="137" spans="1:2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</row>
    <row r="138" spans="1:2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</row>
    <row r="139" spans="1:2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</row>
    <row r="140" spans="1:2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</row>
    <row r="141" spans="1:2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</row>
    <row r="142" spans="1:2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</row>
    <row r="143" spans="1:2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</row>
    <row r="144" spans="1:2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</row>
    <row r="145" spans="1:2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</row>
    <row r="146" spans="1:2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</row>
    <row r="147" spans="1:2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</row>
    <row r="148" spans="1:2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</row>
    <row r="149" spans="1:2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</row>
    <row r="150" spans="1:2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</row>
    <row r="151" spans="1:2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</row>
    <row r="152" spans="1:2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</row>
    <row r="153" spans="1:2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</row>
    <row r="154" spans="1:2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</row>
    <row r="155" spans="1:2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</row>
    <row r="156" spans="1:2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</row>
    <row r="157" spans="1:2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</row>
    <row r="158" spans="1:2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</row>
    <row r="159" spans="1:2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</row>
    <row r="160" spans="1:2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</row>
    <row r="161" spans="1:2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</row>
  </sheetData>
  <mergeCells count="28">
    <mergeCell ref="AI8:AK8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W33:Y33"/>
    <mergeCell ref="Z33:AB33"/>
    <mergeCell ref="AC33:AE33"/>
    <mergeCell ref="AF33:AH33"/>
    <mergeCell ref="AI33:AK33"/>
    <mergeCell ref="B59:D59"/>
    <mergeCell ref="E59:G59"/>
    <mergeCell ref="H59:J59"/>
    <mergeCell ref="K59:M59"/>
    <mergeCell ref="T33:V33"/>
    <mergeCell ref="B33:D33"/>
    <mergeCell ref="E33:G33"/>
    <mergeCell ref="H33:J33"/>
    <mergeCell ref="K33:M33"/>
    <mergeCell ref="N33:P33"/>
    <mergeCell ref="Q33:S3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FABF-32D3-4AE8-85E0-D9C7EEDE7AB1}">
  <dimension ref="A1:AK161"/>
  <sheetViews>
    <sheetView topLeftCell="A77" zoomScale="80" zoomScaleNormal="80" workbookViewId="0">
      <selection activeCell="S35" sqref="S35"/>
    </sheetView>
  </sheetViews>
  <sheetFormatPr baseColWidth="10" defaultRowHeight="15" x14ac:dyDescent="0.25"/>
  <sheetData>
    <row r="1" spans="1:37" ht="21" x14ac:dyDescent="0.35">
      <c r="A1" s="15" t="s">
        <v>320</v>
      </c>
      <c r="I1" s="17" t="s">
        <v>329</v>
      </c>
      <c r="J1" s="26" t="s">
        <v>352</v>
      </c>
      <c r="K1" s="26"/>
      <c r="L1" s="26"/>
      <c r="M1" s="26"/>
    </row>
    <row r="2" spans="1:37" x14ac:dyDescent="0.25">
      <c r="A2" t="s">
        <v>321</v>
      </c>
      <c r="B2" t="s">
        <v>321</v>
      </c>
      <c r="C2" t="s">
        <v>321</v>
      </c>
      <c r="D2" t="s">
        <v>321</v>
      </c>
      <c r="E2" t="s">
        <v>321</v>
      </c>
    </row>
    <row r="3" spans="1:37" x14ac:dyDescent="0.25">
      <c r="A3" s="14" t="s">
        <v>19</v>
      </c>
      <c r="B3" s="14" t="s">
        <v>23</v>
      </c>
      <c r="C3" s="14" t="s">
        <v>24</v>
      </c>
      <c r="D3" s="14" t="s">
        <v>25</v>
      </c>
      <c r="E3" s="14" t="s">
        <v>26</v>
      </c>
    </row>
    <row r="4" spans="1:37" x14ac:dyDescent="0.25">
      <c r="A4" s="13">
        <f>HLOOKUP(A3,data!$B$2:$IG$4,3,FALSE)</f>
        <v>45467.426686676692</v>
      </c>
      <c r="B4" s="13">
        <f>HLOOKUP(B3,data!$B$2:$IG$4,3,FALSE)</f>
        <v>302.40587930322596</v>
      </c>
      <c r="C4" s="13">
        <f>HLOOKUP(C3,data!$B$2:$IG$4,3,FALSE)</f>
        <v>463.51319556299984</v>
      </c>
      <c r="D4" s="13">
        <f>HLOOKUP(D3,data!$B$2:$IG$4,3,FALSE)</f>
        <v>145.00108108432997</v>
      </c>
      <c r="E4" s="13">
        <f>HLOOKUP(E3,data!$B$2:$IG$4,3,FALSE)</f>
        <v>148.29741265250001</v>
      </c>
    </row>
    <row r="5" spans="1:37" x14ac:dyDescent="0.25">
      <c r="N5" s="20"/>
      <c r="O5" s="16" t="s">
        <v>337</v>
      </c>
    </row>
    <row r="6" spans="1:37" ht="15.75" x14ac:dyDescent="0.25">
      <c r="A6" s="11" t="s">
        <v>325</v>
      </c>
      <c r="B6" s="6"/>
      <c r="C6" s="6"/>
      <c r="D6" s="6"/>
      <c r="E6" s="12"/>
      <c r="F6" s="12"/>
      <c r="G6" s="12"/>
      <c r="H6" s="12"/>
      <c r="I6" s="12"/>
      <c r="J6" s="12"/>
      <c r="K6" s="12"/>
      <c r="L6" s="12"/>
      <c r="M6" s="12"/>
      <c r="N6" s="11" t="s">
        <v>326</v>
      </c>
      <c r="Z6" s="11" t="s">
        <v>336</v>
      </c>
    </row>
    <row r="7" spans="1:37" x14ac:dyDescent="0.25">
      <c r="A7" s="1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t="s">
        <v>327</v>
      </c>
      <c r="O7" t="s">
        <v>316</v>
      </c>
      <c r="P7" t="s">
        <v>328</v>
      </c>
      <c r="Q7" t="s">
        <v>327</v>
      </c>
      <c r="R7" t="s">
        <v>316</v>
      </c>
      <c r="S7" t="s">
        <v>328</v>
      </c>
      <c r="T7" t="s">
        <v>327</v>
      </c>
      <c r="U7" t="s">
        <v>316</v>
      </c>
      <c r="V7" t="s">
        <v>328</v>
      </c>
      <c r="W7" t="s">
        <v>327</v>
      </c>
      <c r="X7" t="s">
        <v>316</v>
      </c>
      <c r="Y7" t="s">
        <v>328</v>
      </c>
      <c r="Z7" t="s">
        <v>327</v>
      </c>
      <c r="AA7" t="s">
        <v>316</v>
      </c>
      <c r="AB7" t="s">
        <v>328</v>
      </c>
      <c r="AC7" t="s">
        <v>327</v>
      </c>
      <c r="AD7" t="s">
        <v>316</v>
      </c>
      <c r="AE7" t="s">
        <v>328</v>
      </c>
      <c r="AF7" t="s">
        <v>327</v>
      </c>
      <c r="AG7" t="s">
        <v>316</v>
      </c>
      <c r="AH7" t="s">
        <v>328</v>
      </c>
      <c r="AI7" t="s">
        <v>327</v>
      </c>
      <c r="AJ7" t="s">
        <v>316</v>
      </c>
      <c r="AK7" t="s">
        <v>328</v>
      </c>
    </row>
    <row r="8" spans="1:37" x14ac:dyDescent="0.25">
      <c r="A8" s="6"/>
      <c r="B8" s="33" t="s">
        <v>362</v>
      </c>
      <c r="C8" s="33"/>
      <c r="D8" s="33"/>
      <c r="E8" s="33" t="s">
        <v>363</v>
      </c>
      <c r="F8" s="33"/>
      <c r="G8" s="33"/>
      <c r="H8" s="33" t="s">
        <v>364</v>
      </c>
      <c r="I8" s="33"/>
      <c r="J8" s="33"/>
      <c r="K8" s="33" t="s">
        <v>365</v>
      </c>
      <c r="L8" s="33"/>
      <c r="M8" s="33"/>
      <c r="N8" s="34" t="str">
        <f>B8</f>
        <v>response of pib_n_sa to hidrocarb shocks</v>
      </c>
      <c r="O8" s="34"/>
      <c r="P8" s="34"/>
      <c r="Q8" s="34" t="str">
        <f>E8</f>
        <v>response of pib_n_sa to agropec shocks</v>
      </c>
      <c r="R8" s="34"/>
      <c r="S8" s="34"/>
      <c r="T8" s="34" t="str">
        <f>H8</f>
        <v>response of pib_n_sa to industria shocks</v>
      </c>
      <c r="U8" s="34"/>
      <c r="V8" s="34"/>
      <c r="W8" s="34" t="str">
        <f>K8</f>
        <v>response of pib_n_sa to mineria shocks</v>
      </c>
      <c r="X8" s="34"/>
      <c r="Y8" s="34"/>
      <c r="Z8" s="32" t="str">
        <f>N8</f>
        <v>response of pib_n_sa to hidrocarb shocks</v>
      </c>
      <c r="AA8" s="32"/>
      <c r="AB8" s="32"/>
      <c r="AC8" s="32" t="str">
        <f>Q8</f>
        <v>response of pib_n_sa to agropec shocks</v>
      </c>
      <c r="AD8" s="32"/>
      <c r="AE8" s="32"/>
      <c r="AF8" s="32" t="str">
        <f>T8</f>
        <v>response of pib_n_sa to industria shocks</v>
      </c>
      <c r="AG8" s="32"/>
      <c r="AH8" s="32"/>
      <c r="AI8" s="32" t="str">
        <f>W8</f>
        <v>response of pib_n_sa to mineria shocks</v>
      </c>
      <c r="AJ8" s="32"/>
      <c r="AK8" s="32"/>
    </row>
    <row r="9" spans="1:37" x14ac:dyDescent="0.25">
      <c r="A9" s="6"/>
      <c r="B9" s="6" t="s">
        <v>313</v>
      </c>
      <c r="C9" s="6" t="s">
        <v>314</v>
      </c>
      <c r="D9" s="6" t="s">
        <v>315</v>
      </c>
      <c r="E9" s="6" t="s">
        <v>313</v>
      </c>
      <c r="F9" s="6" t="s">
        <v>314</v>
      </c>
      <c r="G9" s="6" t="s">
        <v>315</v>
      </c>
      <c r="H9" s="6" t="s">
        <v>313</v>
      </c>
      <c r="I9" s="6" t="s">
        <v>314</v>
      </c>
      <c r="J9" s="6" t="s">
        <v>315</v>
      </c>
      <c r="K9" s="6" t="s">
        <v>313</v>
      </c>
      <c r="L9" s="6" t="s">
        <v>314</v>
      </c>
      <c r="M9" s="6" t="s">
        <v>315</v>
      </c>
      <c r="N9" s="8" t="s">
        <v>313</v>
      </c>
      <c r="O9" s="8" t="s">
        <v>314</v>
      </c>
      <c r="P9" s="8" t="s">
        <v>315</v>
      </c>
      <c r="Q9" s="8" t="s">
        <v>313</v>
      </c>
      <c r="R9" s="8" t="s">
        <v>314</v>
      </c>
      <c r="S9" s="8" t="s">
        <v>315</v>
      </c>
      <c r="T9" s="8" t="s">
        <v>313</v>
      </c>
      <c r="U9" s="8" t="s">
        <v>314</v>
      </c>
      <c r="V9" s="8" t="s">
        <v>315</v>
      </c>
      <c r="W9" s="8" t="s">
        <v>313</v>
      </c>
      <c r="X9" s="8" t="s">
        <v>314</v>
      </c>
      <c r="Y9" s="8" t="s">
        <v>315</v>
      </c>
      <c r="Z9" s="18" t="s">
        <v>313</v>
      </c>
      <c r="AA9" s="18" t="s">
        <v>314</v>
      </c>
      <c r="AB9" s="18" t="s">
        <v>315</v>
      </c>
      <c r="AC9" s="18" t="s">
        <v>313</v>
      </c>
      <c r="AD9" s="18" t="s">
        <v>314</v>
      </c>
      <c r="AE9" s="18" t="s">
        <v>315</v>
      </c>
      <c r="AF9" s="18" t="s">
        <v>313</v>
      </c>
      <c r="AG9" s="18" t="s">
        <v>314</v>
      </c>
      <c r="AH9" s="18" t="s">
        <v>315</v>
      </c>
      <c r="AI9" s="18" t="s">
        <v>313</v>
      </c>
      <c r="AJ9" s="18" t="s">
        <v>314</v>
      </c>
      <c r="AK9" s="18" t="s">
        <v>315</v>
      </c>
    </row>
    <row r="10" spans="1:37" x14ac:dyDescent="0.25">
      <c r="A10" s="6">
        <v>1</v>
      </c>
      <c r="B10" s="9">
        <f>SUM(N$10:N10)</f>
        <v>0.23629059163305433</v>
      </c>
      <c r="C10" s="9">
        <f>SUM(O$10:O10)</f>
        <v>0.78515234096426778</v>
      </c>
      <c r="D10" s="9">
        <f>SUM(P$10:P10)</f>
        <v>1.8653636145345205</v>
      </c>
      <c r="E10" s="9">
        <f>SUM(Q$10:Q10)</f>
        <v>0.21852922932481234</v>
      </c>
      <c r="F10" s="9">
        <f>SUM(R$10:R10)</f>
        <v>0.7621555979909691</v>
      </c>
      <c r="G10" s="9">
        <f>SUM(S$10:S10)</f>
        <v>1.8356024793682297</v>
      </c>
      <c r="H10" s="9">
        <f>SUM(T$10:T10)</f>
        <v>0.22715420110111884</v>
      </c>
      <c r="I10" s="9">
        <f>SUM(U$10:U10)</f>
        <v>0.864978160163281</v>
      </c>
      <c r="J10" s="9">
        <f>SUM(V$10:V10)</f>
        <v>1.9147501606511375</v>
      </c>
      <c r="K10" s="9">
        <f>SUM(W$10:W10)</f>
        <v>0.23137655066153337</v>
      </c>
      <c r="L10" s="9">
        <f>SUM(X$10:X10)</f>
        <v>0.83041052511840907</v>
      </c>
      <c r="M10" s="9">
        <f>SUM(Y$10:Y10)</f>
        <v>1.8734877495585636</v>
      </c>
      <c r="N10" s="10">
        <v>0.23629059163305433</v>
      </c>
      <c r="O10" s="10">
        <v>0.78515234096426778</v>
      </c>
      <c r="P10" s="10">
        <v>1.8653636145345205</v>
      </c>
      <c r="Q10" s="10">
        <v>0.21852922932481234</v>
      </c>
      <c r="R10" s="10">
        <v>0.7621555979909691</v>
      </c>
      <c r="S10" s="10">
        <v>1.8356024793682297</v>
      </c>
      <c r="T10" s="10">
        <v>0.22715420110111884</v>
      </c>
      <c r="U10" s="10">
        <v>0.864978160163281</v>
      </c>
      <c r="V10" s="10">
        <v>1.9147501606511375</v>
      </c>
      <c r="W10" s="10">
        <v>0.23137655066153337</v>
      </c>
      <c r="X10" s="10">
        <v>0.83041052511840907</v>
      </c>
      <c r="Y10" s="10">
        <v>1.8734877495585636</v>
      </c>
      <c r="Z10" s="19">
        <f t="shared" ref="Z10:AK25" si="0">$A$4*B10</f>
        <v>10743.525151827358</v>
      </c>
      <c r="AA10" s="19">
        <f t="shared" si="0"/>
        <v>35698.856500665424</v>
      </c>
      <c r="AB10" s="19">
        <f t="shared" si="0"/>
        <v>84813.283387842544</v>
      </c>
      <c r="AC10" s="19">
        <f t="shared" si="0"/>
        <v>9935.9617132218627</v>
      </c>
      <c r="AD10" s="19">
        <f t="shared" si="0"/>
        <v>34653.253775494624</v>
      </c>
      <c r="AE10" s="19">
        <f t="shared" si="0"/>
        <v>83460.121156556954</v>
      </c>
      <c r="AF10" s="19">
        <f t="shared" si="0"/>
        <v>10328.116985135735</v>
      </c>
      <c r="AG10" s="19">
        <f t="shared" si="0"/>
        <v>39328.331082800469</v>
      </c>
      <c r="AH10" s="19">
        <f t="shared" si="0"/>
        <v>87058.762552708009</v>
      </c>
      <c r="AI10" s="19">
        <f t="shared" si="0"/>
        <v>10520.096354219404</v>
      </c>
      <c r="AJ10" s="19">
        <f t="shared" si="0"/>
        <v>37756.629670665956</v>
      </c>
      <c r="AK10" s="19">
        <f t="shared" si="0"/>
        <v>85182.666901440898</v>
      </c>
    </row>
    <row r="11" spans="1:37" x14ac:dyDescent="0.25">
      <c r="A11" s="6">
        <v>2</v>
      </c>
      <c r="B11" s="9">
        <f>SUM(N$10:N11)</f>
        <v>9.9866242350122814E-2</v>
      </c>
      <c r="C11" s="9">
        <f>SUM(O$10:O11)</f>
        <v>0.82889261242069634</v>
      </c>
      <c r="D11" s="9">
        <f>SUM(P$10:P11)</f>
        <v>2.0619085360920155</v>
      </c>
      <c r="E11" s="9">
        <f>SUM(Q$10:Q11)</f>
        <v>7.3566009400152094E-2</v>
      </c>
      <c r="F11" s="9">
        <f>SUM(R$10:R11)</f>
        <v>0.79244548959544314</v>
      </c>
      <c r="G11" s="9">
        <f>SUM(S$10:S11)</f>
        <v>2.0162857482211058</v>
      </c>
      <c r="H11" s="9">
        <f>SUM(T$10:T11)</f>
        <v>8.8223470120068648E-2</v>
      </c>
      <c r="I11" s="9">
        <f>SUM(U$10:U11)</f>
        <v>0.90354955358614808</v>
      </c>
      <c r="J11" s="9">
        <f>SUM(V$10:V11)</f>
        <v>2.1113404757669851</v>
      </c>
      <c r="K11" s="9">
        <f>SUM(W$10:W11)</f>
        <v>9.8411645420727334E-2</v>
      </c>
      <c r="L11" s="9">
        <f>SUM(X$10:X11)</f>
        <v>0.86522594136445019</v>
      </c>
      <c r="M11" s="9">
        <f>SUM(Y$10:Y11)</f>
        <v>2.0658433048140883</v>
      </c>
      <c r="N11" s="10">
        <v>-0.13642434928293151</v>
      </c>
      <c r="O11" s="10">
        <v>4.3740271456428587E-2</v>
      </c>
      <c r="P11" s="10">
        <v>0.19654492155749503</v>
      </c>
      <c r="Q11" s="10">
        <v>-0.14496321992466024</v>
      </c>
      <c r="R11" s="10">
        <v>3.0289891604474022E-2</v>
      </c>
      <c r="S11" s="10">
        <v>0.18068326885287611</v>
      </c>
      <c r="T11" s="10">
        <v>-0.13893073098105019</v>
      </c>
      <c r="U11" s="10">
        <v>3.8571393422867098E-2</v>
      </c>
      <c r="V11" s="10">
        <v>0.19659031511584774</v>
      </c>
      <c r="W11" s="10">
        <v>-0.13296490524080604</v>
      </c>
      <c r="X11" s="10">
        <v>3.4815416246041099E-2</v>
      </c>
      <c r="Y11" s="10">
        <v>0.19235555525552483</v>
      </c>
      <c r="Z11" s="19">
        <f t="shared" si="0"/>
        <v>4540.6610525280958</v>
      </c>
      <c r="AA11" s="19">
        <f t="shared" si="0"/>
        <v>37687.614086365931</v>
      </c>
      <c r="AB11" s="19">
        <f t="shared" si="0"/>
        <v>93749.675199396574</v>
      </c>
      <c r="AC11" s="19">
        <f t="shared" si="0"/>
        <v>3344.8571390327838</v>
      </c>
      <c r="AD11" s="19">
        <f t="shared" si="0"/>
        <v>36030.45720136843</v>
      </c>
      <c r="AE11" s="19">
        <f t="shared" si="0"/>
        <v>91675.324436634182</v>
      </c>
      <c r="AF11" s="19">
        <f t="shared" si="0"/>
        <v>4011.294159728433</v>
      </c>
      <c r="AG11" s="19">
        <f t="shared" si="0"/>
        <v>41082.07308545764</v>
      </c>
      <c r="AH11" s="19">
        <f t="shared" si="0"/>
        <v>95997.218292548481</v>
      </c>
      <c r="AI11" s="19">
        <f t="shared" si="0"/>
        <v>4474.5242732821416</v>
      </c>
      <c r="AJ11" s="19">
        <f t="shared" si="0"/>
        <v>39339.597056398969</v>
      </c>
      <c r="AK11" s="19">
        <f t="shared" si="0"/>
        <v>93928.579007796448</v>
      </c>
    </row>
    <row r="12" spans="1:37" x14ac:dyDescent="0.25">
      <c r="A12" s="6">
        <v>3</v>
      </c>
      <c r="B12" s="9">
        <f>SUM(N$10:N12)</f>
        <v>1.2849457804812392E-2</v>
      </c>
      <c r="C12" s="9">
        <f>SUM(O$10:O12)</f>
        <v>0.82881950501686852</v>
      </c>
      <c r="D12" s="9">
        <f>SUM(P$10:P12)</f>
        <v>2.1336496814439139</v>
      </c>
      <c r="E12" s="9">
        <f>SUM(Q$10:Q12)</f>
        <v>-1.5316449931320308E-2</v>
      </c>
      <c r="F12" s="9">
        <f>SUM(R$10:R12)</f>
        <v>0.78826446759319668</v>
      </c>
      <c r="G12" s="9">
        <f>SUM(S$10:S12)</f>
        <v>2.0830423060014307</v>
      </c>
      <c r="H12" s="9">
        <f>SUM(T$10:T12)</f>
        <v>1.0518205656690066E-3</v>
      </c>
      <c r="I12" s="9">
        <f>SUM(U$10:U12)</f>
        <v>0.90046649815262159</v>
      </c>
      <c r="J12" s="9">
        <f>SUM(V$10:V12)</f>
        <v>2.1862338590041732</v>
      </c>
      <c r="K12" s="9">
        <f>SUM(W$10:W12)</f>
        <v>6.8825306129131486E-3</v>
      </c>
      <c r="L12" s="9">
        <f>SUM(X$10:X12)</f>
        <v>0.86208401180573824</v>
      </c>
      <c r="M12" s="9">
        <f>SUM(Y$10:Y12)</f>
        <v>2.1342108230559451</v>
      </c>
      <c r="N12" s="10">
        <v>-8.7016784545310422E-2</v>
      </c>
      <c r="O12" s="10">
        <v>-7.3107403827824197E-5</v>
      </c>
      <c r="P12" s="10">
        <v>7.1741145351898572E-2</v>
      </c>
      <c r="Q12" s="10">
        <v>-8.8882459331472402E-2</v>
      </c>
      <c r="R12" s="10">
        <v>-4.1810220022465098E-3</v>
      </c>
      <c r="S12" s="10">
        <v>6.6756557780324965E-2</v>
      </c>
      <c r="T12" s="10">
        <v>-8.7171649554399641E-2</v>
      </c>
      <c r="U12" s="10">
        <v>-3.0830554335265158E-3</v>
      </c>
      <c r="V12" s="10">
        <v>7.4893383237188055E-2</v>
      </c>
      <c r="W12" s="10">
        <v>-9.1529114807814185E-2</v>
      </c>
      <c r="X12" s="10">
        <v>-3.1419295587119889E-3</v>
      </c>
      <c r="Y12" s="10">
        <v>6.8367518241856634E-2</v>
      </c>
      <c r="Z12" s="19">
        <f t="shared" si="0"/>
        <v>584.23178070385302</v>
      </c>
      <c r="AA12" s="19">
        <f t="shared" si="0"/>
        <v>37684.290080842133</v>
      </c>
      <c r="AB12" s="19">
        <f t="shared" si="0"/>
        <v>97011.560466102237</v>
      </c>
      <c r="AC12" s="19">
        <f t="shared" si="0"/>
        <v>-696.3995643524604</v>
      </c>
      <c r="AD12" s="19">
        <f t="shared" si="0"/>
        <v>35840.356890005904</v>
      </c>
      <c r="AE12" s="19">
        <f t="shared" si="0"/>
        <v>94710.573333366003</v>
      </c>
      <c r="AF12" s="19">
        <f t="shared" si="0"/>
        <v>47.823574457094367</v>
      </c>
      <c r="AG12" s="19">
        <f t="shared" si="0"/>
        <v>40941.894488562815</v>
      </c>
      <c r="AH12" s="19">
        <f t="shared" si="0"/>
        <v>99402.427704202521</v>
      </c>
      <c r="AI12" s="19">
        <f t="shared" si="0"/>
        <v>312.93095606143658</v>
      </c>
      <c r="AJ12" s="19">
        <f t="shared" si="0"/>
        <v>39196.741604533527</v>
      </c>
      <c r="AK12" s="19">
        <f t="shared" si="0"/>
        <v>97037.074131208108</v>
      </c>
    </row>
    <row r="13" spans="1:37" x14ac:dyDescent="0.25">
      <c r="A13" s="6">
        <v>4</v>
      </c>
      <c r="B13" s="9">
        <f>SUM(N$10:N13)</f>
        <v>-4.8937107716490139E-2</v>
      </c>
      <c r="C13" s="9">
        <f>SUM(O$10:O13)</f>
        <v>0.8258505140761786</v>
      </c>
      <c r="D13" s="9">
        <f>SUM(P$10:P13)</f>
        <v>2.168985420035265</v>
      </c>
      <c r="E13" s="9">
        <f>SUM(Q$10:Q13)</f>
        <v>-8.1263448836208549E-2</v>
      </c>
      <c r="F13" s="9">
        <f>SUM(R$10:R13)</f>
        <v>0.78343603090339109</v>
      </c>
      <c r="G13" s="9">
        <f>SUM(S$10:S13)</f>
        <v>2.1161628550333704</v>
      </c>
      <c r="H13" s="9">
        <f>SUM(T$10:T13)</f>
        <v>-5.9533793586900557E-2</v>
      </c>
      <c r="I13" s="9">
        <f>SUM(U$10:U13)</f>
        <v>0.89621089160794021</v>
      </c>
      <c r="J13" s="9">
        <f>SUM(V$10:V13)</f>
        <v>2.2223392408030094</v>
      </c>
      <c r="K13" s="9">
        <f>SUM(W$10:W13)</f>
        <v>-5.7480881597879382E-2</v>
      </c>
      <c r="L13" s="9">
        <f>SUM(X$10:X13)</f>
        <v>0.85730459628517475</v>
      </c>
      <c r="M13" s="9">
        <f>SUM(Y$10:Y13)</f>
        <v>2.1684120902043813</v>
      </c>
      <c r="N13" s="10">
        <v>-6.1786565521302531E-2</v>
      </c>
      <c r="O13" s="10">
        <v>-2.9689909406899247E-3</v>
      </c>
      <c r="P13" s="10">
        <v>3.5335738591350897E-2</v>
      </c>
      <c r="Q13" s="10">
        <v>-6.594699890488824E-2</v>
      </c>
      <c r="R13" s="10">
        <v>-4.8284366898055705E-3</v>
      </c>
      <c r="S13" s="10">
        <v>3.3120549031939672E-2</v>
      </c>
      <c r="T13" s="10">
        <v>-6.0585614152569564E-2</v>
      </c>
      <c r="U13" s="10">
        <v>-4.2556065446813368E-3</v>
      </c>
      <c r="V13" s="10">
        <v>3.6105381798836371E-2</v>
      </c>
      <c r="W13" s="10">
        <v>-6.4363412210792531E-2</v>
      </c>
      <c r="X13" s="10">
        <v>-4.7794155205635354E-3</v>
      </c>
      <c r="Y13" s="10">
        <v>3.4201267148436021E-2</v>
      </c>
      <c r="Z13" s="19">
        <f t="shared" si="0"/>
        <v>-2225.0443573575158</v>
      </c>
      <c r="AA13" s="19">
        <f t="shared" si="0"/>
        <v>37549.297702912911</v>
      </c>
      <c r="AB13" s="19">
        <f t="shared" si="0"/>
        <v>98618.185569924055</v>
      </c>
      <c r="AC13" s="19">
        <f t="shared" si="0"/>
        <v>-3694.8399022668145</v>
      </c>
      <c r="AD13" s="19">
        <f t="shared" si="0"/>
        <v>35620.820298800907</v>
      </c>
      <c r="AE13" s="19">
        <f t="shared" si="0"/>
        <v>96216.479468298203</v>
      </c>
      <c r="AF13" s="19">
        <f t="shared" si="0"/>
        <v>-2706.8483952921442</v>
      </c>
      <c r="AG13" s="19">
        <f t="shared" si="0"/>
        <v>40748.403009985173</v>
      </c>
      <c r="AH13" s="19">
        <f t="shared" si="0"/>
        <v>101044.04650413556</v>
      </c>
      <c r="AI13" s="19">
        <f t="shared" si="0"/>
        <v>-2613.5077699371241</v>
      </c>
      <c r="AJ13" s="19">
        <f t="shared" si="0"/>
        <v>38979.433879747143</v>
      </c>
      <c r="AK13" s="19">
        <f t="shared" si="0"/>
        <v>98592.117737871071</v>
      </c>
    </row>
    <row r="14" spans="1:37" x14ac:dyDescent="0.25">
      <c r="A14" s="6">
        <v>5</v>
      </c>
      <c r="B14" s="9">
        <f>SUM(N$10:N14)</f>
        <v>-9.1920258819834497E-2</v>
      </c>
      <c r="C14" s="9">
        <f>SUM(O$10:O14)</f>
        <v>0.82445368456213841</v>
      </c>
      <c r="D14" s="9">
        <f>SUM(P$10:P14)</f>
        <v>2.1922617232939072</v>
      </c>
      <c r="E14" s="9">
        <f>SUM(Q$10:Q14)</f>
        <v>-0.12807050866482161</v>
      </c>
      <c r="F14" s="9">
        <f>SUM(R$10:R14)</f>
        <v>0.78108811626766705</v>
      </c>
      <c r="G14" s="9">
        <f>SUM(S$10:S14)</f>
        <v>2.1377078617413523</v>
      </c>
      <c r="H14" s="9">
        <f>SUM(T$10:T14)</f>
        <v>-0.10261034190479104</v>
      </c>
      <c r="I14" s="9">
        <f>SUM(U$10:U14)</f>
        <v>0.89437784990181468</v>
      </c>
      <c r="J14" s="9">
        <f>SUM(V$10:V14)</f>
        <v>2.2456668774906969</v>
      </c>
      <c r="K14" s="9">
        <f>SUM(W$10:W14)</f>
        <v>-0.10175223269833153</v>
      </c>
      <c r="L14" s="9">
        <f>SUM(X$10:X14)</f>
        <v>0.85466363316839511</v>
      </c>
      <c r="M14" s="9">
        <f>SUM(Y$10:Y14)</f>
        <v>2.189340652291647</v>
      </c>
      <c r="N14" s="10">
        <v>-4.2983151103344358E-2</v>
      </c>
      <c r="O14" s="10">
        <v>-1.3968295140402032E-3</v>
      </c>
      <c r="P14" s="10">
        <v>2.3276303258642231E-2</v>
      </c>
      <c r="Q14" s="10">
        <v>-4.6807059828613079E-2</v>
      </c>
      <c r="R14" s="10">
        <v>-2.3479146357239973E-3</v>
      </c>
      <c r="S14" s="10">
        <v>2.1545006707982067E-2</v>
      </c>
      <c r="T14" s="10">
        <v>-4.3076548317890491E-2</v>
      </c>
      <c r="U14" s="10">
        <v>-1.8330417061255535E-3</v>
      </c>
      <c r="V14" s="10">
        <v>2.3327636687687781E-2</v>
      </c>
      <c r="W14" s="10">
        <v>-4.4271351100452147E-2</v>
      </c>
      <c r="X14" s="10">
        <v>-2.640963116779668E-3</v>
      </c>
      <c r="Y14" s="10">
        <v>2.0928562087265797E-2</v>
      </c>
      <c r="Z14" s="19">
        <f t="shared" si="0"/>
        <v>-4179.377628911172</v>
      </c>
      <c r="AA14" s="19">
        <f t="shared" si="0"/>
        <v>37485.787459389503</v>
      </c>
      <c r="AB14" s="19">
        <f t="shared" si="0"/>
        <v>99676.499181873238</v>
      </c>
      <c r="AC14" s="19">
        <f t="shared" si="0"/>
        <v>-5823.0364634431689</v>
      </c>
      <c r="AD14" s="19">
        <f t="shared" si="0"/>
        <v>35514.066662234552</v>
      </c>
      <c r="AE14" s="19">
        <f t="shared" si="0"/>
        <v>97196.075481257329</v>
      </c>
      <c r="AF14" s="19">
        <f t="shared" si="0"/>
        <v>-4665.4281978509161</v>
      </c>
      <c r="AG14" s="19">
        <f t="shared" si="0"/>
        <v>40665.059320598288</v>
      </c>
      <c r="AH14" s="19">
        <f t="shared" si="0"/>
        <v>102104.69411500644</v>
      </c>
      <c r="AI14" s="19">
        <f t="shared" si="0"/>
        <v>-4626.4121804170554</v>
      </c>
      <c r="AJ14" s="19">
        <f t="shared" si="0"/>
        <v>38859.356082852748</v>
      </c>
      <c r="AK14" s="19">
        <f t="shared" si="0"/>
        <v>99543.685600231387</v>
      </c>
    </row>
    <row r="15" spans="1:37" x14ac:dyDescent="0.25">
      <c r="A15" s="6">
        <v>6</v>
      </c>
      <c r="B15" s="9">
        <f>SUM(N$10:N15)</f>
        <v>-0.12192686821959814</v>
      </c>
      <c r="C15" s="9">
        <f>SUM(O$10:O15)</f>
        <v>0.8236111375042513</v>
      </c>
      <c r="D15" s="9">
        <f>SUM(P$10:P15)</f>
        <v>2.2080766413272763</v>
      </c>
      <c r="E15" s="9">
        <f>SUM(Q$10:Q15)</f>
        <v>-0.16105904411687438</v>
      </c>
      <c r="F15" s="9">
        <f>SUM(R$10:R15)</f>
        <v>0.77944136884539306</v>
      </c>
      <c r="G15" s="9">
        <f>SUM(S$10:S15)</f>
        <v>2.1525528957992424</v>
      </c>
      <c r="H15" s="9">
        <f>SUM(T$10:T15)</f>
        <v>-0.1331002283959116</v>
      </c>
      <c r="I15" s="9">
        <f>SUM(U$10:U15)</f>
        <v>0.89324773987498196</v>
      </c>
      <c r="J15" s="9">
        <f>SUM(V$10:V15)</f>
        <v>2.2614030356063082</v>
      </c>
      <c r="K15" s="9">
        <f>SUM(W$10:W15)</f>
        <v>-0.13320689400847002</v>
      </c>
      <c r="L15" s="9">
        <f>SUM(X$10:X15)</f>
        <v>0.85293633199515762</v>
      </c>
      <c r="M15" s="9">
        <f>SUM(Y$10:Y15)</f>
        <v>2.2033550508092246</v>
      </c>
      <c r="N15" s="10">
        <v>-3.0006609399763642E-2</v>
      </c>
      <c r="O15" s="10">
        <v>-8.4254705788710106E-4</v>
      </c>
      <c r="P15" s="10">
        <v>1.5814918033369239E-2</v>
      </c>
      <c r="Q15" s="10">
        <v>-3.2988535452052777E-2</v>
      </c>
      <c r="R15" s="10">
        <v>-1.6467474222739476E-3</v>
      </c>
      <c r="S15" s="10">
        <v>1.4845034057890165E-2</v>
      </c>
      <c r="T15" s="10">
        <v>-3.0489886491120562E-2</v>
      </c>
      <c r="U15" s="10">
        <v>-1.1301100268326881E-3</v>
      </c>
      <c r="V15" s="10">
        <v>1.5736158115611267E-2</v>
      </c>
      <c r="W15" s="10">
        <v>-3.1454661310138479E-2</v>
      </c>
      <c r="X15" s="10">
        <v>-1.7273011732374696E-3</v>
      </c>
      <c r="Y15" s="10">
        <v>1.4014398517577777E-2</v>
      </c>
      <c r="Z15" s="19">
        <f t="shared" si="0"/>
        <v>-5543.7009419106689</v>
      </c>
      <c r="AA15" s="19">
        <f t="shared" si="0"/>
        <v>37447.479012804943</v>
      </c>
      <c r="AB15" s="19">
        <f t="shared" si="0"/>
        <v>100395.56280811124</v>
      </c>
      <c r="AC15" s="19">
        <f t="shared" si="0"/>
        <v>-7322.9402806102134</v>
      </c>
      <c r="AD15" s="19">
        <f t="shared" si="0"/>
        <v>35439.193294540833</v>
      </c>
      <c r="AE15" s="19">
        <f t="shared" si="0"/>
        <v>97871.040978945661</v>
      </c>
      <c r="AF15" s="19">
        <f t="shared" si="0"/>
        <v>-6051.7248765710337</v>
      </c>
      <c r="AG15" s="19">
        <f t="shared" si="0"/>
        <v>40613.676125805396</v>
      </c>
      <c r="AH15" s="19">
        <f t="shared" si="0"/>
        <v>102820.17673045794</v>
      </c>
      <c r="AI15" s="19">
        <f t="shared" si="0"/>
        <v>-6056.5746874900233</v>
      </c>
      <c r="AJ15" s="19">
        <f t="shared" si="0"/>
        <v>38780.820143392761</v>
      </c>
      <c r="AK15" s="19">
        <f t="shared" si="0"/>
        <v>100180.88423738722</v>
      </c>
    </row>
    <row r="16" spans="1:37" x14ac:dyDescent="0.25">
      <c r="A16" s="6">
        <v>7</v>
      </c>
      <c r="B16" s="9">
        <f>SUM(N$10:N16)</f>
        <v>-0.1427002573068315</v>
      </c>
      <c r="C16" s="9">
        <f>SUM(O$10:O16)</f>
        <v>0.82304780848021108</v>
      </c>
      <c r="D16" s="9">
        <f>SUM(P$10:P16)</f>
        <v>2.219034198187404</v>
      </c>
      <c r="E16" s="9">
        <f>SUM(Q$10:Q16)</f>
        <v>-0.18445662547273406</v>
      </c>
      <c r="F16" s="9">
        <f>SUM(R$10:R16)</f>
        <v>0.77837137836171033</v>
      </c>
      <c r="G16" s="9">
        <f>SUM(S$10:S16)</f>
        <v>2.1629503105877941</v>
      </c>
      <c r="H16" s="9">
        <f>SUM(T$10:T16)</f>
        <v>-0.15482382729760774</v>
      </c>
      <c r="I16" s="9">
        <f>SUM(U$10:U16)</f>
        <v>0.89250945331855858</v>
      </c>
      <c r="J16" s="9">
        <f>SUM(V$10:V16)</f>
        <v>2.2724309057479366</v>
      </c>
      <c r="K16" s="9">
        <f>SUM(W$10:W16)</f>
        <v>-0.15618237448917871</v>
      </c>
      <c r="L16" s="9">
        <f>SUM(X$10:X16)</f>
        <v>0.85183427633734932</v>
      </c>
      <c r="M16" s="9">
        <f>SUM(Y$10:Y16)</f>
        <v>2.2131450928393881</v>
      </c>
      <c r="N16" s="10">
        <v>-2.077338908723337E-2</v>
      </c>
      <c r="O16" s="10">
        <v>-5.6332902404026359E-4</v>
      </c>
      <c r="P16" s="10">
        <v>1.0957556860127799E-2</v>
      </c>
      <c r="Q16" s="10">
        <v>-2.3397581355859669E-2</v>
      </c>
      <c r="R16" s="10">
        <v>-1.0699904836826818E-3</v>
      </c>
      <c r="S16" s="10">
        <v>1.0397414788551707E-2</v>
      </c>
      <c r="T16" s="10">
        <v>-2.1723598901696131E-2</v>
      </c>
      <c r="U16" s="10">
        <v>-7.3828655642337688E-4</v>
      </c>
      <c r="V16" s="10">
        <v>1.1027870141628621E-2</v>
      </c>
      <c r="W16" s="10">
        <v>-2.2975480480708691E-2</v>
      </c>
      <c r="X16" s="10">
        <v>-1.1020556578082673E-3</v>
      </c>
      <c r="Y16" s="10">
        <v>9.7900420301636135E-3</v>
      </c>
      <c r="Z16" s="19">
        <f t="shared" si="0"/>
        <v>-6488.2134872682609</v>
      </c>
      <c r="AA16" s="19">
        <f t="shared" si="0"/>
        <v>37421.865891703914</v>
      </c>
      <c r="AB16" s="19">
        <f t="shared" si="0"/>
        <v>100893.77472131418</v>
      </c>
      <c r="AC16" s="19">
        <f t="shared" si="0"/>
        <v>-8386.768095553316</v>
      </c>
      <c r="AD16" s="19">
        <f t="shared" si="0"/>
        <v>35390.543580668549</v>
      </c>
      <c r="AE16" s="19">
        <f t="shared" si="0"/>
        <v>98343.784673575108</v>
      </c>
      <c r="AF16" s="19">
        <f t="shared" si="0"/>
        <v>-7039.4410170046731</v>
      </c>
      <c r="AG16" s="19">
        <f t="shared" si="0"/>
        <v>40580.108135927454</v>
      </c>
      <c r="AH16" s="19">
        <f t="shared" si="0"/>
        <v>103321.58560763262</v>
      </c>
      <c r="AI16" s="19">
        <f t="shared" si="0"/>
        <v>-7101.2106618378175</v>
      </c>
      <c r="AJ16" s="19">
        <f t="shared" si="0"/>
        <v>38730.712508566721</v>
      </c>
      <c r="AK16" s="19">
        <f t="shared" si="0"/>
        <v>100626.01225565316</v>
      </c>
    </row>
    <row r="17" spans="1:37" x14ac:dyDescent="0.25">
      <c r="A17" s="6">
        <v>8</v>
      </c>
      <c r="B17" s="9">
        <f>SUM(N$10:N17)</f>
        <v>-0.15776923480611596</v>
      </c>
      <c r="C17" s="9">
        <f>SUM(O$10:O17)</f>
        <v>0.82268404506155879</v>
      </c>
      <c r="D17" s="9">
        <f>SUM(P$10:P17)</f>
        <v>2.2268214566034952</v>
      </c>
      <c r="E17" s="9">
        <f>SUM(Q$10:Q17)</f>
        <v>-0.20118004987672766</v>
      </c>
      <c r="F17" s="9">
        <f>SUM(R$10:R17)</f>
        <v>0.77769520262865144</v>
      </c>
      <c r="G17" s="9">
        <f>SUM(S$10:S17)</f>
        <v>2.1698397691153284</v>
      </c>
      <c r="H17" s="9">
        <f>SUM(T$10:T17)</f>
        <v>-0.17008189920234457</v>
      </c>
      <c r="I17" s="9">
        <f>SUM(U$10:U17)</f>
        <v>0.89202966964505059</v>
      </c>
      <c r="J17" s="9">
        <f>SUM(V$10:V17)</f>
        <v>2.2800238048171715</v>
      </c>
      <c r="K17" s="9">
        <f>SUM(W$10:W17)</f>
        <v>-0.17249474286723523</v>
      </c>
      <c r="L17" s="9">
        <f>SUM(X$10:X17)</f>
        <v>0.85112870200886304</v>
      </c>
      <c r="M17" s="9">
        <f>SUM(Y$10:Y17)</f>
        <v>2.2199812865066164</v>
      </c>
      <c r="N17" s="10">
        <v>-1.5068977499284469E-2</v>
      </c>
      <c r="O17" s="10">
        <v>-3.6376341865233699E-4</v>
      </c>
      <c r="P17" s="10">
        <v>7.7872584160911581E-3</v>
      </c>
      <c r="Q17" s="10">
        <v>-1.6723424403993617E-2</v>
      </c>
      <c r="R17" s="10">
        <v>-6.7617573305889386E-4</v>
      </c>
      <c r="S17" s="10">
        <v>6.8894585275341E-3</v>
      </c>
      <c r="T17" s="10">
        <v>-1.5258071904736836E-2</v>
      </c>
      <c r="U17" s="10">
        <v>-4.7978367350794821E-4</v>
      </c>
      <c r="V17" s="10">
        <v>7.5928990692346824E-3</v>
      </c>
      <c r="W17" s="10">
        <v>-1.6312368378056531E-2</v>
      </c>
      <c r="X17" s="10">
        <v>-7.0557432848628162E-4</v>
      </c>
      <c r="Y17" s="10">
        <v>6.836193667228185E-3</v>
      </c>
      <c r="Z17" s="19">
        <f t="shared" si="0"/>
        <v>-7173.3611169601581</v>
      </c>
      <c r="AA17" s="19">
        <f t="shared" si="0"/>
        <v>37405.326505135046</v>
      </c>
      <c r="AB17" s="19">
        <f t="shared" si="0"/>
        <v>101247.84132243802</v>
      </c>
      <c r="AC17" s="19">
        <f t="shared" si="0"/>
        <v>-9147.1391685920753</v>
      </c>
      <c r="AD17" s="19">
        <f t="shared" si="0"/>
        <v>35359.799610098387</v>
      </c>
      <c r="AE17" s="19">
        <f t="shared" si="0"/>
        <v>98657.030624086678</v>
      </c>
      <c r="AF17" s="19">
        <f t="shared" si="0"/>
        <v>-7733.1862827133364</v>
      </c>
      <c r="AG17" s="19">
        <f t="shared" si="0"/>
        <v>40558.293606926767</v>
      </c>
      <c r="AH17" s="19">
        <f t="shared" si="0"/>
        <v>103666.81518940239</v>
      </c>
      <c r="AI17" s="19">
        <f t="shared" si="0"/>
        <v>-7842.892075153165</v>
      </c>
      <c r="AJ17" s="19">
        <f t="shared" si="0"/>
        <v>38698.631859514273</v>
      </c>
      <c r="AK17" s="19">
        <f t="shared" si="0"/>
        <v>100936.83639003379</v>
      </c>
    </row>
    <row r="18" spans="1:37" x14ac:dyDescent="0.25">
      <c r="A18" s="6">
        <v>9</v>
      </c>
      <c r="B18" s="9">
        <f>SUM(N$10:N18)</f>
        <v>-0.16862233481217939</v>
      </c>
      <c r="C18" s="9">
        <f>SUM(O$10:O18)</f>
        <v>0.82245420510368594</v>
      </c>
      <c r="D18" s="9">
        <f>SUM(P$10:P18)</f>
        <v>2.2323038333915139</v>
      </c>
      <c r="E18" s="9">
        <f>SUM(Q$10:Q18)</f>
        <v>-0.21290617297988024</v>
      </c>
      <c r="F18" s="9">
        <f>SUM(R$10:R18)</f>
        <v>0.77727098468585487</v>
      </c>
      <c r="G18" s="9">
        <f>SUM(S$10:S18)</f>
        <v>2.1745775438994697</v>
      </c>
      <c r="H18" s="9">
        <f>SUM(T$10:T18)</f>
        <v>-0.18118816233110518</v>
      </c>
      <c r="I18" s="9">
        <f>SUM(U$10:U18)</f>
        <v>0.89172314124911634</v>
      </c>
      <c r="J18" s="9">
        <f>SUM(V$10:V18)</f>
        <v>2.2851679479535698</v>
      </c>
      <c r="K18" s="9">
        <f>SUM(W$10:W18)</f>
        <v>-0.18403703431000137</v>
      </c>
      <c r="L18" s="9">
        <f>SUM(X$10:X18)</f>
        <v>0.85066149825575466</v>
      </c>
      <c r="M18" s="9">
        <f>SUM(Y$10:Y18)</f>
        <v>2.2247465471674706</v>
      </c>
      <c r="N18" s="10">
        <v>-1.0853100006063442E-2</v>
      </c>
      <c r="O18" s="10">
        <v>-2.2983995787286373E-4</v>
      </c>
      <c r="P18" s="10">
        <v>5.4823767880188929E-3</v>
      </c>
      <c r="Q18" s="10">
        <v>-1.1726123103152582E-2</v>
      </c>
      <c r="R18" s="10">
        <v>-4.2421794279654814E-4</v>
      </c>
      <c r="S18" s="10">
        <v>4.7377747841412226E-3</v>
      </c>
      <c r="T18" s="10">
        <v>-1.1106263128760608E-2</v>
      </c>
      <c r="U18" s="10">
        <v>-3.0652839593427726E-4</v>
      </c>
      <c r="V18" s="10">
        <v>5.1441431363983842E-3</v>
      </c>
      <c r="W18" s="10">
        <v>-1.1542291442766131E-2</v>
      </c>
      <c r="X18" s="10">
        <v>-4.6720375310843284E-4</v>
      </c>
      <c r="Y18" s="10">
        <v>4.7652606608541443E-3</v>
      </c>
      <c r="Z18" s="19">
        <f t="shared" si="0"/>
        <v>-7666.8236458090178</v>
      </c>
      <c r="AA18" s="19">
        <f t="shared" si="0"/>
        <v>37394.876273700793</v>
      </c>
      <c r="AB18" s="19">
        <f t="shared" si="0"/>
        <v>101497.110887116</v>
      </c>
      <c r="AC18" s="19">
        <f t="shared" si="0"/>
        <v>-9680.2958111036114</v>
      </c>
      <c r="AD18" s="19">
        <f t="shared" si="0"/>
        <v>35340.51151188511</v>
      </c>
      <c r="AE18" s="19">
        <f t="shared" si="0"/>
        <v>98872.445051742601</v>
      </c>
      <c r="AF18" s="19">
        <f t="shared" si="0"/>
        <v>-8238.1594872832011</v>
      </c>
      <c r="AG18" s="19">
        <f t="shared" si="0"/>
        <v>40544.35654955724</v>
      </c>
      <c r="AH18" s="19">
        <f t="shared" si="0"/>
        <v>103900.70614032235</v>
      </c>
      <c r="AI18" s="19">
        <f t="shared" si="0"/>
        <v>-8367.6903651233897</v>
      </c>
      <c r="AJ18" s="19">
        <f t="shared" si="0"/>
        <v>38677.389307122081</v>
      </c>
      <c r="AK18" s="19">
        <f t="shared" si="0"/>
        <v>101153.50052977407</v>
      </c>
    </row>
    <row r="19" spans="1:37" x14ac:dyDescent="0.25">
      <c r="A19" s="6">
        <v>10</v>
      </c>
      <c r="B19" s="9">
        <f>SUM(N$10:N19)</f>
        <v>-0.1764710925932346</v>
      </c>
      <c r="C19" s="9">
        <f>SUM(O$10:O19)</f>
        <v>0.82231330902346755</v>
      </c>
      <c r="D19" s="9">
        <f>SUM(P$10:P19)</f>
        <v>2.2360481178717673</v>
      </c>
      <c r="E19" s="9">
        <f>SUM(Q$10:Q19)</f>
        <v>-0.22125739185873955</v>
      </c>
      <c r="F19" s="9">
        <f>SUM(R$10:R19)</f>
        <v>0.77699616657394421</v>
      </c>
      <c r="G19" s="9">
        <f>SUM(S$10:S19)</f>
        <v>2.1778803771308191</v>
      </c>
      <c r="H19" s="9">
        <f>SUM(T$10:T19)</f>
        <v>-0.18932581213039651</v>
      </c>
      <c r="I19" s="9">
        <f>SUM(U$10:U19)</f>
        <v>0.89152929082722054</v>
      </c>
      <c r="J19" s="9">
        <f>SUM(V$10:V19)</f>
        <v>2.2887127801547074</v>
      </c>
      <c r="K19" s="9">
        <f>SUM(W$10:W19)</f>
        <v>-0.19223865860415421</v>
      </c>
      <c r="L19" s="9">
        <f>SUM(X$10:X19)</f>
        <v>0.85034928333016524</v>
      </c>
      <c r="M19" s="9">
        <f>SUM(Y$10:Y19)</f>
        <v>2.2282415985610946</v>
      </c>
      <c r="N19" s="10">
        <v>-7.848757781055208E-3</v>
      </c>
      <c r="O19" s="10">
        <v>-1.4089608021835114E-4</v>
      </c>
      <c r="P19" s="10">
        <v>3.744284480253361E-3</v>
      </c>
      <c r="Q19" s="10">
        <v>-8.3512188788592984E-3</v>
      </c>
      <c r="R19" s="10">
        <v>-2.7481811191064045E-4</v>
      </c>
      <c r="S19" s="10">
        <v>3.3028332313493969E-3</v>
      </c>
      <c r="T19" s="10">
        <v>-8.1376497992913313E-3</v>
      </c>
      <c r="U19" s="10">
        <v>-1.938504218957671E-4</v>
      </c>
      <c r="V19" s="10">
        <v>3.5448322011376334E-3</v>
      </c>
      <c r="W19" s="10">
        <v>-8.2016242941528299E-3</v>
      </c>
      <c r="X19" s="10">
        <v>-3.1221492558937164E-4</v>
      </c>
      <c r="Y19" s="10">
        <v>3.4950513936239189E-3</v>
      </c>
      <c r="Z19" s="19">
        <f t="shared" si="0"/>
        <v>-8023.6864648006285</v>
      </c>
      <c r="AA19" s="19">
        <f t="shared" si="0"/>
        <v>37388.470091503026</v>
      </c>
      <c r="AB19" s="19">
        <f t="shared" si="0"/>
        <v>101667.35386721598</v>
      </c>
      <c r="AC19" s="19">
        <f t="shared" si="0"/>
        <v>-10060.004243222536</v>
      </c>
      <c r="AD19" s="19">
        <f t="shared" si="0"/>
        <v>35328.016239529643</v>
      </c>
      <c r="AE19" s="19">
        <f t="shared" si="0"/>
        <v>99022.616379547297</v>
      </c>
      <c r="AF19" s="19">
        <f t="shared" si="0"/>
        <v>-8608.1574829343281</v>
      </c>
      <c r="AG19" s="19">
        <f t="shared" si="0"/>
        <v>40535.542669711511</v>
      </c>
      <c r="AH19" s="19">
        <f t="shared" si="0"/>
        <v>104061.88053854415</v>
      </c>
      <c r="AI19" s="19">
        <f t="shared" si="0"/>
        <v>-8740.5971164294515</v>
      </c>
      <c r="AJ19" s="19">
        <f t="shared" si="0"/>
        <v>38663.193697882358</v>
      </c>
      <c r="AK19" s="19">
        <f t="shared" si="0"/>
        <v>101312.41152277985</v>
      </c>
    </row>
    <row r="20" spans="1:37" x14ac:dyDescent="0.25">
      <c r="A20" s="6">
        <v>11</v>
      </c>
      <c r="B20" s="9">
        <f>SUM(N$10:N20)</f>
        <v>-0.18208980091993088</v>
      </c>
      <c r="C20" s="9">
        <f>SUM(O$10:O20)</f>
        <v>0.82222317253984734</v>
      </c>
      <c r="D20" s="9">
        <f>SUM(P$10:P20)</f>
        <v>2.2386287069658555</v>
      </c>
      <c r="E20" s="9">
        <f>SUM(Q$10:Q20)</f>
        <v>-0.22721353433392452</v>
      </c>
      <c r="F20" s="9">
        <f>SUM(R$10:R20)</f>
        <v>0.77682792280013979</v>
      </c>
      <c r="G20" s="9">
        <f>SUM(S$10:S20)</f>
        <v>2.180165604261318</v>
      </c>
      <c r="H20" s="9">
        <f>SUM(T$10:T20)</f>
        <v>-0.19511800753742251</v>
      </c>
      <c r="I20" s="9">
        <f>SUM(U$10:U20)</f>
        <v>0.89140531210751883</v>
      </c>
      <c r="J20" s="9">
        <f>SUM(V$10:V20)</f>
        <v>2.2912334919149884</v>
      </c>
      <c r="K20" s="9">
        <f>SUM(W$10:W20)</f>
        <v>-0.19811077551389938</v>
      </c>
      <c r="L20" s="9">
        <f>SUM(X$10:X20)</f>
        <v>0.85014576829962851</v>
      </c>
      <c r="M20" s="9">
        <f>SUM(Y$10:Y20)</f>
        <v>2.2306869957137749</v>
      </c>
      <c r="N20" s="10">
        <v>-5.618708326696269E-3</v>
      </c>
      <c r="O20" s="10">
        <v>-9.0136483620212608E-5</v>
      </c>
      <c r="P20" s="10">
        <v>2.5805890940882397E-3</v>
      </c>
      <c r="Q20" s="10">
        <v>-5.9561424751849792E-3</v>
      </c>
      <c r="R20" s="10">
        <v>-1.6824377380437208E-4</v>
      </c>
      <c r="S20" s="10">
        <v>2.2852271304990967E-3</v>
      </c>
      <c r="T20" s="10">
        <v>-5.7921954070259962E-3</v>
      </c>
      <c r="U20" s="10">
        <v>-1.2397871970167649E-4</v>
      </c>
      <c r="V20" s="10">
        <v>2.5207117602810327E-3</v>
      </c>
      <c r="W20" s="10">
        <v>-5.8721169097451847E-3</v>
      </c>
      <c r="X20" s="10">
        <v>-2.0351503053676266E-4</v>
      </c>
      <c r="Y20" s="10">
        <v>2.4453971526805281E-3</v>
      </c>
      <c r="Z20" s="19">
        <f t="shared" si="0"/>
        <v>-8279.1546737185108</v>
      </c>
      <c r="AA20" s="19">
        <f t="shared" si="0"/>
        <v>37384.371817542225</v>
      </c>
      <c r="AB20" s="19">
        <f t="shared" si="0"/>
        <v>101784.68661265988</v>
      </c>
      <c r="AC20" s="19">
        <f t="shared" si="0"/>
        <v>-10330.814714548411</v>
      </c>
      <c r="AD20" s="19">
        <f t="shared" si="0"/>
        <v>35320.3666280787</v>
      </c>
      <c r="AE20" s="19">
        <f t="shared" si="0"/>
        <v>99126.519776565663</v>
      </c>
      <c r="AF20" s="19">
        <f t="shared" si="0"/>
        <v>-8871.5137029581874</v>
      </c>
      <c r="AG20" s="19">
        <f t="shared" si="0"/>
        <v>40529.905676362767</v>
      </c>
      <c r="AH20" s="19">
        <f t="shared" si="0"/>
        <v>104176.49081570297</v>
      </c>
      <c r="AI20" s="19">
        <f t="shared" si="0"/>
        <v>-9007.5871615188844</v>
      </c>
      <c r="AJ20" s="19">
        <f t="shared" si="0"/>
        <v>38653.940393151788</v>
      </c>
      <c r="AK20" s="19">
        <f t="shared" si="0"/>
        <v>101423.59743853915</v>
      </c>
    </row>
    <row r="21" spans="1:37" x14ac:dyDescent="0.25">
      <c r="A21" s="6">
        <v>12</v>
      </c>
      <c r="B21" s="9">
        <f>SUM(N$10:N21)</f>
        <v>-0.18622727123668587</v>
      </c>
      <c r="C21" s="9">
        <f>SUM(O$10:O21)</f>
        <v>0.8221641854060433</v>
      </c>
      <c r="D21" s="9">
        <f>SUM(P$10:P21)</f>
        <v>2.2404546468331668</v>
      </c>
      <c r="E21" s="9">
        <f>SUM(Q$10:Q21)</f>
        <v>-0.23153802718010946</v>
      </c>
      <c r="F21" s="9">
        <f>SUM(R$10:R21)</f>
        <v>0.77672272187359592</v>
      </c>
      <c r="G21" s="9">
        <f>SUM(S$10:S21)</f>
        <v>2.1818120243863897</v>
      </c>
      <c r="H21" s="9">
        <f>SUM(T$10:T21)</f>
        <v>-0.19936529268946937</v>
      </c>
      <c r="I21" s="9">
        <f>SUM(U$10:U21)</f>
        <v>0.89132358067927464</v>
      </c>
      <c r="J21" s="9">
        <f>SUM(V$10:V21)</f>
        <v>2.2929789528682827</v>
      </c>
      <c r="K21" s="9">
        <f>SUM(W$10:W21)</f>
        <v>-0.2023877293244303</v>
      </c>
      <c r="L21" s="9">
        <f>SUM(X$10:X21)</f>
        <v>0.85001266691480404</v>
      </c>
      <c r="M21" s="9">
        <f>SUM(Y$10:Y21)</f>
        <v>2.2324140392277974</v>
      </c>
      <c r="N21" s="10">
        <v>-4.1374703167549858E-3</v>
      </c>
      <c r="O21" s="10">
        <v>-5.8987133804052185E-5</v>
      </c>
      <c r="P21" s="10">
        <v>1.8259398673113464E-3</v>
      </c>
      <c r="Q21" s="10">
        <v>-4.3244928461849512E-3</v>
      </c>
      <c r="R21" s="10">
        <v>-1.0520092654381571E-4</v>
      </c>
      <c r="S21" s="10">
        <v>1.6464201250717579E-3</v>
      </c>
      <c r="T21" s="10">
        <v>-4.2472851520468681E-3</v>
      </c>
      <c r="U21" s="10">
        <v>-8.1731428244185468E-5</v>
      </c>
      <c r="V21" s="10">
        <v>1.7454609532942841E-3</v>
      </c>
      <c r="W21" s="10">
        <v>-4.2769538105309098E-3</v>
      </c>
      <c r="X21" s="10">
        <v>-1.3310138482446564E-4</v>
      </c>
      <c r="Y21" s="10">
        <v>1.7270435140223259E-3</v>
      </c>
      <c r="Z21" s="19">
        <f t="shared" si="0"/>
        <v>-8467.2748020138697</v>
      </c>
      <c r="AA21" s="19">
        <f t="shared" si="0"/>
        <v>37381.689824360539</v>
      </c>
      <c r="AB21" s="19">
        <f t="shared" si="0"/>
        <v>101867.70739971113</v>
      </c>
      <c r="AC21" s="19">
        <f t="shared" si="0"/>
        <v>-10527.438275989382</v>
      </c>
      <c r="AD21" s="19">
        <f t="shared" si="0"/>
        <v>35315.583412663691</v>
      </c>
      <c r="AE21" s="19">
        <f t="shared" si="0"/>
        <v>99201.378262897837</v>
      </c>
      <c r="AF21" s="19">
        <f t="shared" si="0"/>
        <v>-9064.6268292262885</v>
      </c>
      <c r="AG21" s="19">
        <f t="shared" si="0"/>
        <v>40526.189558641076</v>
      </c>
      <c r="AH21" s="19">
        <f t="shared" si="0"/>
        <v>104255.85243363133</v>
      </c>
      <c r="AI21" s="19">
        <f t="shared" si="0"/>
        <v>-9202.0492453415009</v>
      </c>
      <c r="AJ21" s="19">
        <f t="shared" si="0"/>
        <v>38647.888615695389</v>
      </c>
      <c r="AK21" s="19">
        <f t="shared" si="0"/>
        <v>101502.12166289765</v>
      </c>
    </row>
    <row r="22" spans="1:37" x14ac:dyDescent="0.25">
      <c r="A22" s="6">
        <v>13</v>
      </c>
      <c r="B22" s="9">
        <f>SUM(N$10:N22)</f>
        <v>-0.18929752435625083</v>
      </c>
      <c r="C22" s="9">
        <f>SUM(O$10:O22)</f>
        <v>0.82212655515240052</v>
      </c>
      <c r="D22" s="9">
        <f>SUM(P$10:P22)</f>
        <v>2.2417499013089661</v>
      </c>
      <c r="E22" s="9">
        <f>SUM(Q$10:Q22)</f>
        <v>-0.23467916661431004</v>
      </c>
      <c r="F22" s="9">
        <f>SUM(R$10:R22)</f>
        <v>0.77665684341947905</v>
      </c>
      <c r="G22" s="9">
        <f>SUM(S$10:S22)</f>
        <v>2.1830000198700437</v>
      </c>
      <c r="H22" s="9">
        <f>SUM(T$10:T22)</f>
        <v>-0.20239500085801732</v>
      </c>
      <c r="I22" s="9">
        <f>SUM(U$10:U22)</f>
        <v>0.89127437824600186</v>
      </c>
      <c r="J22" s="9">
        <f>SUM(V$10:V22)</f>
        <v>2.2941848129263915</v>
      </c>
      <c r="K22" s="9">
        <f>SUM(W$10:W22)</f>
        <v>-0.20549242136578535</v>
      </c>
      <c r="L22" s="9">
        <f>SUM(X$10:X22)</f>
        <v>0.84992968017988624</v>
      </c>
      <c r="M22" s="9">
        <f>SUM(Y$10:Y22)</f>
        <v>2.2336221787731287</v>
      </c>
      <c r="N22" s="10">
        <v>-3.0702531195649727E-3</v>
      </c>
      <c r="O22" s="10">
        <v>-3.7630253642837044E-5</v>
      </c>
      <c r="P22" s="10">
        <v>1.2952544757993472E-3</v>
      </c>
      <c r="Q22" s="10">
        <v>-3.1411394342005694E-3</v>
      </c>
      <c r="R22" s="10">
        <v>-6.5878454116878075E-5</v>
      </c>
      <c r="S22" s="10">
        <v>1.1879954836537944E-3</v>
      </c>
      <c r="T22" s="10">
        <v>-3.029708168547935E-3</v>
      </c>
      <c r="U22" s="10">
        <v>-4.9202433272827685E-5</v>
      </c>
      <c r="V22" s="10">
        <v>1.20586005810876E-3</v>
      </c>
      <c r="W22" s="10">
        <v>-3.1046920413550427E-3</v>
      </c>
      <c r="X22" s="10">
        <v>-8.2986734917803352E-5</v>
      </c>
      <c r="Y22" s="10">
        <v>1.2081395453315664E-3</v>
      </c>
      <c r="Z22" s="19">
        <f t="shared" si="0"/>
        <v>-8606.8713106372306</v>
      </c>
      <c r="AA22" s="19">
        <f t="shared" si="0"/>
        <v>37379.978873561835</v>
      </c>
      <c r="AB22" s="19">
        <f t="shared" si="0"/>
        <v>101926.59928763013</v>
      </c>
      <c r="AC22" s="19">
        <f t="shared" si="0"/>
        <v>-10670.257802926526</v>
      </c>
      <c r="AD22" s="19">
        <f t="shared" si="0"/>
        <v>35312.588088880904</v>
      </c>
      <c r="AE22" s="19">
        <f t="shared" si="0"/>
        <v>99255.393360454967</v>
      </c>
      <c r="AF22" s="19">
        <f t="shared" si="0"/>
        <v>-9202.3798632617691</v>
      </c>
      <c r="AG22" s="19">
        <f t="shared" si="0"/>
        <v>40523.95245061344</v>
      </c>
      <c r="AH22" s="19">
        <f t="shared" si="0"/>
        <v>104310.67978741779</v>
      </c>
      <c r="AI22" s="19">
        <f t="shared" si="0"/>
        <v>-9343.2116031165206</v>
      </c>
      <c r="AJ22" s="19">
        <f t="shared" si="0"/>
        <v>38644.115422409544</v>
      </c>
      <c r="AK22" s="19">
        <f t="shared" si="0"/>
        <v>101557.05265910229</v>
      </c>
    </row>
    <row r="23" spans="1:37" x14ac:dyDescent="0.25">
      <c r="A23" s="6">
        <v>14</v>
      </c>
      <c r="B23" s="9">
        <f>SUM(N$10:N23)</f>
        <v>-0.19147642945075649</v>
      </c>
      <c r="C23" s="9">
        <f>SUM(O$10:O23)</f>
        <v>0.82210220515924537</v>
      </c>
      <c r="D23" s="9">
        <f>SUM(P$10:P23)</f>
        <v>2.2426684860426787</v>
      </c>
      <c r="E23" s="9">
        <f>SUM(Q$10:Q23)</f>
        <v>-0.23698831796384864</v>
      </c>
      <c r="F23" s="9">
        <f>SUM(R$10:R23)</f>
        <v>0.77661779336302406</v>
      </c>
      <c r="G23" s="9">
        <f>SUM(S$10:S23)</f>
        <v>2.1838564315839073</v>
      </c>
      <c r="H23" s="9">
        <f>SUM(T$10:T23)</f>
        <v>-0.20465519879019545</v>
      </c>
      <c r="I23" s="9">
        <f>SUM(U$10:U23)</f>
        <v>0.89124411674222748</v>
      </c>
      <c r="J23" s="9">
        <f>SUM(V$10:V23)</f>
        <v>2.2950438485769133</v>
      </c>
      <c r="K23" s="9">
        <f>SUM(W$10:W23)</f>
        <v>-0.20772549544217553</v>
      </c>
      <c r="L23" s="9">
        <f>SUM(X$10:X23)</f>
        <v>0.84987754472567312</v>
      </c>
      <c r="M23" s="9">
        <f>SUM(Y$10:Y23)</f>
        <v>2.2344724025141804</v>
      </c>
      <c r="N23" s="10">
        <v>-2.1789050945056569E-3</v>
      </c>
      <c r="O23" s="10">
        <v>-2.4349993155097116E-5</v>
      </c>
      <c r="P23" s="10">
        <v>9.1858473371270134E-4</v>
      </c>
      <c r="Q23" s="10">
        <v>-2.3091513495386079E-3</v>
      </c>
      <c r="R23" s="10">
        <v>-3.9050056455016281E-5</v>
      </c>
      <c r="S23" s="10">
        <v>8.5641171386358463E-4</v>
      </c>
      <c r="T23" s="10">
        <v>-2.2601979321781188E-3</v>
      </c>
      <c r="U23" s="10">
        <v>-3.026150377441628E-5</v>
      </c>
      <c r="V23" s="10">
        <v>8.5903565052190681E-4</v>
      </c>
      <c r="W23" s="10">
        <v>-2.2330740763901705E-3</v>
      </c>
      <c r="X23" s="10">
        <v>-5.2135454213164139E-5</v>
      </c>
      <c r="Y23" s="10">
        <v>8.502237410519108E-4</v>
      </c>
      <c r="Z23" s="19">
        <f t="shared" si="0"/>
        <v>-8705.9405182788923</v>
      </c>
      <c r="AA23" s="19">
        <f t="shared" si="0"/>
        <v>37378.871742033232</v>
      </c>
      <c r="AB23" s="19">
        <f t="shared" si="0"/>
        <v>101968.36497166571</v>
      </c>
      <c r="AC23" s="19">
        <f t="shared" si="0"/>
        <v>-10775.248972620113</v>
      </c>
      <c r="AD23" s="19">
        <f t="shared" si="0"/>
        <v>35310.812583301922</v>
      </c>
      <c r="AE23" s="19">
        <f t="shared" si="0"/>
        <v>99294.332197268683</v>
      </c>
      <c r="AF23" s="19">
        <f t="shared" si="0"/>
        <v>-9305.1452470404565</v>
      </c>
      <c r="AG23" s="19">
        <f t="shared" si="0"/>
        <v>40522.576537909154</v>
      </c>
      <c r="AH23" s="19">
        <f t="shared" si="0"/>
        <v>104349.73792787913</v>
      </c>
      <c r="AI23" s="19">
        <f t="shared" si="0"/>
        <v>-9444.7437349707088</v>
      </c>
      <c r="AJ23" s="19">
        <f t="shared" si="0"/>
        <v>38641.744957467337</v>
      </c>
      <c r="AK23" s="19">
        <f t="shared" si="0"/>
        <v>101595.71014471583</v>
      </c>
    </row>
    <row r="24" spans="1:37" x14ac:dyDescent="0.25">
      <c r="A24" s="6">
        <v>15</v>
      </c>
      <c r="B24" s="9">
        <f>SUM(N$10:N24)</f>
        <v>-0.19309991537897087</v>
      </c>
      <c r="C24" s="9">
        <f>SUM(O$10:O24)</f>
        <v>0.82208735404640998</v>
      </c>
      <c r="D24" s="9">
        <f>SUM(P$10:P24)</f>
        <v>2.2433386860223035</v>
      </c>
      <c r="E24" s="9">
        <f>SUM(Q$10:Q24)</f>
        <v>-0.23868676911258621</v>
      </c>
      <c r="F24" s="9">
        <f>SUM(R$10:R24)</f>
        <v>0.77659385359440347</v>
      </c>
      <c r="G24" s="9">
        <f>SUM(S$10:S24)</f>
        <v>2.184451597049466</v>
      </c>
      <c r="H24" s="9">
        <f>SUM(T$10:T24)</f>
        <v>-0.20627626839526642</v>
      </c>
      <c r="I24" s="9">
        <f>SUM(U$10:U24)</f>
        <v>0.89122481850691859</v>
      </c>
      <c r="J24" s="9">
        <f>SUM(V$10:V24)</f>
        <v>2.2956572143516283</v>
      </c>
      <c r="K24" s="9">
        <f>SUM(W$10:W24)</f>
        <v>-0.20935988096827049</v>
      </c>
      <c r="L24" s="9">
        <f>SUM(X$10:X24)</f>
        <v>0.8498449303393546</v>
      </c>
      <c r="M24" s="9">
        <f>SUM(Y$10:Y24)</f>
        <v>2.2350878641553775</v>
      </c>
      <c r="N24" s="10">
        <v>-1.6234859282143674E-3</v>
      </c>
      <c r="O24" s="10">
        <v>-1.4851112835412555E-5</v>
      </c>
      <c r="P24" s="10">
        <v>6.7019997962460747E-4</v>
      </c>
      <c r="Q24" s="10">
        <v>-1.6984511487375645E-3</v>
      </c>
      <c r="R24" s="10">
        <v>-2.3939768620592604E-5</v>
      </c>
      <c r="S24" s="10">
        <v>5.9516546555872984E-4</v>
      </c>
      <c r="T24" s="10">
        <v>-1.6210696050709683E-3</v>
      </c>
      <c r="U24" s="10">
        <v>-1.9298235308832238E-5</v>
      </c>
      <c r="V24" s="10">
        <v>6.1336577471498492E-4</v>
      </c>
      <c r="W24" s="10">
        <v>-1.6343855260949679E-3</v>
      </c>
      <c r="X24" s="10">
        <v>-3.2614386318486908E-5</v>
      </c>
      <c r="Y24" s="10">
        <v>6.1546164119728362E-4</v>
      </c>
      <c r="Z24" s="19">
        <f t="shared" si="0"/>
        <v>-8779.7562456968317</v>
      </c>
      <c r="AA24" s="19">
        <f t="shared" si="0"/>
        <v>37378.19650014917</v>
      </c>
      <c r="AB24" s="19">
        <f t="shared" si="0"/>
        <v>101998.83724010471</v>
      </c>
      <c r="AC24" s="19">
        <f t="shared" si="0"/>
        <v>-10852.47317570624</v>
      </c>
      <c r="AD24" s="19">
        <f t="shared" si="0"/>
        <v>35309.724103627275</v>
      </c>
      <c r="AE24" s="19">
        <f t="shared" si="0"/>
        <v>99321.392839440407</v>
      </c>
      <c r="AF24" s="19">
        <f t="shared" si="0"/>
        <v>-9378.8511104630197</v>
      </c>
      <c r="AG24" s="19">
        <f t="shared" si="0"/>
        <v>40521.699096810065</v>
      </c>
      <c r="AH24" s="19">
        <f t="shared" si="0"/>
        <v>104377.62609127309</v>
      </c>
      <c r="AI24" s="19">
        <f t="shared" si="0"/>
        <v>-9519.0550390561966</v>
      </c>
      <c r="AJ24" s="19">
        <f t="shared" si="0"/>
        <v>38640.262065248462</v>
      </c>
      <c r="AK24" s="19">
        <f t="shared" si="0"/>
        <v>101623.69360176542</v>
      </c>
    </row>
    <row r="25" spans="1:37" x14ac:dyDescent="0.25">
      <c r="A25" s="6">
        <v>16</v>
      </c>
      <c r="B25" s="9">
        <f>SUM(N$10:N25)</f>
        <v>-0.19424299211493512</v>
      </c>
      <c r="C25" s="9">
        <f>SUM(O$10:O25)</f>
        <v>0.82207851798157239</v>
      </c>
      <c r="D25" s="9">
        <f>SUM(P$10:P25)</f>
        <v>2.2438166001308009</v>
      </c>
      <c r="E25" s="9">
        <f>SUM(Q$10:Q25)</f>
        <v>-0.23992677784195066</v>
      </c>
      <c r="F25" s="9">
        <f>SUM(R$10:R25)</f>
        <v>0.77657873135832822</v>
      </c>
      <c r="G25" s="9">
        <f>SUM(S$10:S25)</f>
        <v>2.1848762667324246</v>
      </c>
      <c r="H25" s="9">
        <f>SUM(T$10:T25)</f>
        <v>-0.20746134684259482</v>
      </c>
      <c r="I25" s="9">
        <f>SUM(U$10:U25)</f>
        <v>0.89121263646709936</v>
      </c>
      <c r="J25" s="9">
        <f>SUM(V$10:V25)</f>
        <v>2.2961002254079568</v>
      </c>
      <c r="K25" s="9">
        <f>SUM(W$10:W25)</f>
        <v>-0.21056489622179375</v>
      </c>
      <c r="L25" s="9">
        <f>SUM(X$10:X25)</f>
        <v>0.8498245434009768</v>
      </c>
      <c r="M25" s="9">
        <f>SUM(Y$10:Y25)</f>
        <v>2.2355253810666396</v>
      </c>
      <c r="N25" s="10">
        <v>-1.1430767359642633E-3</v>
      </c>
      <c r="O25" s="10">
        <v>-8.8360648375517888E-6</v>
      </c>
      <c r="P25" s="10">
        <v>4.7791410849741094E-4</v>
      </c>
      <c r="Q25" s="10">
        <v>-1.2400087293644533E-3</v>
      </c>
      <c r="R25" s="10">
        <v>-1.5122236075298838E-5</v>
      </c>
      <c r="S25" s="10">
        <v>4.2466968295880412E-4</v>
      </c>
      <c r="T25" s="10">
        <v>-1.1850784473284048E-3</v>
      </c>
      <c r="U25" s="10">
        <v>-1.2182039819246095E-5</v>
      </c>
      <c r="V25" s="10">
        <v>4.4301105632858838E-4</v>
      </c>
      <c r="W25" s="10">
        <v>-1.2050152535232677E-3</v>
      </c>
      <c r="X25" s="10">
        <v>-2.03869383777768E-5</v>
      </c>
      <c r="Y25" s="10">
        <v>4.3751691126221357E-4</v>
      </c>
      <c r="Z25" s="19">
        <f t="shared" si="0"/>
        <v>-8831.729003386532</v>
      </c>
      <c r="AA25" s="19">
        <f t="shared" si="0"/>
        <v>37377.794747018968</v>
      </c>
      <c r="AB25" s="19">
        <f t="shared" si="0"/>
        <v>102020.56676479534</v>
      </c>
      <c r="AC25" s="19">
        <f t="shared" si="0"/>
        <v>-10908.853181699456</v>
      </c>
      <c r="AD25" s="19">
        <f t="shared" si="0"/>
        <v>35309.036534467181</v>
      </c>
      <c r="AE25" s="19">
        <f t="shared" si="0"/>
        <v>99340.701477116381</v>
      </c>
      <c r="AF25" s="19">
        <f t="shared" si="0"/>
        <v>-9432.7335778848847</v>
      </c>
      <c r="AG25" s="19">
        <f t="shared" si="0"/>
        <v>40521.145210807685</v>
      </c>
      <c r="AH25" s="19">
        <f t="shared" si="0"/>
        <v>104397.7686639981</v>
      </c>
      <c r="AI25" s="19">
        <f t="shared" si="0"/>
        <v>-9573.8439817520939</v>
      </c>
      <c r="AJ25" s="19">
        <f t="shared" si="0"/>
        <v>38639.335123622404</v>
      </c>
      <c r="AK25" s="19">
        <f t="shared" si="0"/>
        <v>101643.5863698524</v>
      </c>
    </row>
    <row r="26" spans="1:37" x14ac:dyDescent="0.25">
      <c r="A26" s="6">
        <v>17</v>
      </c>
      <c r="B26" s="9">
        <f>SUM(N$10:N26)</f>
        <v>-0.19506837273432839</v>
      </c>
      <c r="C26" s="9">
        <f>SUM(O$10:O26)</f>
        <v>0.82207328932105028</v>
      </c>
      <c r="D26" s="9">
        <f>SUM(P$10:P26)</f>
        <v>2.2441635767352275</v>
      </c>
      <c r="E26" s="9">
        <f>SUM(Q$10:Q26)</f>
        <v>-0.24082651738113242</v>
      </c>
      <c r="F26" s="9">
        <f>SUM(R$10:R26)</f>
        <v>0.77656962520535644</v>
      </c>
      <c r="G26" s="9">
        <f>SUM(S$10:S26)</f>
        <v>2.1851723206595932</v>
      </c>
      <c r="H26" s="9">
        <f>SUM(T$10:T26)</f>
        <v>-0.20833213056048933</v>
      </c>
      <c r="I26" s="9">
        <f>SUM(U$10:U26)</f>
        <v>0.89120476008338556</v>
      </c>
      <c r="J26" s="9">
        <f>SUM(V$10:V26)</f>
        <v>2.2964117686526975</v>
      </c>
      <c r="K26" s="9">
        <f>SUM(W$10:W26)</f>
        <v>-0.2114601365127648</v>
      </c>
      <c r="L26" s="9">
        <f>SUM(X$10:X26)</f>
        <v>0.84981213133129385</v>
      </c>
      <c r="M26" s="9">
        <f>SUM(Y$10:Y26)</f>
        <v>2.235826360055432</v>
      </c>
      <c r="N26" s="10">
        <v>-8.2538061939327421E-4</v>
      </c>
      <c r="O26" s="10">
        <v>-5.2286605220888455E-6</v>
      </c>
      <c r="P26" s="10">
        <v>3.46976604426719E-4</v>
      </c>
      <c r="Q26" s="10">
        <v>-8.9973953918175251E-4</v>
      </c>
      <c r="R26" s="10">
        <v>-9.1061529717617333E-6</v>
      </c>
      <c r="S26" s="10">
        <v>2.9605392716838396E-4</v>
      </c>
      <c r="T26" s="10">
        <v>-8.7078371789449491E-4</v>
      </c>
      <c r="U26" s="10">
        <v>-7.87638371375791E-6</v>
      </c>
      <c r="V26" s="10">
        <v>3.1154324474062675E-4</v>
      </c>
      <c r="W26" s="10">
        <v>-8.9524029097104842E-4</v>
      </c>
      <c r="X26" s="10">
        <v>-1.2412069682936273E-5</v>
      </c>
      <c r="Y26" s="10">
        <v>3.0097898879259438E-4</v>
      </c>
      <c r="Z26" s="19">
        <f t="shared" ref="Z26:AK29" si="1">$A$4*B26</f>
        <v>-8869.2569361873993</v>
      </c>
      <c r="AA26" s="19">
        <f t="shared" si="1"/>
        <v>37377.557013280013</v>
      </c>
      <c r="AB26" s="19">
        <f t="shared" si="1"/>
        <v>102036.3428981191</v>
      </c>
      <c r="AC26" s="19">
        <f t="shared" si="1"/>
        <v>-10949.762023234309</v>
      </c>
      <c r="AD26" s="19">
        <f t="shared" si="1"/>
        <v>35308.622501124541</v>
      </c>
      <c r="AE26" s="19">
        <f t="shared" si="1"/>
        <v>99354.162287345229</v>
      </c>
      <c r="AF26" s="19">
        <f t="shared" si="1"/>
        <v>-9472.3258727382054</v>
      </c>
      <c r="AG26" s="19">
        <f t="shared" si="1"/>
        <v>40520.78709190862</v>
      </c>
      <c r="AH26" s="19">
        <f t="shared" si="1"/>
        <v>104411.93373363808</v>
      </c>
      <c r="AI26" s="19">
        <f t="shared" si="1"/>
        <v>-9614.5482540487792</v>
      </c>
      <c r="AJ26" s="19">
        <f t="shared" si="1"/>
        <v>38638.770778754071</v>
      </c>
      <c r="AK26" s="19">
        <f t="shared" si="1"/>
        <v>101657.27110995956</v>
      </c>
    </row>
    <row r="27" spans="1:37" x14ac:dyDescent="0.25">
      <c r="A27" s="6">
        <v>18</v>
      </c>
      <c r="B27" s="9">
        <f>SUM(N$10:N27)</f>
        <v>-0.19566753151564079</v>
      </c>
      <c r="C27" s="9">
        <f>SUM(O$10:O27)</f>
        <v>0.82207011768090621</v>
      </c>
      <c r="D27" s="9">
        <f>SUM(P$10:P27)</f>
        <v>2.2444079381836337</v>
      </c>
      <c r="E27" s="9">
        <f>SUM(Q$10:Q27)</f>
        <v>-0.24149780998641637</v>
      </c>
      <c r="F27" s="9">
        <f>SUM(R$10:R27)</f>
        <v>0.77656371265910007</v>
      </c>
      <c r="G27" s="9">
        <f>SUM(S$10:S27)</f>
        <v>2.1853801052498572</v>
      </c>
      <c r="H27" s="9">
        <f>SUM(T$10:T27)</f>
        <v>-0.20896441617603934</v>
      </c>
      <c r="I27" s="9">
        <f>SUM(U$10:U27)</f>
        <v>0.89119982885100146</v>
      </c>
      <c r="J27" s="9">
        <f>SUM(V$10:V27)</f>
        <v>2.2966314680571283</v>
      </c>
      <c r="K27" s="9">
        <f>SUM(W$10:W27)</f>
        <v>-0.21211972600272677</v>
      </c>
      <c r="L27" s="9">
        <f>SUM(X$10:X27)</f>
        <v>0.84980450403754026</v>
      </c>
      <c r="M27" s="9">
        <f>SUM(Y$10:Y27)</f>
        <v>2.2360454486066264</v>
      </c>
      <c r="N27" s="10">
        <v>-5.9915878131239025E-4</v>
      </c>
      <c r="O27" s="10">
        <v>-3.1716401441239533E-6</v>
      </c>
      <c r="P27" s="10">
        <v>2.4436144840634446E-4</v>
      </c>
      <c r="Q27" s="10">
        <v>-6.7129260528394816E-4</v>
      </c>
      <c r="R27" s="10">
        <v>-5.9125462563383988E-6</v>
      </c>
      <c r="S27" s="10">
        <v>2.0778459026413133E-4</v>
      </c>
      <c r="T27" s="10">
        <v>-6.3228561555000529E-4</v>
      </c>
      <c r="U27" s="10">
        <v>-4.9312323840491788E-6</v>
      </c>
      <c r="V27" s="10">
        <v>2.1969940443069676E-4</v>
      </c>
      <c r="W27" s="10">
        <v>-6.5958948996198844E-4</v>
      </c>
      <c r="X27" s="10">
        <v>-7.6272937535411663E-6</v>
      </c>
      <c r="Y27" s="10">
        <v>2.1908855119413725E-4</v>
      </c>
      <c r="Z27" s="19">
        <f t="shared" si="1"/>
        <v>-8896.4991441503989</v>
      </c>
      <c r="AA27" s="19">
        <f t="shared" si="1"/>
        <v>37377.412806964283</v>
      </c>
      <c r="AB27" s="19">
        <f t="shared" si="1"/>
        <v>102047.45338435956</v>
      </c>
      <c r="AC27" s="19">
        <f t="shared" si="1"/>
        <v>-10980.283970550365</v>
      </c>
      <c r="AD27" s="19">
        <f t="shared" si="1"/>
        <v>35308.3536728611</v>
      </c>
      <c r="AE27" s="19">
        <f t="shared" si="1"/>
        <v>99363.609717969666</v>
      </c>
      <c r="AF27" s="19">
        <f t="shared" si="1"/>
        <v>-9501.0742726082663</v>
      </c>
      <c r="AG27" s="19">
        <f t="shared" si="1"/>
        <v>40520.562881461723</v>
      </c>
      <c r="AH27" s="19">
        <f t="shared" si="1"/>
        <v>104421.92290020215</v>
      </c>
      <c r="AI27" s="19">
        <f t="shared" si="1"/>
        <v>-9644.5380908269271</v>
      </c>
      <c r="AJ27" s="19">
        <f t="shared" si="1"/>
        <v>38638.423985334506</v>
      </c>
      <c r="AK27" s="19">
        <f t="shared" si="1"/>
        <v>101667.23250259888</v>
      </c>
    </row>
    <row r="28" spans="1:37" x14ac:dyDescent="0.25">
      <c r="A28" s="6">
        <v>19</v>
      </c>
      <c r="B28" s="9">
        <f>SUM(N$10:N28)</f>
        <v>-0.19610939460134455</v>
      </c>
      <c r="C28" s="9">
        <f>SUM(O$10:O28)</f>
        <v>0.82206813628499487</v>
      </c>
      <c r="D28" s="9">
        <f>SUM(P$10:P28)</f>
        <v>2.2445827287376714</v>
      </c>
      <c r="E28" s="9">
        <f>SUM(Q$10:Q28)</f>
        <v>-0.24200197862480283</v>
      </c>
      <c r="F28" s="9">
        <f>SUM(R$10:R28)</f>
        <v>0.77656005273582984</v>
      </c>
      <c r="G28" s="9">
        <f>SUM(S$10:S28)</f>
        <v>2.1855288921323974</v>
      </c>
      <c r="H28" s="9">
        <f>SUM(T$10:T28)</f>
        <v>-0.20942398723820774</v>
      </c>
      <c r="I28" s="9">
        <f>SUM(U$10:U28)</f>
        <v>0.89119680482905927</v>
      </c>
      <c r="J28" s="9">
        <f>SUM(V$10:V28)</f>
        <v>2.2967858271843418</v>
      </c>
      <c r="K28" s="9">
        <f>SUM(W$10:W28)</f>
        <v>-0.21260737979973982</v>
      </c>
      <c r="L28" s="9">
        <f>SUM(X$10:X28)</f>
        <v>0.8497998694407628</v>
      </c>
      <c r="M28" s="9">
        <f>SUM(Y$10:Y28)</f>
        <v>2.2362059604409743</v>
      </c>
      <c r="N28" s="10">
        <v>-4.4186308570375423E-4</v>
      </c>
      <c r="O28" s="10">
        <v>-1.9813959113734859E-6</v>
      </c>
      <c r="P28" s="10">
        <v>1.7479055403783313E-4</v>
      </c>
      <c r="Q28" s="10">
        <v>-5.0416863838646353E-4</v>
      </c>
      <c r="R28" s="10">
        <v>-3.6599232701725303E-6</v>
      </c>
      <c r="S28" s="10">
        <v>1.4878688254036027E-4</v>
      </c>
      <c r="T28" s="10">
        <v>-4.5957106216839747E-4</v>
      </c>
      <c r="U28" s="10">
        <v>-3.0240219421752341E-6</v>
      </c>
      <c r="V28" s="10">
        <v>1.5435912721356175E-4</v>
      </c>
      <c r="W28" s="10">
        <v>-4.8765379701304617E-4</v>
      </c>
      <c r="X28" s="10">
        <v>-4.6345967774313864E-6</v>
      </c>
      <c r="Y28" s="10">
        <v>1.6051183434817031E-4</v>
      </c>
      <c r="Z28" s="19">
        <f t="shared" si="1"/>
        <v>-8916.5895216051831</v>
      </c>
      <c r="AA28" s="19">
        <f t="shared" si="1"/>
        <v>37377.322717990945</v>
      </c>
      <c r="AB28" s="19">
        <f t="shared" si="1"/>
        <v>102055.40066106079</v>
      </c>
      <c r="AC28" s="19">
        <f t="shared" si="1"/>
        <v>-11003.207221153922</v>
      </c>
      <c r="AD28" s="19">
        <f t="shared" si="1"/>
        <v>35308.187265568129</v>
      </c>
      <c r="AE28" s="19">
        <f t="shared" si="1"/>
        <v>99370.374674643506</v>
      </c>
      <c r="AF28" s="19">
        <f t="shared" si="1"/>
        <v>-9521.9697861847253</v>
      </c>
      <c r="AG28" s="19">
        <f t="shared" si="1"/>
        <v>40520.42538696577</v>
      </c>
      <c r="AH28" s="19">
        <f t="shared" si="1"/>
        <v>104428.94121250215</v>
      </c>
      <c r="AI28" s="19">
        <f t="shared" si="1"/>
        <v>-9666.7104540910968</v>
      </c>
      <c r="AJ28" s="19">
        <f t="shared" si="1"/>
        <v>38638.213262145306</v>
      </c>
      <c r="AK28" s="19">
        <f t="shared" si="1"/>
        <v>101674.53056265943</v>
      </c>
    </row>
    <row r="29" spans="1:37" x14ac:dyDescent="0.25">
      <c r="A29" s="6">
        <v>20</v>
      </c>
      <c r="B29" s="9">
        <f>SUM(N$10:N29)</f>
        <v>-0.19643435876751014</v>
      </c>
      <c r="C29" s="9">
        <f>SUM(O$10:O29)</f>
        <v>0.8220668473706656</v>
      </c>
      <c r="D29" s="9">
        <f>SUM(P$10:P29)</f>
        <v>2.2447088541593967</v>
      </c>
      <c r="E29" s="9">
        <f>SUM(Q$10:Q29)</f>
        <v>-0.24238494031475202</v>
      </c>
      <c r="F29" s="9">
        <f>SUM(R$10:R29)</f>
        <v>0.77655775611881384</v>
      </c>
      <c r="G29" s="9">
        <f>SUM(S$10:S29)</f>
        <v>2.1856350417238857</v>
      </c>
      <c r="H29" s="9">
        <f>SUM(T$10:T29)</f>
        <v>-0.20975784021975757</v>
      </c>
      <c r="I29" s="9">
        <f>SUM(U$10:U29)</f>
        <v>0.8911949010438367</v>
      </c>
      <c r="J29" s="9">
        <f>SUM(V$10:V29)</f>
        <v>2.2968936273192391</v>
      </c>
      <c r="K29" s="9">
        <f>SUM(W$10:W29)</f>
        <v>-0.21296252891748307</v>
      </c>
      <c r="L29" s="9">
        <f>SUM(X$10:X29)</f>
        <v>0.84979698841710261</v>
      </c>
      <c r="M29" s="9">
        <f>SUM(Y$10:Y29)</f>
        <v>2.2363188913146885</v>
      </c>
      <c r="N29" s="10">
        <v>-3.2496416616559427E-4</v>
      </c>
      <c r="O29" s="10">
        <v>-1.2889143292488928E-6</v>
      </c>
      <c r="P29" s="10">
        <v>1.2612542172528229E-4</v>
      </c>
      <c r="Q29" s="10">
        <v>-3.8296168994920565E-4</v>
      </c>
      <c r="R29" s="10">
        <v>-2.2966170160564269E-6</v>
      </c>
      <c r="S29" s="10">
        <v>1.061495914884074E-4</v>
      </c>
      <c r="T29" s="10">
        <v>-3.3385298154982735E-4</v>
      </c>
      <c r="U29" s="10">
        <v>-1.903785222621578E-6</v>
      </c>
      <c r="V29" s="10">
        <v>1.0780013489731004E-4</v>
      </c>
      <c r="W29" s="10">
        <v>-3.5514911774324834E-4</v>
      </c>
      <c r="X29" s="10">
        <v>-2.8810236602461337E-6</v>
      </c>
      <c r="Y29" s="10">
        <v>1.1293087371424488E-4</v>
      </c>
      <c r="Z29" s="19">
        <f t="shared" si="1"/>
        <v>-8931.364806006115</v>
      </c>
      <c r="AA29" s="19">
        <f t="shared" si="1"/>
        <v>37377.264114373174</v>
      </c>
      <c r="AB29" s="19">
        <f t="shared" si="1"/>
        <v>102061.13525942642</v>
      </c>
      <c r="AC29" s="19">
        <f t="shared" si="1"/>
        <v>-11020.619503715494</v>
      </c>
      <c r="AD29" s="19">
        <f t="shared" si="1"/>
        <v>35308.082844302327</v>
      </c>
      <c r="AE29" s="19">
        <f t="shared" si="1"/>
        <v>99375.20102341233</v>
      </c>
      <c r="AF29" s="19">
        <f t="shared" si="1"/>
        <v>-9537.1492221474709</v>
      </c>
      <c r="AG29" s="19">
        <f t="shared" si="1"/>
        <v>40520.338826750733</v>
      </c>
      <c r="AH29" s="19">
        <f t="shared" si="1"/>
        <v>104433.84260723239</v>
      </c>
      <c r="AI29" s="19">
        <f t="shared" si="1"/>
        <v>-9682.8581705649267</v>
      </c>
      <c r="AJ29" s="19">
        <f t="shared" si="1"/>
        <v>38638.082269413251</v>
      </c>
      <c r="AK29" s="19">
        <f t="shared" si="1"/>
        <v>101679.6652388807</v>
      </c>
    </row>
    <row r="30" spans="1:3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37" ht="15.75" x14ac:dyDescent="0.25">
      <c r="A31" s="11" t="s">
        <v>330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1" t="s">
        <v>331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1" t="s">
        <v>338</v>
      </c>
    </row>
    <row r="32" spans="1:37" ht="15.75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t="s">
        <v>327</v>
      </c>
      <c r="AA32" t="s">
        <v>316</v>
      </c>
      <c r="AB32" t="s">
        <v>328</v>
      </c>
      <c r="AC32" t="s">
        <v>327</v>
      </c>
      <c r="AD32" t="s">
        <v>316</v>
      </c>
      <c r="AE32" t="s">
        <v>328</v>
      </c>
      <c r="AF32" t="s">
        <v>327</v>
      </c>
      <c r="AG32" t="s">
        <v>316</v>
      </c>
      <c r="AH32" t="s">
        <v>328</v>
      </c>
      <c r="AI32" t="s">
        <v>327</v>
      </c>
      <c r="AJ32" t="s">
        <v>316</v>
      </c>
      <c r="AK32" t="s">
        <v>328</v>
      </c>
    </row>
    <row r="33" spans="1:37" x14ac:dyDescent="0.25">
      <c r="A33" s="6"/>
      <c r="B33" s="33" t="s">
        <v>366</v>
      </c>
      <c r="C33" s="33"/>
      <c r="D33" s="33"/>
      <c r="E33" s="33" t="s">
        <v>367</v>
      </c>
      <c r="F33" s="33"/>
      <c r="G33" s="33"/>
      <c r="H33" s="33" t="s">
        <v>368</v>
      </c>
      <c r="I33" s="33"/>
      <c r="J33" s="33"/>
      <c r="K33" s="33" t="s">
        <v>369</v>
      </c>
      <c r="L33" s="33"/>
      <c r="M33" s="33"/>
      <c r="N33" s="34" t="str">
        <f>B33</f>
        <v>response of ipub_hidr_sa to hidrocarb shocks</v>
      </c>
      <c r="O33" s="34"/>
      <c r="P33" s="34"/>
      <c r="Q33" s="34" t="str">
        <f>E33</f>
        <v>response of ipub_agro_sa to agropec shocks</v>
      </c>
      <c r="R33" s="34"/>
      <c r="S33" s="34"/>
      <c r="T33" s="34" t="str">
        <f>H33</f>
        <v>response of ipub_indu_sa to industria shocks</v>
      </c>
      <c r="U33" s="34"/>
      <c r="V33" s="34"/>
      <c r="W33" s="34" t="str">
        <f>K33</f>
        <v>response of ipub_mine_sa to mineria shocks</v>
      </c>
      <c r="X33" s="34"/>
      <c r="Y33" s="34"/>
      <c r="Z33" s="32" t="str">
        <f>N33</f>
        <v>response of ipub_hidr_sa to hidrocarb shocks</v>
      </c>
      <c r="AA33" s="32"/>
      <c r="AB33" s="32"/>
      <c r="AC33" s="32" t="str">
        <f>Q33</f>
        <v>response of ipub_agro_sa to agropec shocks</v>
      </c>
      <c r="AD33" s="32"/>
      <c r="AE33" s="32"/>
      <c r="AF33" s="32" t="str">
        <f>T33</f>
        <v>response of ipub_indu_sa to industria shocks</v>
      </c>
      <c r="AG33" s="32"/>
      <c r="AH33" s="32"/>
      <c r="AI33" s="32" t="str">
        <f>W33</f>
        <v>response of ipub_mine_sa to mineria shocks</v>
      </c>
      <c r="AJ33" s="32"/>
      <c r="AK33" s="32"/>
    </row>
    <row r="34" spans="1:37" x14ac:dyDescent="0.25">
      <c r="A34" s="6"/>
      <c r="B34" s="6" t="s">
        <v>313</v>
      </c>
      <c r="C34" s="6" t="s">
        <v>314</v>
      </c>
      <c r="D34" s="6" t="s">
        <v>315</v>
      </c>
      <c r="E34" s="6" t="s">
        <v>313</v>
      </c>
      <c r="F34" s="6" t="s">
        <v>314</v>
      </c>
      <c r="G34" s="6" t="s">
        <v>315</v>
      </c>
      <c r="H34" s="6" t="s">
        <v>313</v>
      </c>
      <c r="I34" s="6" t="s">
        <v>314</v>
      </c>
      <c r="J34" s="6" t="s">
        <v>315</v>
      </c>
      <c r="K34" s="6" t="s">
        <v>313</v>
      </c>
      <c r="L34" s="6" t="s">
        <v>314</v>
      </c>
      <c r="M34" s="6" t="s">
        <v>315</v>
      </c>
      <c r="N34" s="8" t="s">
        <v>313</v>
      </c>
      <c r="O34" s="8" t="s">
        <v>314</v>
      </c>
      <c r="P34" s="8" t="s">
        <v>315</v>
      </c>
      <c r="Q34" s="8" t="s">
        <v>313</v>
      </c>
      <c r="R34" s="8" t="s">
        <v>314</v>
      </c>
      <c r="S34" s="8" t="s">
        <v>315</v>
      </c>
      <c r="T34" s="8" t="s">
        <v>313</v>
      </c>
      <c r="U34" s="8" t="s">
        <v>314</v>
      </c>
      <c r="V34" s="8" t="s">
        <v>315</v>
      </c>
      <c r="W34" s="8" t="s">
        <v>313</v>
      </c>
      <c r="X34" s="8" t="s">
        <v>314</v>
      </c>
      <c r="Y34" s="8" t="s">
        <v>315</v>
      </c>
      <c r="Z34" s="18" t="s">
        <v>313</v>
      </c>
      <c r="AA34" s="18" t="s">
        <v>314</v>
      </c>
      <c r="AB34" s="18" t="s">
        <v>315</v>
      </c>
      <c r="AC34" s="18" t="s">
        <v>313</v>
      </c>
      <c r="AD34" s="18" t="s">
        <v>314</v>
      </c>
      <c r="AE34" s="18" t="s">
        <v>315</v>
      </c>
      <c r="AF34" s="18" t="s">
        <v>313</v>
      </c>
      <c r="AG34" s="18" t="s">
        <v>314</v>
      </c>
      <c r="AH34" s="18" t="s">
        <v>315</v>
      </c>
      <c r="AI34" s="18" t="s">
        <v>313</v>
      </c>
      <c r="AJ34" s="18" t="s">
        <v>314</v>
      </c>
      <c r="AK34" s="18" t="s">
        <v>315</v>
      </c>
    </row>
    <row r="35" spans="1:37" x14ac:dyDescent="0.25">
      <c r="A35" s="6">
        <v>1</v>
      </c>
      <c r="B35" s="9">
        <f>SUM(N$35:N35)</f>
        <v>8.7274983497713627</v>
      </c>
      <c r="C35" s="9">
        <f>SUM(O$35:O35)</f>
        <v>22.735891544418557</v>
      </c>
      <c r="D35" s="9">
        <f>SUM(P$35:P35)</f>
        <v>39.874377783130946</v>
      </c>
      <c r="E35" s="9">
        <f>SUM(Q$35:Q35)</f>
        <v>451.25957092632154</v>
      </c>
      <c r="F35" s="9">
        <f>SUM(R$35:R35)</f>
        <v>1268.1573951935632</v>
      </c>
      <c r="G35" s="9">
        <f>SUM(S$35:S35)</f>
        <v>2255.7236941436595</v>
      </c>
      <c r="H35" s="9">
        <f>SUM(T$35:T35)</f>
        <v>563.82815208384943</v>
      </c>
      <c r="I35" s="9">
        <f>SUM(U$35:U35)</f>
        <v>1506.2778110055406</v>
      </c>
      <c r="J35" s="9">
        <f>SUM(V$35:V35)</f>
        <v>2663.1559044811438</v>
      </c>
      <c r="K35" s="9">
        <f>SUM(W$35:W35)</f>
        <v>996.03898110670002</v>
      </c>
      <c r="L35" s="9">
        <f>SUM(X$35:X35)</f>
        <v>2857.1198916732283</v>
      </c>
      <c r="M35" s="9">
        <f>SUM(Y$35:Y35)</f>
        <v>4996.1124330978182</v>
      </c>
      <c r="N35" s="10">
        <v>8.7274983497713627</v>
      </c>
      <c r="O35" s="10">
        <v>22.735891544418557</v>
      </c>
      <c r="P35" s="10">
        <v>39.874377783130946</v>
      </c>
      <c r="Q35" s="10">
        <v>451.25957092632154</v>
      </c>
      <c r="R35" s="10">
        <v>1268.1573951935632</v>
      </c>
      <c r="S35" s="10">
        <v>2255.7236941436595</v>
      </c>
      <c r="T35" s="10">
        <v>563.82815208384943</v>
      </c>
      <c r="U35" s="10">
        <v>1506.2778110055406</v>
      </c>
      <c r="V35" s="10">
        <v>2663.1559044811438</v>
      </c>
      <c r="W35" s="10">
        <v>996.03898110670002</v>
      </c>
      <c r="X35" s="10">
        <v>2857.1198916732283</v>
      </c>
      <c r="Y35" s="10">
        <v>4996.1124330978182</v>
      </c>
      <c r="Z35" s="19">
        <f>$B$4*B35</f>
        <v>2639.2468125800624</v>
      </c>
      <c r="AA35" s="19">
        <f>$B$4*C35</f>
        <v>6875.4672742326738</v>
      </c>
      <c r="AB35" s="19">
        <f>$B$4*D35</f>
        <v>12058.246275176731</v>
      </c>
      <c r="AC35" s="19">
        <f>$C$4*E35</f>
        <v>209164.76574844748</v>
      </c>
      <c r="AD35" s="19">
        <f>$C$4*F35</f>
        <v>587807.68672301853</v>
      </c>
      <c r="AE35" s="19">
        <f>$C$4*G35</f>
        <v>1045557.6977797025</v>
      </c>
      <c r="AF35" s="19">
        <f>$D$4*H35</f>
        <v>81755.691597938174</v>
      </c>
      <c r="AG35" s="19">
        <f>$D$4*I35</f>
        <v>218411.91100914145</v>
      </c>
      <c r="AH35" s="19">
        <f t="shared" ref="AH35:AH54" si="2">$D$4*J35</f>
        <v>386160.48524588248</v>
      </c>
      <c r="AI35" s="19">
        <f>$E$4*K35</f>
        <v>147710.00379915597</v>
      </c>
      <c r="AJ35" s="19">
        <f t="shared" ref="AJ35:AK54" si="3">$E$4*L35</f>
        <v>423703.48757313087</v>
      </c>
      <c r="AK35" s="19">
        <f t="shared" si="3"/>
        <v>740910.54714939301</v>
      </c>
    </row>
    <row r="36" spans="1:37" x14ac:dyDescent="0.25">
      <c r="A36" s="6">
        <v>2</v>
      </c>
      <c r="B36" s="9">
        <f>SUM(N$35:N36)</f>
        <v>9.8612204562265564</v>
      </c>
      <c r="C36" s="9">
        <f>SUM(O$35:O36)</f>
        <v>25.531807901208001</v>
      </c>
      <c r="D36" s="9">
        <f>SUM(P$35:P36)</f>
        <v>44.801162617283396</v>
      </c>
      <c r="E36" s="9">
        <f>SUM(Q$35:Q36)</f>
        <v>520.88071153407577</v>
      </c>
      <c r="F36" s="9">
        <f>SUM(R$35:R36)</f>
        <v>1436.6220587400724</v>
      </c>
      <c r="G36" s="9">
        <f>SUM(S$35:S36)</f>
        <v>2538.9238823022138</v>
      </c>
      <c r="H36" s="9">
        <f>SUM(T$35:T36)</f>
        <v>647.14385720268376</v>
      </c>
      <c r="I36" s="9">
        <f>SUM(U$35:U36)</f>
        <v>1702.4437788116925</v>
      </c>
      <c r="J36" s="9">
        <f>SUM(V$35:V36)</f>
        <v>3001.4691842791117</v>
      </c>
      <c r="K36" s="9">
        <f>SUM(W$35:W36)</f>
        <v>1151.5999571461955</v>
      </c>
      <c r="L36" s="9">
        <f>SUM(X$35:X36)</f>
        <v>3235.9312215037016</v>
      </c>
      <c r="M36" s="9">
        <f>SUM(Y$35:Y36)</f>
        <v>5636.6010092669831</v>
      </c>
      <c r="N36" s="10">
        <v>1.1337221064551939</v>
      </c>
      <c r="O36" s="10">
        <v>2.7959163567894447</v>
      </c>
      <c r="P36" s="10">
        <v>4.9267848341524481</v>
      </c>
      <c r="Q36" s="10">
        <v>69.621140607754228</v>
      </c>
      <c r="R36" s="10">
        <v>168.4646635465092</v>
      </c>
      <c r="S36" s="10">
        <v>283.20018815855428</v>
      </c>
      <c r="T36" s="10">
        <v>83.315705118834302</v>
      </c>
      <c r="U36" s="10">
        <v>196.165967806152</v>
      </c>
      <c r="V36" s="10">
        <v>338.31327979796771</v>
      </c>
      <c r="W36" s="10">
        <v>155.56097603949542</v>
      </c>
      <c r="X36" s="10">
        <v>378.81132983047354</v>
      </c>
      <c r="Y36" s="10">
        <v>640.48857616916462</v>
      </c>
      <c r="Z36" s="19">
        <f t="shared" ref="Z36:AB54" si="4">$B$4*B36</f>
        <v>2982.0910430681511</v>
      </c>
      <c r="AA36" s="19">
        <f t="shared" si="4"/>
        <v>7720.9688185658579</v>
      </c>
      <c r="AB36" s="19">
        <f t="shared" si="4"/>
        <v>13548.134975086401</v>
      </c>
      <c r="AC36" s="19">
        <f t="shared" ref="AC36:AE54" si="5">$C$4*E36</f>
        <v>241435.08311028857</v>
      </c>
      <c r="AD36" s="19">
        <f t="shared" si="5"/>
        <v>665893.28126290662</v>
      </c>
      <c r="AE36" s="19">
        <f t="shared" si="5"/>
        <v>1176824.7219771168</v>
      </c>
      <c r="AF36" s="19">
        <f t="shared" ref="AF36:AG54" si="6">$D$4*H36</f>
        <v>93836.558911472399</v>
      </c>
      <c r="AG36" s="19">
        <f t="shared" si="6"/>
        <v>246856.18841298734</v>
      </c>
      <c r="AH36" s="19">
        <f t="shared" si="2"/>
        <v>435216.27656177321</v>
      </c>
      <c r="AI36" s="19">
        <f t="shared" ref="AI36:AI54" si="7">$E$4*K36</f>
        <v>170779.29405551069</v>
      </c>
      <c r="AJ36" s="19">
        <f t="shared" si="3"/>
        <v>479880.2276704429</v>
      </c>
      <c r="AK36" s="19">
        <f t="shared" si="3"/>
        <v>835893.34582876379</v>
      </c>
    </row>
    <row r="37" spans="1:37" x14ac:dyDescent="0.25">
      <c r="A37" s="6">
        <v>3</v>
      </c>
      <c r="B37" s="9">
        <f>SUM(N$35:N37)</f>
        <v>10.186567990959311</v>
      </c>
      <c r="C37" s="9">
        <f>SUM(O$35:O37)</f>
        <v>26.374643981337016</v>
      </c>
      <c r="D37" s="9">
        <f>SUM(P$35:P37)</f>
        <v>46.682002962458839</v>
      </c>
      <c r="E37" s="9">
        <f>SUM(Q$35:Q37)</f>
        <v>540.82814048713783</v>
      </c>
      <c r="F37" s="9">
        <f>SUM(R$35:R37)</f>
        <v>1485.3550425242497</v>
      </c>
      <c r="G37" s="9">
        <f>SUM(S$35:S37)</f>
        <v>2643.1326478483284</v>
      </c>
      <c r="H37" s="9">
        <f>SUM(T$35:T37)</f>
        <v>672.30405967796105</v>
      </c>
      <c r="I37" s="9">
        <f>SUM(U$35:U37)</f>
        <v>1760.7849188708653</v>
      </c>
      <c r="J37" s="9">
        <f>SUM(V$35:V37)</f>
        <v>3126.7272127590777</v>
      </c>
      <c r="K37" s="9">
        <f>SUM(W$35:W37)</f>
        <v>1198.3195786099163</v>
      </c>
      <c r="L37" s="9">
        <f>SUM(X$35:X37)</f>
        <v>3349.6748851242128</v>
      </c>
      <c r="M37" s="9">
        <f>SUM(Y$35:Y37)</f>
        <v>5881.57495344583</v>
      </c>
      <c r="N37" s="10">
        <v>0.32534753473275452</v>
      </c>
      <c r="O37" s="10">
        <v>0.84283608012901334</v>
      </c>
      <c r="P37" s="10">
        <v>1.8808403451754445</v>
      </c>
      <c r="Q37" s="10">
        <v>19.947428953062101</v>
      </c>
      <c r="R37" s="10">
        <v>48.732983784177421</v>
      </c>
      <c r="S37" s="10">
        <v>104.20876554611468</v>
      </c>
      <c r="T37" s="10">
        <v>25.160202475277295</v>
      </c>
      <c r="U37" s="10">
        <v>58.341140059172872</v>
      </c>
      <c r="V37" s="10">
        <v>125.25802847996607</v>
      </c>
      <c r="W37" s="10">
        <v>46.71962146372087</v>
      </c>
      <c r="X37" s="10">
        <v>113.74366362051113</v>
      </c>
      <c r="Y37" s="10">
        <v>244.97394417884669</v>
      </c>
      <c r="Z37" s="19">
        <f t="shared" si="4"/>
        <v>3080.4780503881466</v>
      </c>
      <c r="AA37" s="19">
        <f t="shared" si="4"/>
        <v>7975.8474044857567</v>
      </c>
      <c r="AB37" s="19">
        <f t="shared" si="4"/>
        <v>14116.912153498164</v>
      </c>
      <c r="AC37" s="19">
        <f t="shared" si="5"/>
        <v>250680.97964758828</v>
      </c>
      <c r="AD37" s="19">
        <f t="shared" si="5"/>
        <v>688481.66230603051</v>
      </c>
      <c r="AE37" s="19">
        <f t="shared" si="5"/>
        <v>1225126.8599010718</v>
      </c>
      <c r="AF37" s="19">
        <f t="shared" si="6"/>
        <v>97484.815470688249</v>
      </c>
      <c r="AG37" s="19">
        <f t="shared" si="6"/>
        <v>255315.71679325972</v>
      </c>
      <c r="AH37" s="19">
        <f t="shared" si="2"/>
        <v>453378.82610586006</v>
      </c>
      <c r="AI37" s="19">
        <f t="shared" si="7"/>
        <v>177707.69303868469</v>
      </c>
      <c r="AJ37" s="19">
        <f t="shared" si="3"/>
        <v>496748.11869098095</v>
      </c>
      <c r="AK37" s="19">
        <f t="shared" si="3"/>
        <v>872222.3479177648</v>
      </c>
    </row>
    <row r="38" spans="1:37" x14ac:dyDescent="0.25">
      <c r="A38" s="6">
        <v>4</v>
      </c>
      <c r="B38" s="9">
        <f>SUM(N$35:N38)</f>
        <v>10.260701897905065</v>
      </c>
      <c r="C38" s="9">
        <f>SUM(O$35:O38)</f>
        <v>26.694574311530729</v>
      </c>
      <c r="D38" s="9">
        <f>SUM(P$35:P38)</f>
        <v>47.779157572925136</v>
      </c>
      <c r="E38" s="9">
        <f>SUM(Q$35:Q38)</f>
        <v>545.36166779582459</v>
      </c>
      <c r="F38" s="9">
        <f>SUM(R$35:R38)</f>
        <v>1504.228812918087</v>
      </c>
      <c r="G38" s="9">
        <f>SUM(S$35:S38)</f>
        <v>2703.0616946540413</v>
      </c>
      <c r="H38" s="9">
        <f>SUM(T$35:T38)</f>
        <v>677.89834456210406</v>
      </c>
      <c r="I38" s="9">
        <f>SUM(U$35:U38)</f>
        <v>1783.8257985091072</v>
      </c>
      <c r="J38" s="9">
        <f>SUM(V$35:V38)</f>
        <v>3201.9637065558641</v>
      </c>
      <c r="K38" s="9">
        <f>SUM(W$35:W38)</f>
        <v>1209.8027705013701</v>
      </c>
      <c r="L38" s="9">
        <f>SUM(X$35:X38)</f>
        <v>3394.5274786800228</v>
      </c>
      <c r="M38" s="9">
        <f>SUM(Y$35:Y38)</f>
        <v>6032.7864400804729</v>
      </c>
      <c r="N38" s="10">
        <v>7.4133906945753308E-2</v>
      </c>
      <c r="O38" s="10">
        <v>0.31993033019371275</v>
      </c>
      <c r="P38" s="10">
        <v>1.0971546104662999</v>
      </c>
      <c r="Q38" s="10">
        <v>4.5335273086867769</v>
      </c>
      <c r="R38" s="10">
        <v>18.873770393837184</v>
      </c>
      <c r="S38" s="10">
        <v>59.929046805712844</v>
      </c>
      <c r="T38" s="10">
        <v>5.5942848841430246</v>
      </c>
      <c r="U38" s="10">
        <v>23.040879638241975</v>
      </c>
      <c r="V38" s="10">
        <v>75.236493796786476</v>
      </c>
      <c r="W38" s="10">
        <v>11.483191891453689</v>
      </c>
      <c r="X38" s="10">
        <v>44.852593555810117</v>
      </c>
      <c r="Y38" s="10">
        <v>151.21148663464311</v>
      </c>
      <c r="Z38" s="19">
        <f t="shared" si="4"/>
        <v>3102.8965797042606</v>
      </c>
      <c r="AA38" s="19">
        <f t="shared" si="4"/>
        <v>8072.5962173037578</v>
      </c>
      <c r="AB38" s="19">
        <f t="shared" si="4"/>
        <v>14448.698158207813</v>
      </c>
      <c r="AC38" s="19">
        <f t="shared" si="5"/>
        <v>252782.3293776098</v>
      </c>
      <c r="AD38" s="19">
        <f t="shared" si="5"/>
        <v>697229.90393360041</v>
      </c>
      <c r="AE38" s="19">
        <f t="shared" si="5"/>
        <v>1252904.7638930324</v>
      </c>
      <c r="AF38" s="19">
        <f t="shared" si="6"/>
        <v>98295.992826782705</v>
      </c>
      <c r="AG38" s="19">
        <f t="shared" si="6"/>
        <v>258656.66924993871</v>
      </c>
      <c r="AH38" s="19">
        <f t="shared" si="2"/>
        <v>464288.19904338859</v>
      </c>
      <c r="AI38" s="19">
        <f t="shared" si="7"/>
        <v>179410.62068517946</v>
      </c>
      <c r="AJ38" s="19">
        <f t="shared" si="3"/>
        <v>503399.6422660618</v>
      </c>
      <c r="AK38" s="19">
        <f t="shared" si="3"/>
        <v>894646.62014902045</v>
      </c>
    </row>
    <row r="39" spans="1:37" x14ac:dyDescent="0.25">
      <c r="A39" s="6">
        <v>5</v>
      </c>
      <c r="B39" s="9">
        <f>SUM(N$35:N39)</f>
        <v>10.276736967913825</v>
      </c>
      <c r="C39" s="9">
        <f>SUM(O$35:O39)</f>
        <v>26.887363636791505</v>
      </c>
      <c r="D39" s="9">
        <f>SUM(P$35:P39)</f>
        <v>48.544389846221193</v>
      </c>
      <c r="E39" s="9">
        <f>SUM(Q$35:Q39)</f>
        <v>546.3947579238536</v>
      </c>
      <c r="F39" s="9">
        <f>SUM(R$35:R39)</f>
        <v>1515.5913881396493</v>
      </c>
      <c r="G39" s="9">
        <f>SUM(S$35:S39)</f>
        <v>2744.4058334137544</v>
      </c>
      <c r="H39" s="9">
        <f>SUM(T$35:T39)</f>
        <v>679.17824837472369</v>
      </c>
      <c r="I39" s="9">
        <f>SUM(U$35:U39)</f>
        <v>1798.0381422681171</v>
      </c>
      <c r="J39" s="9">
        <f>SUM(V$35:V39)</f>
        <v>3254.1963709289962</v>
      </c>
      <c r="K39" s="9">
        <f>SUM(W$35:W39)</f>
        <v>1212.6867540957148</v>
      </c>
      <c r="L39" s="9">
        <f>SUM(X$35:X39)</f>
        <v>3421.848647830901</v>
      </c>
      <c r="M39" s="9">
        <f>SUM(Y$35:Y39)</f>
        <v>6137.4042512370852</v>
      </c>
      <c r="N39" s="10">
        <v>1.603507000876098E-2</v>
      </c>
      <c r="O39" s="10">
        <v>0.19278932526077633</v>
      </c>
      <c r="P39" s="10">
        <v>0.76523227329606036</v>
      </c>
      <c r="Q39" s="10">
        <v>1.033090128029019</v>
      </c>
      <c r="R39" s="10">
        <v>11.362575221562292</v>
      </c>
      <c r="S39" s="10">
        <v>41.344138759713083</v>
      </c>
      <c r="T39" s="10">
        <v>1.2799038126196118</v>
      </c>
      <c r="U39" s="10">
        <v>14.212343759009858</v>
      </c>
      <c r="V39" s="10">
        <v>52.232664373132152</v>
      </c>
      <c r="W39" s="10">
        <v>2.8839835943447083</v>
      </c>
      <c r="X39" s="10">
        <v>27.321169150878205</v>
      </c>
      <c r="Y39" s="10">
        <v>104.61781115661213</v>
      </c>
      <c r="Z39" s="19">
        <f t="shared" si="4"/>
        <v>3107.7456791499485</v>
      </c>
      <c r="AA39" s="19">
        <f t="shared" si="4"/>
        <v>8130.8968427295185</v>
      </c>
      <c r="AB39" s="19">
        <f t="shared" si="4"/>
        <v>14680.108896685115</v>
      </c>
      <c r="AC39" s="19">
        <f t="shared" si="5"/>
        <v>253261.1802841571</v>
      </c>
      <c r="AD39" s="19">
        <f t="shared" si="5"/>
        <v>702496.60748437163</v>
      </c>
      <c r="AE39" s="19">
        <f t="shared" si="5"/>
        <v>1272068.3177673472</v>
      </c>
      <c r="AF39" s="19">
        <f t="shared" si="6"/>
        <v>98481.580263296506</v>
      </c>
      <c r="AG39" s="19">
        <f t="shared" si="6"/>
        <v>260717.47445973728</v>
      </c>
      <c r="AH39" s="19">
        <f t="shared" si="2"/>
        <v>471861.9918454077</v>
      </c>
      <c r="AI39" s="19">
        <f t="shared" si="7"/>
        <v>179838.30799035303</v>
      </c>
      <c r="AJ39" s="19">
        <f t="shared" si="3"/>
        <v>507451.30096177832</v>
      </c>
      <c r="AK39" s="19">
        <f t="shared" si="3"/>
        <v>910161.17086091393</v>
      </c>
    </row>
    <row r="40" spans="1:37" x14ac:dyDescent="0.25">
      <c r="A40" s="6">
        <v>6</v>
      </c>
      <c r="B40" s="9">
        <f>SUM(N$35:N40)</f>
        <v>10.279877853187555</v>
      </c>
      <c r="C40" s="9">
        <f>SUM(O$35:O40)</f>
        <v>27.014115087756526</v>
      </c>
      <c r="D40" s="9">
        <f>SUM(P$35:P40)</f>
        <v>49.091144877789631</v>
      </c>
      <c r="E40" s="9">
        <f>SUM(Q$35:Q40)</f>
        <v>546.70595536304552</v>
      </c>
      <c r="F40" s="9">
        <f>SUM(R$35:R40)</f>
        <v>1523.0971760253169</v>
      </c>
      <c r="G40" s="9">
        <f>SUM(S$35:S40)</f>
        <v>2773.5051412913454</v>
      </c>
      <c r="H40" s="9">
        <f>SUM(T$35:T40)</f>
        <v>679.46016385530288</v>
      </c>
      <c r="I40" s="9">
        <f>SUM(U$35:U40)</f>
        <v>1807.3715643696535</v>
      </c>
      <c r="J40" s="9">
        <f>SUM(V$35:V40)</f>
        <v>3291.2083663612166</v>
      </c>
      <c r="K40" s="9">
        <f>SUM(W$35:W40)</f>
        <v>1213.658966405234</v>
      </c>
      <c r="L40" s="9">
        <f>SUM(X$35:X40)</f>
        <v>3439.9184433902315</v>
      </c>
      <c r="M40" s="9">
        <f>SUM(Y$35:Y40)</f>
        <v>6212.122819906418</v>
      </c>
      <c r="N40" s="10">
        <v>3.1408852737304059E-3</v>
      </c>
      <c r="O40" s="10">
        <v>0.12675145096502083</v>
      </c>
      <c r="P40" s="10">
        <v>0.54675503156843486</v>
      </c>
      <c r="Q40" s="10">
        <v>0.31119743919190668</v>
      </c>
      <c r="R40" s="10">
        <v>7.5057878856675346</v>
      </c>
      <c r="S40" s="10">
        <v>29.099307877591023</v>
      </c>
      <c r="T40" s="10">
        <v>0.28191548057924332</v>
      </c>
      <c r="U40" s="10">
        <v>9.3334221015363639</v>
      </c>
      <c r="V40" s="10">
        <v>37.011995432220274</v>
      </c>
      <c r="W40" s="10">
        <v>0.97221230951908955</v>
      </c>
      <c r="X40" s="10">
        <v>18.069795559330494</v>
      </c>
      <c r="Y40" s="10">
        <v>74.718568669333266</v>
      </c>
      <c r="Z40" s="19">
        <f t="shared" si="4"/>
        <v>3108.6955013229413</v>
      </c>
      <c r="AA40" s="19">
        <f t="shared" si="4"/>
        <v>8169.227226711555</v>
      </c>
      <c r="AB40" s="19">
        <f t="shared" si="4"/>
        <v>14845.45083277003</v>
      </c>
      <c r="AC40" s="19">
        <f t="shared" si="5"/>
        <v>253405.42440364798</v>
      </c>
      <c r="AD40" s="19">
        <f t="shared" si="5"/>
        <v>705975.63921247551</v>
      </c>
      <c r="AE40" s="19">
        <f t="shared" si="5"/>
        <v>1285556.2309503609</v>
      </c>
      <c r="AF40" s="19">
        <f t="shared" si="6"/>
        <v>98522.458312754898</v>
      </c>
      <c r="AG40" s="19">
        <f t="shared" si="6"/>
        <v>262070.83075467643</v>
      </c>
      <c r="AH40" s="19">
        <f t="shared" si="2"/>
        <v>477228.77119616792</v>
      </c>
      <c r="AI40" s="19">
        <f t="shared" si="7"/>
        <v>179982.48456040362</v>
      </c>
      <c r="AJ40" s="19">
        <f t="shared" si="3"/>
        <v>510131.00489038666</v>
      </c>
      <c r="AK40" s="19">
        <f t="shared" si="3"/>
        <v>921241.74127167405</v>
      </c>
    </row>
    <row r="41" spans="1:37" x14ac:dyDescent="0.25">
      <c r="A41" s="6">
        <v>7</v>
      </c>
      <c r="B41" s="9">
        <f>SUM(N$35:N41)</f>
        <v>10.280674733338328</v>
      </c>
      <c r="C41" s="9">
        <f>SUM(O$35:O41)</f>
        <v>27.100737645450845</v>
      </c>
      <c r="D41" s="9">
        <f>SUM(P$35:P41)</f>
        <v>49.486694241367054</v>
      </c>
      <c r="E41" s="9">
        <f>SUM(Q$35:Q41)</f>
        <v>546.86803660109342</v>
      </c>
      <c r="F41" s="9">
        <f>SUM(R$35:R41)</f>
        <v>1528.2369822983474</v>
      </c>
      <c r="G41" s="9">
        <f>SUM(S$35:S41)</f>
        <v>2794.3689269887773</v>
      </c>
      <c r="H41" s="9">
        <f>SUM(T$35:T41)</f>
        <v>679.53299687794106</v>
      </c>
      <c r="I41" s="9">
        <f>SUM(U$35:U41)</f>
        <v>1813.6547816393504</v>
      </c>
      <c r="J41" s="9">
        <f>SUM(V$35:V41)</f>
        <v>3317.8667818257431</v>
      </c>
      <c r="K41" s="9">
        <f>SUM(W$35:W41)</f>
        <v>1214.1560169814763</v>
      </c>
      <c r="L41" s="9">
        <f>SUM(X$35:X41)</f>
        <v>3452.0759459372866</v>
      </c>
      <c r="M41" s="9">
        <f>SUM(Y$35:Y41)</f>
        <v>6265.7536711784351</v>
      </c>
      <c r="N41" s="10">
        <v>7.9688015077318715E-4</v>
      </c>
      <c r="O41" s="10">
        <v>8.6622557694318175E-2</v>
      </c>
      <c r="P41" s="10">
        <v>0.39554936357742143</v>
      </c>
      <c r="Q41" s="10">
        <v>0.1620812380479042</v>
      </c>
      <c r="R41" s="10">
        <v>5.1398062730305316</v>
      </c>
      <c r="S41" s="10">
        <v>20.863785697431823</v>
      </c>
      <c r="T41" s="10">
        <v>7.2833022638197936E-2</v>
      </c>
      <c r="U41" s="10">
        <v>6.2832172696970368</v>
      </c>
      <c r="V41" s="10">
        <v>26.658415464526698</v>
      </c>
      <c r="W41" s="10">
        <v>0.49705057624234822</v>
      </c>
      <c r="X41" s="10">
        <v>12.15750254705527</v>
      </c>
      <c r="Y41" s="10">
        <v>53.63085127201731</v>
      </c>
      <c r="Z41" s="19">
        <f t="shared" si="4"/>
        <v>3108.9364825656353</v>
      </c>
      <c r="AA41" s="19">
        <f t="shared" si="4"/>
        <v>8195.4223974386005</v>
      </c>
      <c r="AB41" s="19">
        <f t="shared" si="4"/>
        <v>14965.067285870493</v>
      </c>
      <c r="AC41" s="19">
        <f t="shared" si="5"/>
        <v>253480.55119623637</v>
      </c>
      <c r="AD41" s="19">
        <f t="shared" si="5"/>
        <v>708358.0072426626</v>
      </c>
      <c r="AE41" s="19">
        <f t="shared" si="5"/>
        <v>1295226.8709305192</v>
      </c>
      <c r="AF41" s="19">
        <f t="shared" si="6"/>
        <v>98533.019179776078</v>
      </c>
      <c r="AG41" s="19">
        <f t="shared" si="6"/>
        <v>262981.90405147022</v>
      </c>
      <c r="AH41" s="19">
        <f t="shared" si="2"/>
        <v>481094.27025851951</v>
      </c>
      <c r="AI41" s="19">
        <f t="shared" si="7"/>
        <v>180056.19587481781</v>
      </c>
      <c r="AJ41" s="19">
        <f t="shared" si="3"/>
        <v>511933.93106243113</v>
      </c>
      <c r="AK41" s="19">
        <f t="shared" si="3"/>
        <v>929195.05775366526</v>
      </c>
    </row>
    <row r="42" spans="1:37" x14ac:dyDescent="0.25">
      <c r="A42" s="6">
        <v>8</v>
      </c>
      <c r="B42" s="9">
        <f>SUM(N$35:N42)</f>
        <v>10.281011648366892</v>
      </c>
      <c r="C42" s="9">
        <f>SUM(O$35:O42)</f>
        <v>27.160007629974348</v>
      </c>
      <c r="D42" s="9">
        <f>SUM(P$35:P42)</f>
        <v>49.776301365907202</v>
      </c>
      <c r="E42" s="9">
        <f>SUM(Q$35:Q42)</f>
        <v>546.95997917465786</v>
      </c>
      <c r="F42" s="9">
        <f>SUM(R$35:R42)</f>
        <v>1531.6844129651624</v>
      </c>
      <c r="G42" s="9">
        <f>SUM(S$35:S42)</f>
        <v>2809.3594483864049</v>
      </c>
      <c r="H42" s="9">
        <f>SUM(T$35:T42)</f>
        <v>679.5663180415346</v>
      </c>
      <c r="I42" s="9">
        <f>SUM(U$35:U42)</f>
        <v>1817.865435824895</v>
      </c>
      <c r="J42" s="9">
        <f>SUM(V$35:V42)</f>
        <v>3337.2053987173035</v>
      </c>
      <c r="K42" s="9">
        <f>SUM(W$35:W42)</f>
        <v>1214.4497846396841</v>
      </c>
      <c r="L42" s="9">
        <f>SUM(X$35:X42)</f>
        <v>3460.3352919036925</v>
      </c>
      <c r="M42" s="9">
        <f>SUM(Y$35:Y42)</f>
        <v>6304.1664406477175</v>
      </c>
      <c r="N42" s="10">
        <v>3.3691502856381334E-4</v>
      </c>
      <c r="O42" s="10">
        <v>5.9269984523501636E-2</v>
      </c>
      <c r="P42" s="10">
        <v>0.28960712454014481</v>
      </c>
      <c r="Q42" s="10">
        <v>9.1942573564457022E-2</v>
      </c>
      <c r="R42" s="10">
        <v>3.4474306668150527</v>
      </c>
      <c r="S42" s="10">
        <v>14.990521397627445</v>
      </c>
      <c r="T42" s="10">
        <v>3.3321163593560361E-2</v>
      </c>
      <c r="U42" s="10">
        <v>4.2106541855446036</v>
      </c>
      <c r="V42" s="10">
        <v>19.338616891560179</v>
      </c>
      <c r="W42" s="10">
        <v>0.29376765820770079</v>
      </c>
      <c r="X42" s="10">
        <v>8.2593459664059719</v>
      </c>
      <c r="Y42" s="10">
        <v>38.412769469282914</v>
      </c>
      <c r="Z42" s="19">
        <f t="shared" si="4"/>
        <v>3109.0383676510987</v>
      </c>
      <c r="AA42" s="19">
        <f t="shared" si="4"/>
        <v>8213.3459892247192</v>
      </c>
      <c r="AB42" s="19">
        <f t="shared" si="4"/>
        <v>15052.646183019535</v>
      </c>
      <c r="AC42" s="19">
        <f t="shared" si="5"/>
        <v>253523.16779231752</v>
      </c>
      <c r="AD42" s="19">
        <f t="shared" si="5"/>
        <v>709955.93684751994</v>
      </c>
      <c r="AE42" s="19">
        <f t="shared" si="5"/>
        <v>1302175.1754066891</v>
      </c>
      <c r="AF42" s="19">
        <f t="shared" si="6"/>
        <v>98537.850784520124</v>
      </c>
      <c r="AG42" s="19">
        <f t="shared" si="6"/>
        <v>263592.45346044644</v>
      </c>
      <c r="AH42" s="19">
        <f t="shared" si="2"/>
        <v>483898.39061447146</v>
      </c>
      <c r="AI42" s="19">
        <f t="shared" si="7"/>
        <v>180099.76085845102</v>
      </c>
      <c r="AJ42" s="19">
        <f t="shared" si="3"/>
        <v>513158.77069945098</v>
      </c>
      <c r="AK42" s="19">
        <f t="shared" si="3"/>
        <v>934891.57207877678</v>
      </c>
    </row>
    <row r="43" spans="1:37" x14ac:dyDescent="0.25">
      <c r="A43" s="6">
        <v>9</v>
      </c>
      <c r="B43" s="9">
        <f>SUM(N$35:N43)</f>
        <v>10.281171187030191</v>
      </c>
      <c r="C43" s="9">
        <f>SUM(O$35:O43)</f>
        <v>27.200030635822468</v>
      </c>
      <c r="D43" s="9">
        <f>SUM(P$35:P43)</f>
        <v>49.989681076762665</v>
      </c>
      <c r="E43" s="9">
        <f>SUM(Q$35:Q43)</f>
        <v>547.01287668594307</v>
      </c>
      <c r="F43" s="9">
        <f>SUM(R$35:R43)</f>
        <v>1534.0604826809686</v>
      </c>
      <c r="G43" s="9">
        <f>SUM(S$35:S43)</f>
        <v>2820.1300346375451</v>
      </c>
      <c r="H43" s="9">
        <f>SUM(T$35:T43)</f>
        <v>679.57954958962819</v>
      </c>
      <c r="I43" s="9">
        <f>SUM(U$35:U43)</f>
        <v>1820.6697179444143</v>
      </c>
      <c r="J43" s="9">
        <f>SUM(V$35:V43)</f>
        <v>3351.4118474166021</v>
      </c>
      <c r="K43" s="9">
        <f>SUM(W$35:W43)</f>
        <v>1214.6343724745464</v>
      </c>
      <c r="L43" s="9">
        <f>SUM(X$35:X43)</f>
        <v>3465.8725852886905</v>
      </c>
      <c r="M43" s="9">
        <f>SUM(Y$35:Y43)</f>
        <v>6332.3796978634145</v>
      </c>
      <c r="N43" s="10">
        <v>1.5953866329961299E-4</v>
      </c>
      <c r="O43" s="10">
        <v>4.0023005848120297E-2</v>
      </c>
      <c r="P43" s="10">
        <v>0.21337971085546642</v>
      </c>
      <c r="Q43" s="10">
        <v>5.2897511285195556E-2</v>
      </c>
      <c r="R43" s="10">
        <v>2.3760697158061399</v>
      </c>
      <c r="S43" s="10">
        <v>10.770586251140212</v>
      </c>
      <c r="T43" s="10">
        <v>1.3231548093613741E-2</v>
      </c>
      <c r="U43" s="10">
        <v>2.804282119519157</v>
      </c>
      <c r="V43" s="10">
        <v>14.206448699298662</v>
      </c>
      <c r="W43" s="10">
        <v>0.18458783486214364</v>
      </c>
      <c r="X43" s="10">
        <v>5.5372933849981845</v>
      </c>
      <c r="Y43" s="10">
        <v>28.213257215696714</v>
      </c>
      <c r="Z43" s="19">
        <f t="shared" si="4"/>
        <v>3109.0866130808563</v>
      </c>
      <c r="AA43" s="19">
        <f t="shared" si="4"/>
        <v>8225.4491815005786</v>
      </c>
      <c r="AB43" s="19">
        <f t="shared" si="4"/>
        <v>15117.17346210625</v>
      </c>
      <c r="AC43" s="19">
        <f t="shared" si="5"/>
        <v>253547.68648681065</v>
      </c>
      <c r="AD43" s="19">
        <f t="shared" si="5"/>
        <v>711057.27651437372</v>
      </c>
      <c r="AE43" s="19">
        <f t="shared" si="5"/>
        <v>1307167.4842580419</v>
      </c>
      <c r="AF43" s="19">
        <f t="shared" si="6"/>
        <v>98539.769373298113</v>
      </c>
      <c r="AG43" s="19">
        <f t="shared" si="6"/>
        <v>263999.07739944221</v>
      </c>
      <c r="AH43" s="19">
        <f t="shared" si="2"/>
        <v>485958.34103423881</v>
      </c>
      <c r="AI43" s="19">
        <f t="shared" si="7"/>
        <v>180127.13475676821</v>
      </c>
      <c r="AJ43" s="19">
        <f t="shared" si="3"/>
        <v>513979.93698154401</v>
      </c>
      <c r="AK43" s="19">
        <f t="shared" si="3"/>
        <v>939075.5251263642</v>
      </c>
    </row>
    <row r="44" spans="1:37" x14ac:dyDescent="0.25">
      <c r="A44" s="6">
        <v>10</v>
      </c>
      <c r="B44" s="9">
        <f>SUM(N$35:N44)</f>
        <v>10.281259385473962</v>
      </c>
      <c r="C44" s="9">
        <f>SUM(O$35:O44)</f>
        <v>27.227174110398959</v>
      </c>
      <c r="D44" s="9">
        <f>SUM(P$35:P44)</f>
        <v>50.146727914533592</v>
      </c>
      <c r="E44" s="9">
        <f>SUM(Q$35:Q44)</f>
        <v>547.04205649109394</v>
      </c>
      <c r="F44" s="9">
        <f>SUM(R$35:R44)</f>
        <v>1535.6973377166748</v>
      </c>
      <c r="G44" s="9">
        <f>SUM(S$35:S44)</f>
        <v>2828.0538568146048</v>
      </c>
      <c r="H44" s="9">
        <f>SUM(T$35:T44)</f>
        <v>679.5866075497911</v>
      </c>
      <c r="I44" s="9">
        <f>SUM(U$35:U44)</f>
        <v>1822.5646192142954</v>
      </c>
      <c r="J44" s="9">
        <f>SUM(V$35:V44)</f>
        <v>3361.8592717964002</v>
      </c>
      <c r="K44" s="9">
        <f>SUM(W$35:W44)</f>
        <v>1214.7517985640472</v>
      </c>
      <c r="L44" s="9">
        <f>SUM(X$35:X44)</f>
        <v>3469.6604896625604</v>
      </c>
      <c r="M44" s="9">
        <f>SUM(Y$35:Y44)</f>
        <v>6353.1546614066219</v>
      </c>
      <c r="N44" s="10">
        <v>8.8198443772314589E-5</v>
      </c>
      <c r="O44" s="10">
        <v>2.7143474576491328E-2</v>
      </c>
      <c r="P44" s="10">
        <v>0.15704683777092504</v>
      </c>
      <c r="Q44" s="10">
        <v>2.9179805150931298E-2</v>
      </c>
      <c r="R44" s="10">
        <v>1.636855035706255</v>
      </c>
      <c r="S44" s="10">
        <v>7.9238221770597121</v>
      </c>
      <c r="T44" s="10">
        <v>7.0579601628775373E-3</v>
      </c>
      <c r="U44" s="10">
        <v>1.8949012698810308</v>
      </c>
      <c r="V44" s="10">
        <v>10.447424379797933</v>
      </c>
      <c r="W44" s="10">
        <v>0.11742608950087269</v>
      </c>
      <c r="X44" s="10">
        <v>3.7879043738697291</v>
      </c>
      <c r="Y44" s="10">
        <v>20.774963543207559</v>
      </c>
      <c r="Z44" s="19">
        <f t="shared" si="4"/>
        <v>3109.1132848087982</v>
      </c>
      <c r="AA44" s="19">
        <f t="shared" si="4"/>
        <v>8233.6575277972261</v>
      </c>
      <c r="AB44" s="19">
        <f t="shared" si="4"/>
        <v>15164.665349174158</v>
      </c>
      <c r="AC44" s="19">
        <f t="shared" si="5"/>
        <v>253561.21171154204</v>
      </c>
      <c r="AD44" s="19">
        <f t="shared" si="5"/>
        <v>711815.98042264732</v>
      </c>
      <c r="AE44" s="19">
        <f t="shared" si="5"/>
        <v>1310840.280396404</v>
      </c>
      <c r="AF44" s="19">
        <f>$D$4*H44</f>
        <v>98540.792785151993</v>
      </c>
      <c r="AG44" s="19">
        <f t="shared" si="6"/>
        <v>264273.84013212303</v>
      </c>
      <c r="AH44" s="19">
        <f t="shared" si="2"/>
        <v>487473.22886385635</v>
      </c>
      <c r="AI44" s="19">
        <f t="shared" si="7"/>
        <v>180144.54874201908</v>
      </c>
      <c r="AJ44" s="19">
        <f t="shared" si="3"/>
        <v>514541.673399564</v>
      </c>
      <c r="AK44" s="19">
        <f t="shared" si="3"/>
        <v>942156.39846777183</v>
      </c>
    </row>
    <row r="45" spans="1:37" x14ac:dyDescent="0.25">
      <c r="A45" s="6">
        <v>11</v>
      </c>
      <c r="B45" s="9">
        <f>SUM(N$35:N45)</f>
        <v>10.281311833670758</v>
      </c>
      <c r="C45" s="9">
        <f>SUM(O$35:O45)</f>
        <v>27.245373764265064</v>
      </c>
      <c r="D45" s="9">
        <f>SUM(P$35:P45)</f>
        <v>50.263321203642718</v>
      </c>
      <c r="E45" s="9">
        <f>SUM(Q$35:Q45)</f>
        <v>547.05930433488049</v>
      </c>
      <c r="F45" s="9">
        <f>SUM(R$35:R45)</f>
        <v>1536.8046883447637</v>
      </c>
      <c r="G45" s="9">
        <f>SUM(S$35:S45)</f>
        <v>2834.0337505194898</v>
      </c>
      <c r="H45" s="9">
        <f>SUM(T$35:T45)</f>
        <v>679.59033284505165</v>
      </c>
      <c r="I45" s="9">
        <f>SUM(U$35:U45)</f>
        <v>1823.8508198837746</v>
      </c>
      <c r="J45" s="9">
        <f>SUM(V$35:V45)</f>
        <v>3369.5896276454778</v>
      </c>
      <c r="K45" s="9">
        <f>SUM(W$35:W45)</f>
        <v>1214.8205710584386</v>
      </c>
      <c r="L45" s="9">
        <f>SUM(X$35:X45)</f>
        <v>3472.2208700260071</v>
      </c>
      <c r="M45" s="9">
        <f>SUM(Y$35:Y45)</f>
        <v>6368.8258076837019</v>
      </c>
      <c r="N45" s="10">
        <v>5.244819679611556E-5</v>
      </c>
      <c r="O45" s="10">
        <v>1.8199653866103588E-2</v>
      </c>
      <c r="P45" s="10">
        <v>0.11659328910912647</v>
      </c>
      <c r="Q45" s="10">
        <v>1.7247843786504017E-2</v>
      </c>
      <c r="R45" s="10">
        <v>1.1073506280887657</v>
      </c>
      <c r="S45" s="10">
        <v>5.9798937048851624</v>
      </c>
      <c r="T45" s="10">
        <v>3.7252952605672956E-3</v>
      </c>
      <c r="U45" s="10">
        <v>1.2862006694792123</v>
      </c>
      <c r="V45" s="10">
        <v>7.7303558490775375</v>
      </c>
      <c r="W45" s="10">
        <v>6.8772494391290628E-2</v>
      </c>
      <c r="X45" s="10">
        <v>2.5603803634468796</v>
      </c>
      <c r="Y45" s="10">
        <v>15.671146277080121</v>
      </c>
      <c r="Z45" s="19">
        <f t="shared" si="4"/>
        <v>3109.1291454518678</v>
      </c>
      <c r="AA45" s="19">
        <f t="shared" si="4"/>
        <v>8239.1612101276205</v>
      </c>
      <c r="AB45" s="19">
        <f t="shared" si="4"/>
        <v>15199.923845288058</v>
      </c>
      <c r="AC45" s="19">
        <f t="shared" si="5"/>
        <v>253569.20631473212</v>
      </c>
      <c r="AD45" s="19">
        <f t="shared" si="5"/>
        <v>712329.25205088151</v>
      </c>
      <c r="AE45" s="19">
        <f t="shared" si="5"/>
        <v>1313612.0400366823</v>
      </c>
      <c r="AF45" s="19">
        <f t="shared" si="6"/>
        <v>98541.332956992119</v>
      </c>
      <c r="AG45" s="19">
        <f t="shared" si="6"/>
        <v>264460.34061968891</v>
      </c>
      <c r="AH45" s="19">
        <f t="shared" si="2"/>
        <v>488594.13881913916</v>
      </c>
      <c r="AI45" s="19">
        <f t="shared" si="7"/>
        <v>180154.74752499899</v>
      </c>
      <c r="AJ45" s="19">
        <f t="shared" si="3"/>
        <v>514921.37118286942</v>
      </c>
      <c r="AK45" s="19">
        <f t="shared" si="3"/>
        <v>944480.38891396159</v>
      </c>
    </row>
    <row r="46" spans="1:37" x14ac:dyDescent="0.25">
      <c r="A46" s="6">
        <v>12</v>
      </c>
      <c r="B46" s="9">
        <f>SUM(N$35:N46)</f>
        <v>10.281331466288716</v>
      </c>
      <c r="C46" s="9">
        <f>SUM(O$35:O46)</f>
        <v>27.257799501754608</v>
      </c>
      <c r="D46" s="9">
        <f>SUM(P$35:P46)</f>
        <v>50.350915023051833</v>
      </c>
      <c r="E46" s="9">
        <f>SUM(Q$35:Q46)</f>
        <v>547.07047888945056</v>
      </c>
      <c r="F46" s="9">
        <f>SUM(R$35:R46)</f>
        <v>1537.5593357021537</v>
      </c>
      <c r="G46" s="9">
        <f>SUM(S$35:S46)</f>
        <v>2838.3896557019225</v>
      </c>
      <c r="H46" s="9">
        <f>SUM(T$35:T46)</f>
        <v>679.59256915634319</v>
      </c>
      <c r="I46" s="9">
        <f>SUM(U$35:U46)</f>
        <v>1824.7306697517581</v>
      </c>
      <c r="J46" s="9">
        <f>SUM(V$35:V46)</f>
        <v>3375.2159979993016</v>
      </c>
      <c r="K46" s="9">
        <f>SUM(W$35:W46)</f>
        <v>1214.8574077431401</v>
      </c>
      <c r="L46" s="9">
        <f>SUM(X$35:X46)</f>
        <v>3473.9533169360543</v>
      </c>
      <c r="M46" s="9">
        <f>SUM(Y$35:Y46)</f>
        <v>6380.2966376684535</v>
      </c>
      <c r="N46" s="10">
        <v>1.9632617958580412E-5</v>
      </c>
      <c r="O46" s="10">
        <v>1.2425737489545327E-2</v>
      </c>
      <c r="P46" s="10">
        <v>8.7593819409116758E-2</v>
      </c>
      <c r="Q46" s="10">
        <v>1.1174554570062049E-2</v>
      </c>
      <c r="R46" s="10">
        <v>0.75464735739</v>
      </c>
      <c r="S46" s="10">
        <v>4.3559051824327231</v>
      </c>
      <c r="T46" s="10">
        <v>2.2363112914935961E-3</v>
      </c>
      <c r="U46" s="10">
        <v>0.87984986798352471</v>
      </c>
      <c r="V46" s="10">
        <v>5.6263703538239493</v>
      </c>
      <c r="W46" s="10">
        <v>3.6836684701435363E-2</v>
      </c>
      <c r="X46" s="10">
        <v>1.7324469100474089</v>
      </c>
      <c r="Y46" s="10">
        <v>11.470829984751962</v>
      </c>
      <c r="Z46" s="19">
        <f t="shared" si="4"/>
        <v>3109.1350824709648</v>
      </c>
      <c r="AA46" s="19">
        <f t="shared" si="4"/>
        <v>8242.9188261991367</v>
      </c>
      <c r="AB46" s="19">
        <f t="shared" si="4"/>
        <v>15226.412731267999</v>
      </c>
      <c r="AC46" s="19">
        <f t="shared" si="5"/>
        <v>253574.38586822987</v>
      </c>
      <c r="AD46" s="19">
        <f t="shared" si="5"/>
        <v>712679.04105902847</v>
      </c>
      <c r="AE46" s="19">
        <f t="shared" si="5"/>
        <v>1315631.0595673609</v>
      </c>
      <c r="AF46" s="19">
        <f t="shared" si="6"/>
        <v>98541.657224547045</v>
      </c>
      <c r="AG46" s="19">
        <f t="shared" si="6"/>
        <v>264587.9198017384</v>
      </c>
      <c r="AH46" s="19">
        <f t="shared" si="2"/>
        <v>489409.96860302443</v>
      </c>
      <c r="AI46" s="19">
        <f t="shared" si="7"/>
        <v>180160.21031003093</v>
      </c>
      <c r="AJ46" s="19">
        <f t="shared" si="3"/>
        <v>515178.28857718722</v>
      </c>
      <c r="AK46" s="19">
        <f t="shared" si="3"/>
        <v>946181.48332167696</v>
      </c>
    </row>
    <row r="47" spans="1:37" x14ac:dyDescent="0.25">
      <c r="A47" s="6">
        <v>13</v>
      </c>
      <c r="B47" s="9">
        <f>SUM(N$35:N47)</f>
        <v>10.281342002893503</v>
      </c>
      <c r="C47" s="9">
        <f>SUM(O$35:O47)</f>
        <v>27.266370035333409</v>
      </c>
      <c r="D47" s="9">
        <f>SUM(P$35:P47)</f>
        <v>50.417646094600499</v>
      </c>
      <c r="E47" s="9">
        <f>SUM(Q$35:Q47)</f>
        <v>547.07689578866575</v>
      </c>
      <c r="F47" s="9">
        <f>SUM(R$35:R47)</f>
        <v>1538.068390999216</v>
      </c>
      <c r="G47" s="9">
        <f>SUM(S$35:S47)</f>
        <v>2841.6056647592136</v>
      </c>
      <c r="H47" s="9">
        <f>SUM(T$35:T47)</f>
        <v>679.59378530212632</v>
      </c>
      <c r="I47" s="9">
        <f>SUM(U$35:U47)</f>
        <v>1825.3269804453464</v>
      </c>
      <c r="J47" s="9">
        <f>SUM(V$35:V47)</f>
        <v>3379.4153238806543</v>
      </c>
      <c r="K47" s="9">
        <f>SUM(W$35:W47)</f>
        <v>1214.8785697313879</v>
      </c>
      <c r="L47" s="9">
        <f>SUM(X$35:X47)</f>
        <v>3475.1059213237295</v>
      </c>
      <c r="M47" s="9">
        <f>SUM(Y$35:Y47)</f>
        <v>6388.8846421185426</v>
      </c>
      <c r="N47" s="10">
        <v>1.0536604786500894E-5</v>
      </c>
      <c r="O47" s="10">
        <v>8.5705335787995968E-3</v>
      </c>
      <c r="P47" s="10">
        <v>6.6731071548663201E-2</v>
      </c>
      <c r="Q47" s="10">
        <v>6.4168992152041845E-3</v>
      </c>
      <c r="R47" s="10">
        <v>0.50905529706223696</v>
      </c>
      <c r="S47" s="10">
        <v>3.2160090572912869</v>
      </c>
      <c r="T47" s="10">
        <v>1.2161457830815931E-3</v>
      </c>
      <c r="U47" s="10">
        <v>0.59631069358825139</v>
      </c>
      <c r="V47" s="10">
        <v>4.1993258813528787</v>
      </c>
      <c r="W47" s="10">
        <v>2.1161988247780025E-2</v>
      </c>
      <c r="X47" s="10">
        <v>1.1526043876750565</v>
      </c>
      <c r="Y47" s="10">
        <v>8.5880044500888655</v>
      </c>
      <c r="Z47" s="19">
        <f t="shared" si="4"/>
        <v>3109.1382688021999</v>
      </c>
      <c r="AA47" s="19">
        <f t="shared" si="4"/>
        <v>8245.5106059421323</v>
      </c>
      <c r="AB47" s="19">
        <f t="shared" si="4"/>
        <v>15246.59259963652</v>
      </c>
      <c r="AC47" s="19">
        <f t="shared" si="5"/>
        <v>253577.36018569072</v>
      </c>
      <c r="AD47" s="19">
        <f t="shared" si="5"/>
        <v>712914.99490648811</v>
      </c>
      <c r="AE47" s="19">
        <f t="shared" si="5"/>
        <v>1317121.7222024656</v>
      </c>
      <c r="AF47" s="19">
        <f t="shared" si="6"/>
        <v>98541.833567000343</v>
      </c>
      <c r="AG47" s="19">
        <f t="shared" si="6"/>
        <v>264674.38549697085</v>
      </c>
      <c r="AH47" s="19">
        <f t="shared" si="2"/>
        <v>490018.87539564597</v>
      </c>
      <c r="AI47" s="19">
        <f t="shared" si="7"/>
        <v>180163.34857813464</v>
      </c>
      <c r="AJ47" s="19">
        <f t="shared" si="3"/>
        <v>515349.21682569134</v>
      </c>
      <c r="AK47" s="19">
        <f t="shared" si="3"/>
        <v>947455.06216147344</v>
      </c>
    </row>
    <row r="48" spans="1:37" x14ac:dyDescent="0.25">
      <c r="A48" s="6">
        <v>14</v>
      </c>
      <c r="B48" s="9">
        <f>SUM(N$35:N48)</f>
        <v>10.281346599520134</v>
      </c>
      <c r="C48" s="9">
        <f>SUM(O$35:O48)</f>
        <v>27.272040052181918</v>
      </c>
      <c r="D48" s="9">
        <f>SUM(P$35:P48)</f>
        <v>50.467167601030347</v>
      </c>
      <c r="E48" s="9">
        <f>SUM(Q$35:Q48)</f>
        <v>547.08059190834956</v>
      </c>
      <c r="F48" s="9">
        <f>SUM(R$35:R48)</f>
        <v>1538.4131388940182</v>
      </c>
      <c r="G48" s="9">
        <f>SUM(S$35:S48)</f>
        <v>2844.0472680719313</v>
      </c>
      <c r="H48" s="9">
        <f>SUM(T$35:T48)</f>
        <v>679.59445168383183</v>
      </c>
      <c r="I48" s="9">
        <f>SUM(U$35:U48)</f>
        <v>1825.7264973572753</v>
      </c>
      <c r="J48" s="9">
        <f>SUM(V$35:V48)</f>
        <v>3382.5569666593283</v>
      </c>
      <c r="K48" s="9">
        <f>SUM(W$35:W48)</f>
        <v>1214.8910468739587</v>
      </c>
      <c r="L48" s="9">
        <f>SUM(X$35:X48)</f>
        <v>3475.8749175810722</v>
      </c>
      <c r="M48" s="9">
        <f>SUM(Y$35:Y48)</f>
        <v>6395.3017637798193</v>
      </c>
      <c r="N48" s="10">
        <v>4.5966266304703333E-6</v>
      </c>
      <c r="O48" s="10">
        <v>5.6700168485083339E-3</v>
      </c>
      <c r="P48" s="10">
        <v>4.9521506429849191E-2</v>
      </c>
      <c r="Q48" s="10">
        <v>3.6961196838624834E-3</v>
      </c>
      <c r="R48" s="10">
        <v>0.34474789480217705</v>
      </c>
      <c r="S48" s="10">
        <v>2.4416033127177306</v>
      </c>
      <c r="T48" s="10">
        <v>6.6638170551801593E-4</v>
      </c>
      <c r="U48" s="10">
        <v>0.39951691192881783</v>
      </c>
      <c r="V48" s="10">
        <v>3.1416427786738108</v>
      </c>
      <c r="W48" s="10">
        <v>1.2477142570788656E-2</v>
      </c>
      <c r="X48" s="10">
        <v>0.76899625734250643</v>
      </c>
      <c r="Y48" s="10">
        <v>6.4171216612766608</v>
      </c>
      <c r="Z48" s="19">
        <f t="shared" si="4"/>
        <v>3109.1396588491184</v>
      </c>
      <c r="AA48" s="19">
        <f t="shared" si="4"/>
        <v>8247.2252523728694</v>
      </c>
      <c r="AB48" s="19">
        <f t="shared" si="4"/>
        <v>15261.568194332858</v>
      </c>
      <c r="AC48" s="19">
        <f t="shared" si="5"/>
        <v>253579.07338593653</v>
      </c>
      <c r="AD48" s="19">
        <f t="shared" si="5"/>
        <v>713074.7901048715</v>
      </c>
      <c r="AE48" s="19">
        <f t="shared" si="5"/>
        <v>1318253.4375562405</v>
      </c>
      <c r="AF48" s="19">
        <f t="shared" si="6"/>
        <v>98541.930193068067</v>
      </c>
      <c r="AG48" s="19">
        <f t="shared" si="6"/>
        <v>264732.31588111201</v>
      </c>
      <c r="AH48" s="19">
        <f t="shared" si="2"/>
        <v>490474.41699493449</v>
      </c>
      <c r="AI48" s="19">
        <f t="shared" si="7"/>
        <v>180165.19890609517</v>
      </c>
      <c r="AJ48" s="19">
        <f t="shared" si="3"/>
        <v>515463.25698099472</v>
      </c>
      <c r="AK48" s="19">
        <f t="shared" si="3"/>
        <v>948406.704700517</v>
      </c>
    </row>
    <row r="49" spans="1:37" x14ac:dyDescent="0.25">
      <c r="A49" s="6">
        <v>15</v>
      </c>
      <c r="B49" s="9">
        <f>SUM(N$35:N49)</f>
        <v>10.28134912517082</v>
      </c>
      <c r="C49" s="9">
        <f>SUM(O$35:O49)</f>
        <v>27.275857437893624</v>
      </c>
      <c r="D49" s="9">
        <f>SUM(P$35:P49)</f>
        <v>50.503880184168743</v>
      </c>
      <c r="E49" s="9">
        <f>SUM(Q$35:Q49)</f>
        <v>547.08281681065239</v>
      </c>
      <c r="F49" s="9">
        <f>SUM(R$35:R49)</f>
        <v>1538.6456005317862</v>
      </c>
      <c r="G49" s="9">
        <f>SUM(S$35:S49)</f>
        <v>2845.8915668482114</v>
      </c>
      <c r="H49" s="9">
        <f>SUM(T$35:T49)</f>
        <v>679.59479276093043</v>
      </c>
      <c r="I49" s="9">
        <f>SUM(U$35:U49)</f>
        <v>1826.0009999400158</v>
      </c>
      <c r="J49" s="9">
        <f>SUM(V$35:V49)</f>
        <v>3384.9233348544503</v>
      </c>
      <c r="K49" s="9">
        <f>SUM(W$35:W49)</f>
        <v>1214.8983411385962</v>
      </c>
      <c r="L49" s="9">
        <f>SUM(X$35:X49)</f>
        <v>3476.4036532243567</v>
      </c>
      <c r="M49" s="9">
        <f>SUM(Y$35:Y49)</f>
        <v>6400.0953188256053</v>
      </c>
      <c r="N49" s="10">
        <v>2.5256506868061851E-6</v>
      </c>
      <c r="O49" s="10">
        <v>3.8173857117050894E-3</v>
      </c>
      <c r="P49" s="10">
        <v>3.6712583138395399E-2</v>
      </c>
      <c r="Q49" s="10">
        <v>2.2249023028199921E-3</v>
      </c>
      <c r="R49" s="10">
        <v>0.23246163776802886</v>
      </c>
      <c r="S49" s="10">
        <v>1.8442987762799883</v>
      </c>
      <c r="T49" s="10">
        <v>3.410770986007291E-4</v>
      </c>
      <c r="U49" s="10">
        <v>0.27450258274055517</v>
      </c>
      <c r="V49" s="10">
        <v>2.3663681951219893</v>
      </c>
      <c r="W49" s="10">
        <v>7.2942646374808372E-3</v>
      </c>
      <c r="X49" s="10">
        <v>0.528735643284719</v>
      </c>
      <c r="Y49" s="10">
        <v>4.7935550457856166</v>
      </c>
      <c r="Z49" s="19">
        <f t="shared" si="4"/>
        <v>3109.1404226207346</v>
      </c>
      <c r="AA49" s="19">
        <f t="shared" si="4"/>
        <v>8248.3796522556568</v>
      </c>
      <c r="AB49" s="19">
        <f t="shared" si="4"/>
        <v>15272.670295318318</v>
      </c>
      <c r="AC49" s="19">
        <f t="shared" si="5"/>
        <v>253580.10465751274</v>
      </c>
      <c r="AD49" s="19">
        <f t="shared" si="5"/>
        <v>713182.53914143913</v>
      </c>
      <c r="AE49" s="19">
        <f t="shared" si="5"/>
        <v>1319108.294375607</v>
      </c>
      <c r="AF49" s="19">
        <f t="shared" si="6"/>
        <v>98541.9796496161</v>
      </c>
      <c r="AG49" s="19">
        <f t="shared" si="6"/>
        <v>264772.11905236985</v>
      </c>
      <c r="AH49" s="19">
        <f t="shared" si="2"/>
        <v>490817.54294147075</v>
      </c>
      <c r="AI49" s="19">
        <f t="shared" si="7"/>
        <v>180166.28062666813</v>
      </c>
      <c r="AJ49" s="19">
        <f t="shared" si="3"/>
        <v>515541.66710887098</v>
      </c>
      <c r="AK49" s="19">
        <f t="shared" si="3"/>
        <v>949117.57651121449</v>
      </c>
    </row>
    <row r="50" spans="1:37" x14ac:dyDescent="0.25">
      <c r="A50" s="6">
        <v>16</v>
      </c>
      <c r="B50" s="9">
        <f>SUM(N$35:N50)</f>
        <v>10.281350372007667</v>
      </c>
      <c r="C50" s="9">
        <f>SUM(O$35:O50)</f>
        <v>27.278423154542093</v>
      </c>
      <c r="D50" s="9">
        <f>SUM(P$35:P50)</f>
        <v>50.531041335592583</v>
      </c>
      <c r="E50" s="9">
        <f>SUM(Q$35:Q50)</f>
        <v>547.08391883128706</v>
      </c>
      <c r="F50" s="9">
        <f>SUM(R$35:R50)</f>
        <v>1538.8030133829418</v>
      </c>
      <c r="G50" s="9">
        <f>SUM(S$35:S50)</f>
        <v>2847.2838829948464</v>
      </c>
      <c r="H50" s="9">
        <f>SUM(T$35:T50)</f>
        <v>679.59496599983891</v>
      </c>
      <c r="I50" s="9">
        <f>SUM(U$35:U50)</f>
        <v>1826.1883588796104</v>
      </c>
      <c r="J50" s="9">
        <f>SUM(V$35:V50)</f>
        <v>3386.7171157722869</v>
      </c>
      <c r="K50" s="9">
        <f>SUM(W$35:W50)</f>
        <v>1214.9023830245553</v>
      </c>
      <c r="L50" s="9">
        <f>SUM(X$35:X50)</f>
        <v>3476.7684115910861</v>
      </c>
      <c r="M50" s="9">
        <f>SUM(Y$35:Y50)</f>
        <v>6403.7263489514971</v>
      </c>
      <c r="N50" s="10">
        <v>1.2468368465901381E-6</v>
      </c>
      <c r="O50" s="10">
        <v>2.5657166484680271E-3</v>
      </c>
      <c r="P50" s="10">
        <v>2.7161151423836762E-2</v>
      </c>
      <c r="Q50" s="10">
        <v>1.1020206346977494E-3</v>
      </c>
      <c r="R50" s="10">
        <v>0.15741285115573103</v>
      </c>
      <c r="S50" s="10">
        <v>1.3923161466351384</v>
      </c>
      <c r="T50" s="10">
        <v>1.7323890848194815E-4</v>
      </c>
      <c r="U50" s="10">
        <v>0.18735893959456112</v>
      </c>
      <c r="V50" s="10">
        <v>1.7937809178365418</v>
      </c>
      <c r="W50" s="10">
        <v>4.0418859591430214E-3</v>
      </c>
      <c r="X50" s="10">
        <v>0.3647583667294349</v>
      </c>
      <c r="Y50" s="10">
        <v>3.6310301258921465</v>
      </c>
      <c r="Z50" s="19">
        <f t="shared" si="4"/>
        <v>3109.1407996715279</v>
      </c>
      <c r="AA50" s="19">
        <f t="shared" si="4"/>
        <v>8249.1555400547804</v>
      </c>
      <c r="AB50" s="19">
        <f t="shared" si="4"/>
        <v>15280.883987197532</v>
      </c>
      <c r="AC50" s="19">
        <f t="shared" si="5"/>
        <v>253580.6154586187</v>
      </c>
      <c r="AD50" s="19">
        <f t="shared" si="5"/>
        <v>713255.50207510102</v>
      </c>
      <c r="AE50" s="19">
        <f t="shared" si="5"/>
        <v>1319753.6512819678</v>
      </c>
      <c r="AF50" s="19">
        <f t="shared" si="6"/>
        <v>98542.004769445106</v>
      </c>
      <c r="AG50" s="19">
        <f t="shared" si="6"/>
        <v>264799.28630116186</v>
      </c>
      <c r="AH50" s="19">
        <f t="shared" si="2"/>
        <v>491077.64311378548</v>
      </c>
      <c r="AI50" s="19">
        <f t="shared" si="7"/>
        <v>180166.88002789812</v>
      </c>
      <c r="AJ50" s="19">
        <f t="shared" si="3"/>
        <v>515595.75983090029</v>
      </c>
      <c r="AK50" s="19">
        <f t="shared" si="3"/>
        <v>949656.04888414743</v>
      </c>
    </row>
    <row r="51" spans="1:37" x14ac:dyDescent="0.25">
      <c r="A51" s="6">
        <v>17</v>
      </c>
      <c r="B51" s="9">
        <f>SUM(N$35:N51)</f>
        <v>10.281350918598564</v>
      </c>
      <c r="C51" s="9">
        <f>SUM(O$35:O51)</f>
        <v>27.28017578104458</v>
      </c>
      <c r="D51" s="9">
        <f>SUM(P$35:P51)</f>
        <v>50.551533080549362</v>
      </c>
      <c r="E51" s="9">
        <f>SUM(Q$35:Q51)</f>
        <v>547.0844552257139</v>
      </c>
      <c r="F51" s="9">
        <f>SUM(R$35:R51)</f>
        <v>1538.9096100954416</v>
      </c>
      <c r="G51" s="9">
        <f>SUM(S$35:S51)</f>
        <v>2848.3292264252996</v>
      </c>
      <c r="H51" s="9">
        <f>SUM(T$35:T51)</f>
        <v>679.59503541348818</v>
      </c>
      <c r="I51" s="9">
        <f>SUM(U$35:U51)</f>
        <v>1826.3135604165284</v>
      </c>
      <c r="J51" s="9">
        <f>SUM(V$35:V51)</f>
        <v>3388.0654150812543</v>
      </c>
      <c r="K51" s="9">
        <f>SUM(W$35:W51)</f>
        <v>1214.9047032936414</v>
      </c>
      <c r="L51" s="9">
        <f>SUM(X$35:X51)</f>
        <v>3477.0136027775138</v>
      </c>
      <c r="M51" s="9">
        <f>SUM(Y$35:Y51)</f>
        <v>6406.4092065510313</v>
      </c>
      <c r="N51" s="10">
        <v>5.4659089640421979E-7</v>
      </c>
      <c r="O51" s="10">
        <v>1.7526265024877851E-3</v>
      </c>
      <c r="P51" s="10">
        <v>2.0491744956776393E-2</v>
      </c>
      <c r="Q51" s="10">
        <v>5.3639442680515929E-4</v>
      </c>
      <c r="R51" s="10">
        <v>0.1065967124998447</v>
      </c>
      <c r="S51" s="10">
        <v>1.0453434304532876</v>
      </c>
      <c r="T51" s="10">
        <v>6.9413649311824056E-5</v>
      </c>
      <c r="U51" s="10">
        <v>0.1252015369180691</v>
      </c>
      <c r="V51" s="10">
        <v>1.3482993089676112</v>
      </c>
      <c r="W51" s="10">
        <v>2.3202690862215354E-3</v>
      </c>
      <c r="X51" s="10">
        <v>0.24519118642786114</v>
      </c>
      <c r="Y51" s="10">
        <v>2.6828575995337918</v>
      </c>
      <c r="Z51" s="19">
        <f t="shared" si="4"/>
        <v>3109.1409649638285</v>
      </c>
      <c r="AA51" s="19">
        <f t="shared" si="4"/>
        <v>8249.6855446133559</v>
      </c>
      <c r="AB51" s="19">
        <f t="shared" si="4"/>
        <v>15287.080811349644</v>
      </c>
      <c r="AC51" s="19">
        <f t="shared" si="5"/>
        <v>253580.86408451357</v>
      </c>
      <c r="AD51" s="19">
        <f t="shared" si="5"/>
        <v>713304.91105794825</v>
      </c>
      <c r="AE51" s="19">
        <f t="shared" si="5"/>
        <v>1320238.181755878</v>
      </c>
      <c r="AF51" s="19">
        <f t="shared" si="6"/>
        <v>98542.014834499292</v>
      </c>
      <c r="AG51" s="19">
        <f t="shared" si="6"/>
        <v>264817.44065936841</v>
      </c>
      <c r="AH51" s="19">
        <f t="shared" si="2"/>
        <v>491273.147971211</v>
      </c>
      <c r="AI51" s="19">
        <f t="shared" si="7"/>
        <v>180167.22411780024</v>
      </c>
      <c r="AJ51" s="19">
        <f t="shared" si="3"/>
        <v>515632.12104945275</v>
      </c>
      <c r="AK51" s="19">
        <f t="shared" si="3"/>
        <v>950053.90972467349</v>
      </c>
    </row>
    <row r="52" spans="1:37" x14ac:dyDescent="0.25">
      <c r="A52" s="6">
        <v>18</v>
      </c>
      <c r="B52" s="9">
        <f>SUM(N$35:N52)</f>
        <v>10.281351224632262</v>
      </c>
      <c r="C52" s="9">
        <f>SUM(O$35:O52)</f>
        <v>27.281367957228724</v>
      </c>
      <c r="D52" s="9">
        <f>SUM(P$35:P52)</f>
        <v>50.566998076470611</v>
      </c>
      <c r="E52" s="9">
        <f>SUM(Q$35:Q52)</f>
        <v>547.08476393516071</v>
      </c>
      <c r="F52" s="9">
        <f>SUM(R$35:R52)</f>
        <v>1538.9824117870951</v>
      </c>
      <c r="G52" s="9">
        <f>SUM(S$35:S52)</f>
        <v>2849.1253435653653</v>
      </c>
      <c r="H52" s="9">
        <f>SUM(T$35:T52)</f>
        <v>679.59505161973357</v>
      </c>
      <c r="I52" s="9">
        <f>SUM(U$35:U52)</f>
        <v>1826.3962138519671</v>
      </c>
      <c r="J52" s="9">
        <f>SUM(V$35:V52)</f>
        <v>3389.0955525455665</v>
      </c>
      <c r="K52" s="9">
        <f>SUM(W$35:W52)</f>
        <v>1214.906004023981</v>
      </c>
      <c r="L52" s="9">
        <f>SUM(X$35:X52)</f>
        <v>3477.1786634502996</v>
      </c>
      <c r="M52" s="9">
        <f>SUM(Y$35:Y52)</f>
        <v>6408.4406140177389</v>
      </c>
      <c r="N52" s="10">
        <v>3.0603369880248194E-7</v>
      </c>
      <c r="O52" s="10">
        <v>1.192176184145714E-3</v>
      </c>
      <c r="P52" s="10">
        <v>1.5464995921249863E-2</v>
      </c>
      <c r="Q52" s="10">
        <v>3.0870944685704898E-4</v>
      </c>
      <c r="R52" s="10">
        <v>7.2801691653426204E-2</v>
      </c>
      <c r="S52" s="10">
        <v>0.7961171400658511</v>
      </c>
      <c r="T52" s="10">
        <v>1.6206245405609855E-5</v>
      </c>
      <c r="U52" s="10">
        <v>8.2653435438652501E-2</v>
      </c>
      <c r="V52" s="10">
        <v>1.0301374643123102</v>
      </c>
      <c r="W52" s="10">
        <v>1.3007303395883101E-3</v>
      </c>
      <c r="X52" s="10">
        <v>0.16506067278571057</v>
      </c>
      <c r="Y52" s="10">
        <v>2.0314074667075284</v>
      </c>
      <c r="Z52" s="19">
        <f t="shared" si="4"/>
        <v>3109.1410575102182</v>
      </c>
      <c r="AA52" s="19">
        <f t="shared" si="4"/>
        <v>8250.0460657006061</v>
      </c>
      <c r="AB52" s="19">
        <f t="shared" si="4"/>
        <v>15291.75751703963</v>
      </c>
      <c r="AC52" s="19">
        <f t="shared" si="5"/>
        <v>253581.00717541575</v>
      </c>
      <c r="AD52" s="19">
        <f t="shared" si="5"/>
        <v>713338.6556026889</v>
      </c>
      <c r="AE52" s="19">
        <f t="shared" si="5"/>
        <v>1320607.1925555123</v>
      </c>
      <c r="AF52" s="19">
        <f t="shared" si="6"/>
        <v>98542.017184422395</v>
      </c>
      <c r="AG52" s="19">
        <f t="shared" si="6"/>
        <v>264829.42549686233</v>
      </c>
      <c r="AH52" s="19">
        <f t="shared" si="2"/>
        <v>491422.51901720179</v>
      </c>
      <c r="AI52" s="19">
        <f t="shared" si="7"/>
        <v>180167.41701274415</v>
      </c>
      <c r="AJ52" s="19">
        <f t="shared" si="3"/>
        <v>515656.59912015754</v>
      </c>
      <c r="AK52" s="19">
        <f t="shared" si="3"/>
        <v>950355.16219602921</v>
      </c>
    </row>
    <row r="53" spans="1:37" x14ac:dyDescent="0.25">
      <c r="A53" s="6">
        <v>19</v>
      </c>
      <c r="B53" s="9">
        <f>SUM(N$35:N53)</f>
        <v>10.281351389326158</v>
      </c>
      <c r="C53" s="9">
        <f>SUM(O$35:O53)</f>
        <v>27.282176385583529</v>
      </c>
      <c r="D53" s="9">
        <f>SUM(P$35:P53)</f>
        <v>50.578764591594805</v>
      </c>
      <c r="E53" s="9">
        <f>SUM(Q$35:Q53)</f>
        <v>547.08492160153037</v>
      </c>
      <c r="F53" s="9">
        <f>SUM(R$35:R53)</f>
        <v>1539.0314062518921</v>
      </c>
      <c r="G53" s="9">
        <f>SUM(S$35:S53)</f>
        <v>2849.7347454478472</v>
      </c>
      <c r="H53" s="9">
        <f>SUM(T$35:T53)</f>
        <v>679.59505981911036</v>
      </c>
      <c r="I53" s="9">
        <f>SUM(U$35:U53)</f>
        <v>1826.4525121371405</v>
      </c>
      <c r="J53" s="9">
        <f>SUM(V$35:V53)</f>
        <v>3389.868631209943</v>
      </c>
      <c r="K53" s="9">
        <f>SUM(W$35:W53)</f>
        <v>1214.9067745152051</v>
      </c>
      <c r="L53" s="9">
        <f>SUM(X$35:X53)</f>
        <v>3477.2903648804413</v>
      </c>
      <c r="M53" s="9">
        <f>SUM(Y$35:Y53)</f>
        <v>6409.9812946322872</v>
      </c>
      <c r="N53" s="10">
        <v>1.6469389630752267E-7</v>
      </c>
      <c r="O53" s="10">
        <v>8.0842835480568346E-4</v>
      </c>
      <c r="P53" s="10">
        <v>1.1766515124191784E-2</v>
      </c>
      <c r="Q53" s="10">
        <v>1.5766636970008385E-4</v>
      </c>
      <c r="R53" s="10">
        <v>4.899446479702687E-2</v>
      </c>
      <c r="S53" s="10">
        <v>0.60940188248200933</v>
      </c>
      <c r="T53" s="10">
        <v>8.1993768223855819E-6</v>
      </c>
      <c r="U53" s="10">
        <v>5.629828517342024E-2</v>
      </c>
      <c r="V53" s="10">
        <v>0.77307866437643913</v>
      </c>
      <c r="W53" s="10">
        <v>7.7049122417283144E-4</v>
      </c>
      <c r="X53" s="10">
        <v>0.11170143014185208</v>
      </c>
      <c r="Y53" s="10">
        <v>1.5406806145483256</v>
      </c>
      <c r="Z53" s="19">
        <f t="shared" si="4"/>
        <v>3109.1411073146205</v>
      </c>
      <c r="AA53" s="19">
        <f t="shared" si="4"/>
        <v>8250.290539188094</v>
      </c>
      <c r="AB53" s="19">
        <f t="shared" si="4"/>
        <v>15295.315780392097</v>
      </c>
      <c r="AC53" s="19">
        <f t="shared" si="5"/>
        <v>253581.08025585857</v>
      </c>
      <c r="AD53" s="19">
        <f t="shared" si="5"/>
        <v>713361.36518363189</v>
      </c>
      <c r="AE53" s="19">
        <f t="shared" si="5"/>
        <v>1320889.6583694436</v>
      </c>
      <c r="AF53" s="19">
        <f t="shared" si="6"/>
        <v>98542.018373340892</v>
      </c>
      <c r="AG53" s="19">
        <f t="shared" si="6"/>
        <v>264837.58880907565</v>
      </c>
      <c r="AH53" s="19">
        <f t="shared" si="2"/>
        <v>491534.61625929957</v>
      </c>
      <c r="AI53" s="19">
        <f t="shared" si="7"/>
        <v>180167.53127459917</v>
      </c>
      <c r="AJ53" s="19">
        <f t="shared" si="3"/>
        <v>515673.16415323713</v>
      </c>
      <c r="AK53" s="19">
        <f t="shared" si="3"/>
        <v>950583.64114489057</v>
      </c>
    </row>
    <row r="54" spans="1:37" x14ac:dyDescent="0.25">
      <c r="A54" s="6">
        <v>20</v>
      </c>
      <c r="B54" s="9">
        <f>SUM(N$35:N54)</f>
        <v>10.281351479321371</v>
      </c>
      <c r="C54" s="9">
        <f>SUM(O$35:O54)</f>
        <v>27.2827298100832</v>
      </c>
      <c r="D54" s="9">
        <f>SUM(P$35:P54)</f>
        <v>50.587450669593053</v>
      </c>
      <c r="E54" s="9">
        <f>SUM(Q$35:Q54)</f>
        <v>547.08499767341129</v>
      </c>
      <c r="F54" s="9">
        <f>SUM(R$35:R54)</f>
        <v>1539.0647566500436</v>
      </c>
      <c r="G54" s="9">
        <f>SUM(S$35:S54)</f>
        <v>2850.1932342718637</v>
      </c>
      <c r="H54" s="9">
        <f>SUM(T$35:T54)</f>
        <v>679.59506398570943</v>
      </c>
      <c r="I54" s="9">
        <f>SUM(U$35:U54)</f>
        <v>1826.4902716872268</v>
      </c>
      <c r="J54" s="9">
        <f>SUM(V$35:V54)</f>
        <v>3390.4480014377009</v>
      </c>
      <c r="K54" s="9">
        <f>SUM(W$35:W54)</f>
        <v>1214.9071926324968</v>
      </c>
      <c r="L54" s="9">
        <f>SUM(X$35:X54)</f>
        <v>3477.3657902997047</v>
      </c>
      <c r="M54" s="9">
        <f>SUM(Y$35:Y54)</f>
        <v>6411.1685456102832</v>
      </c>
      <c r="N54" s="10">
        <v>8.9995212343104758E-8</v>
      </c>
      <c r="O54" s="10">
        <v>5.5342449967086464E-4</v>
      </c>
      <c r="P54" s="10">
        <v>8.6860779982514472E-3</v>
      </c>
      <c r="Q54" s="10">
        <v>7.6071880923570185E-5</v>
      </c>
      <c r="R54" s="10">
        <v>3.335039815135972E-2</v>
      </c>
      <c r="S54" s="10">
        <v>0.45848882401651658</v>
      </c>
      <c r="T54" s="10">
        <v>4.1665990238836345E-6</v>
      </c>
      <c r="U54" s="10">
        <v>3.775955008621823E-2</v>
      </c>
      <c r="V54" s="10">
        <v>0.57937022775785196</v>
      </c>
      <c r="W54" s="10">
        <v>4.181172915901668E-4</v>
      </c>
      <c r="X54" s="10">
        <v>7.5425419263538879E-2</v>
      </c>
      <c r="Y54" s="10">
        <v>1.1872509779961655</v>
      </c>
      <c r="Z54" s="19">
        <f t="shared" si="4"/>
        <v>3109.141134529702</v>
      </c>
      <c r="AA54" s="19">
        <f t="shared" si="4"/>
        <v>8250.4578980105453</v>
      </c>
      <c r="AB54" s="19">
        <f t="shared" si="4"/>
        <v>15297.942501446854</v>
      </c>
      <c r="AC54" s="19">
        <f t="shared" si="5"/>
        <v>253581.11551617921</v>
      </c>
      <c r="AD54" s="19">
        <f t="shared" si="5"/>
        <v>713376.82353325246</v>
      </c>
      <c r="AE54" s="19">
        <f t="shared" si="5"/>
        <v>1321102.1739893933</v>
      </c>
      <c r="AF54" s="19">
        <f t="shared" si="6"/>
        <v>98542.018977502259</v>
      </c>
      <c r="AG54" s="19">
        <f t="shared" si="6"/>
        <v>264843.06398465944</v>
      </c>
      <c r="AH54" s="19">
        <f t="shared" si="2"/>
        <v>491618.62556867255</v>
      </c>
      <c r="AI54" s="19">
        <f t="shared" si="7"/>
        <v>180167.5932803117</v>
      </c>
      <c r="AJ54" s="19">
        <f t="shared" si="3"/>
        <v>515684.34954776213</v>
      </c>
      <c r="AK54" s="19">
        <f t="shared" si="3"/>
        <v>950759.70739309653</v>
      </c>
    </row>
    <row r="57" spans="1:37" ht="15.75" x14ac:dyDescent="0.25">
      <c r="A57" s="11" t="s">
        <v>335</v>
      </c>
      <c r="B57" s="6"/>
      <c r="C57" s="6"/>
      <c r="D57" s="6"/>
      <c r="E57" s="12"/>
      <c r="F57" s="12"/>
      <c r="G57" s="12"/>
      <c r="H57" s="12"/>
      <c r="I57" s="12"/>
      <c r="J57" s="12"/>
      <c r="K57" s="12"/>
      <c r="L57" s="12"/>
      <c r="M57" s="12"/>
    </row>
    <row r="58" spans="1:37" x14ac:dyDescent="0.25">
      <c r="A58" s="1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37" x14ac:dyDescent="0.25">
      <c r="A59" s="21"/>
      <c r="B59" s="37" t="str">
        <f>B8</f>
        <v>response of pib_n_sa to hidrocarb shocks</v>
      </c>
      <c r="C59" s="38"/>
      <c r="D59" s="39"/>
      <c r="E59" s="37" t="str">
        <f>E8</f>
        <v>response of pib_n_sa to agropec shocks</v>
      </c>
      <c r="F59" s="38"/>
      <c r="G59" s="39"/>
      <c r="H59" s="37" t="str">
        <f>H8</f>
        <v>response of pib_n_sa to industria shocks</v>
      </c>
      <c r="I59" s="38"/>
      <c r="J59" s="39"/>
      <c r="K59" s="37" t="str">
        <f>K8</f>
        <v>response of pib_n_sa to mineria shocks</v>
      </c>
      <c r="L59" s="38"/>
      <c r="M59" s="39"/>
    </row>
    <row r="60" spans="1:37" x14ac:dyDescent="0.25">
      <c r="A60" s="21"/>
      <c r="B60" s="21" t="s">
        <v>327</v>
      </c>
      <c r="C60" s="21" t="s">
        <v>316</v>
      </c>
      <c r="D60" s="21" t="s">
        <v>328</v>
      </c>
      <c r="E60" s="21" t="s">
        <v>327</v>
      </c>
      <c r="F60" s="21" t="s">
        <v>316</v>
      </c>
      <c r="G60" s="21" t="s">
        <v>328</v>
      </c>
      <c r="H60" s="21" t="s">
        <v>327</v>
      </c>
      <c r="I60" s="21" t="s">
        <v>316</v>
      </c>
      <c r="J60" s="21" t="s">
        <v>328</v>
      </c>
      <c r="K60" s="21" t="s">
        <v>327</v>
      </c>
      <c r="L60" s="21" t="s">
        <v>316</v>
      </c>
      <c r="M60" s="21" t="s">
        <v>328</v>
      </c>
    </row>
    <row r="61" spans="1:37" x14ac:dyDescent="0.25">
      <c r="A61" s="21">
        <v>1</v>
      </c>
      <c r="B61" s="23">
        <f>(Z10/Z35)</f>
        <v>4.0706784604675734</v>
      </c>
      <c r="C61" s="23">
        <f t="shared" ref="C61:M61" si="8">(AA10/AA35)</f>
        <v>5.1922080459105295</v>
      </c>
      <c r="D61" s="23">
        <f t="shared" si="8"/>
        <v>7.0336333702555338</v>
      </c>
      <c r="E61" s="23">
        <f t="shared" si="8"/>
        <v>4.7503037510492431E-2</v>
      </c>
      <c r="F61" s="23">
        <f t="shared" si="8"/>
        <v>5.8953386555190827E-2</v>
      </c>
      <c r="G61" s="23">
        <f t="shared" si="8"/>
        <v>7.9823544251827486E-2</v>
      </c>
      <c r="H61" s="23">
        <f t="shared" si="8"/>
        <v>0.12632902716948216</v>
      </c>
      <c r="I61" s="23">
        <f t="shared" si="8"/>
        <v>0.18006495571184492</v>
      </c>
      <c r="J61" s="23">
        <f t="shared" si="8"/>
        <v>0.22544710263991541</v>
      </c>
      <c r="K61" s="23">
        <f t="shared" si="8"/>
        <v>7.1221285516475746E-2</v>
      </c>
      <c r="L61" s="23">
        <f t="shared" si="8"/>
        <v>8.9110972125640564E-2</v>
      </c>
      <c r="M61" s="23">
        <f t="shared" si="8"/>
        <v>0.11497024469306839</v>
      </c>
    </row>
    <row r="62" spans="1:37" x14ac:dyDescent="0.25">
      <c r="A62" s="21">
        <v>2</v>
      </c>
      <c r="B62" s="23">
        <f t="shared" ref="B62:M62" si="9">(Z11/Z36)</f>
        <v>1.5226433354819362</v>
      </c>
      <c r="C62" s="23">
        <f t="shared" si="9"/>
        <v>4.8812027314165825</v>
      </c>
      <c r="D62" s="23">
        <f t="shared" si="9"/>
        <v>6.919747653222557</v>
      </c>
      <c r="E62" s="23">
        <f t="shared" si="9"/>
        <v>1.3854064189605945E-2</v>
      </c>
      <c r="F62" s="23">
        <f t="shared" si="9"/>
        <v>5.4108455836999143E-2</v>
      </c>
      <c r="G62" s="23">
        <f t="shared" si="9"/>
        <v>7.7900576631850196E-2</v>
      </c>
      <c r="H62" s="23">
        <f t="shared" si="9"/>
        <v>4.2747668992346381E-2</v>
      </c>
      <c r="I62" s="23">
        <f t="shared" si="9"/>
        <v>0.16642107840022161</v>
      </c>
      <c r="J62" s="23">
        <f t="shared" si="9"/>
        <v>0.22057359400923726</v>
      </c>
      <c r="K62" s="23">
        <f t="shared" si="9"/>
        <v>2.6200625187194689E-2</v>
      </c>
      <c r="L62" s="23">
        <f t="shared" si="9"/>
        <v>8.1977949471623957E-2</v>
      </c>
      <c r="M62" s="23">
        <f t="shared" si="9"/>
        <v>0.11236909526378513</v>
      </c>
    </row>
    <row r="63" spans="1:37" x14ac:dyDescent="0.25">
      <c r="A63" s="21">
        <v>3</v>
      </c>
      <c r="B63" s="23">
        <f t="shared" ref="B63:M63" si="10">(Z12/Z37)</f>
        <v>0.18965620632493668</v>
      </c>
      <c r="C63" s="23">
        <f t="shared" si="10"/>
        <v>4.7248007853871208</v>
      </c>
      <c r="D63" s="23">
        <f t="shared" si="10"/>
        <v>6.8720099276145756</v>
      </c>
      <c r="E63" s="23">
        <f t="shared" si="10"/>
        <v>-2.7780311267790285E-3</v>
      </c>
      <c r="F63" s="23">
        <f t="shared" si="10"/>
        <v>5.2057097308823956E-2</v>
      </c>
      <c r="G63" s="23">
        <f t="shared" si="10"/>
        <v>7.7306747924058922E-2</v>
      </c>
      <c r="H63" s="23">
        <f t="shared" si="10"/>
        <v>4.9057460104106124E-4</v>
      </c>
      <c r="I63" s="23">
        <f t="shared" si="10"/>
        <v>0.16035790903430849</v>
      </c>
      <c r="J63" s="23">
        <f t="shared" si="10"/>
        <v>0.21924805919584986</v>
      </c>
      <c r="K63" s="23">
        <f t="shared" si="10"/>
        <v>1.7609308337220692E-3</v>
      </c>
      <c r="L63" s="23">
        <f t="shared" si="10"/>
        <v>7.890667348237547E-2</v>
      </c>
      <c r="M63" s="23">
        <f t="shared" si="10"/>
        <v>0.11125268042358964</v>
      </c>
    </row>
    <row r="64" spans="1:37" x14ac:dyDescent="0.25">
      <c r="A64" s="21">
        <v>4</v>
      </c>
      <c r="B64" s="23">
        <f t="shared" ref="B64:M64" si="11">(Z13/Z38)</f>
        <v>-0.71708621289904106</v>
      </c>
      <c r="C64" s="23">
        <f t="shared" si="11"/>
        <v>4.6514524809782145</v>
      </c>
      <c r="D64" s="23">
        <f t="shared" si="11"/>
        <v>6.8254028487613203</v>
      </c>
      <c r="E64" s="23">
        <f t="shared" si="11"/>
        <v>-1.4616685871057904E-2</v>
      </c>
      <c r="F64" s="23">
        <f t="shared" si="11"/>
        <v>5.1089059860796218E-2</v>
      </c>
      <c r="G64" s="23">
        <f t="shared" si="11"/>
        <v>7.6794727134194815E-2</v>
      </c>
      <c r="H64" s="23">
        <f t="shared" si="11"/>
        <v>-2.7537728827482878E-2</v>
      </c>
      <c r="I64" s="23">
        <f t="shared" si="11"/>
        <v>0.15753857469884214</v>
      </c>
      <c r="J64" s="23">
        <f t="shared" si="11"/>
        <v>0.21763216621125622</v>
      </c>
      <c r="K64" s="23">
        <f t="shared" si="11"/>
        <v>-1.4567185375960396E-2</v>
      </c>
      <c r="L64" s="23">
        <f t="shared" si="11"/>
        <v>7.743238295577759E-2</v>
      </c>
      <c r="M64" s="23">
        <f t="shared" si="11"/>
        <v>0.11020230280582592</v>
      </c>
    </row>
    <row r="65" spans="1:13" x14ac:dyDescent="0.25">
      <c r="A65" s="21">
        <v>5</v>
      </c>
      <c r="B65" s="23">
        <f t="shared" ref="B65:M65" si="12">(Z14/Z39)</f>
        <v>-1.3448261410033859</v>
      </c>
      <c r="C65" s="23">
        <f t="shared" si="12"/>
        <v>4.6102893917426249</v>
      </c>
      <c r="D65" s="23">
        <f t="shared" si="12"/>
        <v>6.789901892647471</v>
      </c>
      <c r="E65" s="23">
        <f t="shared" si="12"/>
        <v>-2.2992218771584996E-2</v>
      </c>
      <c r="F65" s="23">
        <f t="shared" si="12"/>
        <v>5.0554075683596281E-2</v>
      </c>
      <c r="G65" s="23">
        <f t="shared" si="12"/>
        <v>7.6407905238807972E-2</v>
      </c>
      <c r="H65" s="23">
        <f t="shared" si="12"/>
        <v>-4.7373612257008972E-2</v>
      </c>
      <c r="I65" s="23">
        <f t="shared" si="12"/>
        <v>0.15597366231344886</v>
      </c>
      <c r="J65" s="23">
        <f t="shared" si="12"/>
        <v>0.21638677384394667</v>
      </c>
      <c r="K65" s="23">
        <f t="shared" si="12"/>
        <v>-2.5725398732428174E-2</v>
      </c>
      <c r="L65" s="23">
        <f t="shared" si="12"/>
        <v>7.657750804698335E-2</v>
      </c>
      <c r="M65" s="23">
        <f t="shared" si="12"/>
        <v>0.10936929500746977</v>
      </c>
    </row>
    <row r="66" spans="1:13" x14ac:dyDescent="0.25">
      <c r="A66" s="21">
        <v>6</v>
      </c>
      <c r="B66" s="23">
        <f t="shared" ref="B66:M66" si="13">(Z15/Z40)</f>
        <v>-1.7832885014152988</v>
      </c>
      <c r="C66" s="23">
        <f t="shared" si="13"/>
        <v>4.5839683452995432</v>
      </c>
      <c r="D66" s="23">
        <f t="shared" si="13"/>
        <v>6.7627156587590349</v>
      </c>
      <c r="E66" s="23">
        <f t="shared" si="13"/>
        <v>-2.889811967460312E-2</v>
      </c>
      <c r="F66" s="23">
        <f t="shared" si="13"/>
        <v>5.0198889771995089E-2</v>
      </c>
      <c r="G66" s="23">
        <f t="shared" si="13"/>
        <v>7.6131279692521481E-2</v>
      </c>
      <c r="H66" s="23">
        <f t="shared" si="13"/>
        <v>-6.1424826178820252E-2</v>
      </c>
      <c r="I66" s="23">
        <f t="shared" si="13"/>
        <v>0.15497213485702158</v>
      </c>
      <c r="J66" s="23">
        <f t="shared" si="13"/>
        <v>0.21545259409389853</v>
      </c>
      <c r="K66" s="23">
        <f t="shared" si="13"/>
        <v>-3.3650911655558273E-2</v>
      </c>
      <c r="L66" s="23">
        <f t="shared" si="13"/>
        <v>7.6021296042818862E-2</v>
      </c>
      <c r="M66" s="23">
        <f t="shared" si="13"/>
        <v>0.10874548964650516</v>
      </c>
    </row>
    <row r="67" spans="1:13" x14ac:dyDescent="0.25">
      <c r="A67" s="21">
        <v>7</v>
      </c>
      <c r="B67" s="23">
        <f t="shared" ref="B67:M67" si="14">(Z16/Z41)</f>
        <v>-2.0869559489725864</v>
      </c>
      <c r="C67" s="23">
        <f t="shared" si="14"/>
        <v>4.5661912317539306</v>
      </c>
      <c r="D67" s="23">
        <f t="shared" si="14"/>
        <v>6.7419526283436531</v>
      </c>
      <c r="E67" s="23">
        <f t="shared" si="14"/>
        <v>-3.308643624125842E-2</v>
      </c>
      <c r="F67" s="23">
        <f t="shared" si="14"/>
        <v>4.9961380006741128E-2</v>
      </c>
      <c r="G67" s="23">
        <f t="shared" si="14"/>
        <v>7.5927844673978076E-2</v>
      </c>
      <c r="H67" s="23">
        <f t="shared" si="14"/>
        <v>-7.1442457316374608E-2</v>
      </c>
      <c r="I67" s="23">
        <f t="shared" si="14"/>
        <v>0.15430760638186422</v>
      </c>
      <c r="J67" s="23">
        <f t="shared" si="14"/>
        <v>0.21476370016236529</v>
      </c>
      <c r="K67" s="23">
        <f t="shared" si="14"/>
        <v>-3.9438857559641327E-2</v>
      </c>
      <c r="L67" s="23">
        <f t="shared" si="14"/>
        <v>7.565568554556984E-2</v>
      </c>
      <c r="M67" s="23">
        <f t="shared" si="14"/>
        <v>0.10829374458675788</v>
      </c>
    </row>
    <row r="68" spans="1:13" x14ac:dyDescent="0.25">
      <c r="A68" s="21">
        <v>8</v>
      </c>
      <c r="B68" s="23">
        <f t="shared" ref="B68:M68" si="15">(Z17/Z42)</f>
        <v>-2.3072604029585153</v>
      </c>
      <c r="C68" s="23">
        <f t="shared" si="15"/>
        <v>4.5542129302975871</v>
      </c>
      <c r="D68" s="23">
        <f t="shared" si="15"/>
        <v>6.726248666938897</v>
      </c>
      <c r="E68" s="23">
        <f t="shared" si="15"/>
        <v>-3.6080091804806091E-2</v>
      </c>
      <c r="F68" s="23">
        <f t="shared" si="15"/>
        <v>4.9805625637993296E-2</v>
      </c>
      <c r="G68" s="23">
        <f t="shared" si="15"/>
        <v>7.5763255579860508E-2</v>
      </c>
      <c r="H68" s="23">
        <f t="shared" si="15"/>
        <v>-7.8479347998202803E-2</v>
      </c>
      <c r="I68" s="23">
        <f t="shared" si="15"/>
        <v>0.15386743085576526</v>
      </c>
      <c r="J68" s="23">
        <f t="shared" si="15"/>
        <v>0.2142326099860811</v>
      </c>
      <c r="K68" s="23">
        <f t="shared" si="15"/>
        <v>-4.3547487446789379E-2</v>
      </c>
      <c r="L68" s="23">
        <f t="shared" si="15"/>
        <v>7.5412589765866928E-2</v>
      </c>
      <c r="M68" s="23">
        <f t="shared" si="15"/>
        <v>0.10796635610437244</v>
      </c>
    </row>
    <row r="69" spans="1:13" x14ac:dyDescent="0.25">
      <c r="A69" s="21">
        <v>9</v>
      </c>
      <c r="B69" s="23">
        <f t="shared" ref="B69:M69" si="16">(Z18/Z43)</f>
        <v>-2.4659408372711136</v>
      </c>
      <c r="C69" s="23">
        <f t="shared" si="16"/>
        <v>4.5462412384485491</v>
      </c>
      <c r="D69" s="23">
        <f t="shared" si="16"/>
        <v>6.7140270065389975</v>
      </c>
      <c r="E69" s="23">
        <f t="shared" si="16"/>
        <v>-3.8179389231410607E-2</v>
      </c>
      <c r="F69" s="23">
        <f t="shared" si="16"/>
        <v>4.9701356949928797E-2</v>
      </c>
      <c r="G69" s="23">
        <f t="shared" si="16"/>
        <v>7.5638696832994845E-2</v>
      </c>
      <c r="H69" s="23">
        <f t="shared" si="16"/>
        <v>-8.3602382466256744E-2</v>
      </c>
      <c r="I69" s="23">
        <f t="shared" si="16"/>
        <v>0.15357764484991684</v>
      </c>
      <c r="J69" s="23">
        <f t="shared" si="16"/>
        <v>0.21380578820644605</v>
      </c>
      <c r="K69" s="23">
        <f t="shared" si="16"/>
        <v>-4.6454357786918483E-2</v>
      </c>
      <c r="L69" s="23">
        <f t="shared" si="16"/>
        <v>7.52507763907347E-2</v>
      </c>
      <c r="M69" s="23">
        <f t="shared" si="16"/>
        <v>0.10771604394243224</v>
      </c>
    </row>
    <row r="70" spans="1:13" x14ac:dyDescent="0.25">
      <c r="A70" s="21">
        <v>10</v>
      </c>
      <c r="B70" s="23">
        <f t="shared" ref="B70:M70" si="17">(Z19/Z44)</f>
        <v>-2.5806992958425004</v>
      </c>
      <c r="C70" s="23">
        <f t="shared" si="17"/>
        <v>4.5409309247169611</v>
      </c>
      <c r="D70" s="23">
        <f t="shared" si="17"/>
        <v>6.7042266694498869</v>
      </c>
      <c r="E70" s="23">
        <f t="shared" si="17"/>
        <v>-3.9674854743426073E-2</v>
      </c>
      <c r="F70" s="23">
        <f t="shared" si="17"/>
        <v>4.9630827645304208E-2</v>
      </c>
      <c r="G70" s="23">
        <f t="shared" si="17"/>
        <v>7.5541328612210801E-2</v>
      </c>
      <c r="H70" s="23">
        <f t="shared" si="17"/>
        <v>-8.7356284028510423E-2</v>
      </c>
      <c r="I70" s="23">
        <f t="shared" si="17"/>
        <v>0.1533846204733918</v>
      </c>
      <c r="J70" s="23">
        <f t="shared" si="17"/>
        <v>0.21347199061798533</v>
      </c>
      <c r="K70" s="23">
        <f t="shared" si="17"/>
        <v>-4.8519909025649524E-2</v>
      </c>
      <c r="L70" s="23">
        <f t="shared" si="17"/>
        <v>7.5141034626866277E-2</v>
      </c>
      <c r="M70" s="23">
        <f t="shared" si="17"/>
        <v>0.10753247729097222</v>
      </c>
    </row>
    <row r="71" spans="1:13" x14ac:dyDescent="0.25">
      <c r="A71" s="21">
        <v>11</v>
      </c>
      <c r="B71" s="23">
        <f t="shared" ref="B71:M71" si="18">(Z20/Z45)</f>
        <v>-2.6628532577456681</v>
      </c>
      <c r="C71" s="23">
        <f t="shared" si="18"/>
        <v>4.5374002115153615</v>
      </c>
      <c r="D71" s="23">
        <f t="shared" si="18"/>
        <v>6.6963945114904568</v>
      </c>
      <c r="E71" s="23">
        <f t="shared" si="18"/>
        <v>-4.0741598180205375E-2</v>
      </c>
      <c r="F71" s="23">
        <f t="shared" si="18"/>
        <v>4.95843270880525E-2</v>
      </c>
      <c r="G71" s="23">
        <f t="shared" si="18"/>
        <v>7.5461031686187632E-2</v>
      </c>
      <c r="H71" s="23">
        <f t="shared" si="18"/>
        <v>-9.0028350913723854E-2</v>
      </c>
      <c r="I71" s="23">
        <f t="shared" si="18"/>
        <v>0.15325513678683261</v>
      </c>
      <c r="J71" s="23">
        <f t="shared" si="18"/>
        <v>0.21321682463789346</v>
      </c>
      <c r="K71" s="23">
        <f t="shared" si="18"/>
        <v>-4.9999166190549352E-2</v>
      </c>
      <c r="L71" s="23">
        <f t="shared" si="18"/>
        <v>7.5067656066316601E-2</v>
      </c>
      <c r="M71" s="23">
        <f t="shared" si="18"/>
        <v>0.1073856044328925</v>
      </c>
    </row>
    <row r="72" spans="1:13" x14ac:dyDescent="0.25">
      <c r="A72" s="21">
        <v>12</v>
      </c>
      <c r="B72" s="23">
        <f t="shared" ref="B72:M72" si="19">(Z21/Z46)</f>
        <v>-2.7233537872804674</v>
      </c>
      <c r="C72" s="23">
        <f t="shared" si="19"/>
        <v>4.5350064233978973</v>
      </c>
      <c r="D72" s="23">
        <f t="shared" si="19"/>
        <v>6.6901974350479838</v>
      </c>
      <c r="E72" s="23">
        <f t="shared" si="19"/>
        <v>-4.1516173804163219E-2</v>
      </c>
      <c r="F72" s="23">
        <f t="shared" si="19"/>
        <v>4.9553279075227691E-2</v>
      </c>
      <c r="G72" s="23">
        <f t="shared" si="19"/>
        <v>7.5402125498253092E-2</v>
      </c>
      <c r="H72" s="23">
        <f t="shared" si="19"/>
        <v>-9.198776522065899E-2</v>
      </c>
      <c r="I72" s="23">
        <f t="shared" si="19"/>
        <v>0.15316719519548833</v>
      </c>
      <c r="J72" s="23">
        <f t="shared" si="19"/>
        <v>0.21302355718503249</v>
      </c>
      <c r="K72" s="23">
        <f t="shared" si="19"/>
        <v>-5.1077034321319006E-2</v>
      </c>
      <c r="L72" s="23">
        <f t="shared" si="19"/>
        <v>7.5018473162820259E-2</v>
      </c>
      <c r="M72" s="23">
        <f t="shared" si="19"/>
        <v>0.10727553165230309</v>
      </c>
    </row>
    <row r="73" spans="1:13" x14ac:dyDescent="0.25">
      <c r="A73" s="21">
        <v>13</v>
      </c>
      <c r="B73" s="23">
        <f t="shared" ref="B73:M73" si="20">(Z22/Z47)</f>
        <v>-2.7682497742221805</v>
      </c>
      <c r="C73" s="23">
        <f t="shared" si="20"/>
        <v>4.5333734513207622</v>
      </c>
      <c r="D73" s="23">
        <f t="shared" si="20"/>
        <v>6.685205144791504</v>
      </c>
      <c r="E73" s="23">
        <f t="shared" si="20"/>
        <v>-4.207890560542496E-2</v>
      </c>
      <c r="F73" s="23">
        <f t="shared" si="20"/>
        <v>4.9532676884588178E-2</v>
      </c>
      <c r="G73" s="23">
        <f t="shared" si="20"/>
        <v>7.5357798514234506E-2</v>
      </c>
      <c r="H73" s="23">
        <f t="shared" si="20"/>
        <v>-9.3385514863643243E-2</v>
      </c>
      <c r="I73" s="23">
        <f t="shared" si="20"/>
        <v>0.15310870515302369</v>
      </c>
      <c r="J73" s="23">
        <f t="shared" si="20"/>
        <v>0.21287073830206305</v>
      </c>
      <c r="K73" s="23">
        <f t="shared" si="20"/>
        <v>-5.185966888856134E-2</v>
      </c>
      <c r="L73" s="23">
        <f t="shared" si="20"/>
        <v>7.498626981610472E-2</v>
      </c>
      <c r="M73" s="23">
        <f t="shared" si="20"/>
        <v>0.10718930819517229</v>
      </c>
    </row>
    <row r="74" spans="1:13" x14ac:dyDescent="0.25">
      <c r="A74" s="21">
        <v>14</v>
      </c>
      <c r="B74" s="23">
        <f t="shared" ref="B74:M74" si="21">(Z23/Z48)</f>
        <v>-2.800112401995313</v>
      </c>
      <c r="C74" s="23">
        <f t="shared" si="21"/>
        <v>4.5322966935186697</v>
      </c>
      <c r="D74" s="23">
        <f t="shared" si="21"/>
        <v>6.6813818654317609</v>
      </c>
      <c r="E74" s="23">
        <f t="shared" si="21"/>
        <v>-4.2492658517687076E-2</v>
      </c>
      <c r="F74" s="23">
        <f t="shared" si="21"/>
        <v>4.9519087020463565E-2</v>
      </c>
      <c r="G74" s="23">
        <f t="shared" si="21"/>
        <v>7.5322642345116209E-2</v>
      </c>
      <c r="H74" s="23">
        <f t="shared" si="21"/>
        <v>-9.4428282750392348E-2</v>
      </c>
      <c r="I74" s="23">
        <f t="shared" si="21"/>
        <v>0.15307000357337311</v>
      </c>
      <c r="J74" s="23">
        <f t="shared" si="21"/>
        <v>0.21275266214130967</v>
      </c>
      <c r="K74" s="23">
        <f t="shared" si="21"/>
        <v>-5.2422686469507644E-2</v>
      </c>
      <c r="L74" s="23">
        <f t="shared" si="21"/>
        <v>7.4965081282005075E-2</v>
      </c>
      <c r="M74" s="23">
        <f t="shared" si="21"/>
        <v>0.10712251362330595</v>
      </c>
    </row>
    <row r="75" spans="1:13" x14ac:dyDescent="0.25">
      <c r="A75" s="21">
        <v>15</v>
      </c>
      <c r="B75" s="23">
        <f t="shared" ref="B75:M75" si="22">(Z24/Z49)</f>
        <v>-2.8238532366757054</v>
      </c>
      <c r="C75" s="23">
        <f t="shared" si="22"/>
        <v>4.5315805135045499</v>
      </c>
      <c r="D75" s="23">
        <f t="shared" si="22"/>
        <v>6.6785202107958437</v>
      </c>
      <c r="E75" s="23">
        <f t="shared" si="22"/>
        <v>-4.2797021439689345E-2</v>
      </c>
      <c r="F75" s="23">
        <f t="shared" si="22"/>
        <v>4.9510079349579551E-2</v>
      </c>
      <c r="G75" s="23">
        <f t="shared" si="22"/>
        <v>7.5294343355223656E-2</v>
      </c>
      <c r="H75" s="23">
        <f t="shared" si="22"/>
        <v>-9.5176199461500854E-2</v>
      </c>
      <c r="I75" s="23">
        <f t="shared" si="22"/>
        <v>0.15304367862386292</v>
      </c>
      <c r="J75" s="23">
        <f t="shared" si="22"/>
        <v>0.21266074856603071</v>
      </c>
      <c r="K75" s="23">
        <f t="shared" si="22"/>
        <v>-5.2834831278895759E-2</v>
      </c>
      <c r="L75" s="23">
        <f t="shared" si="22"/>
        <v>7.4950803262791355E-2</v>
      </c>
      <c r="M75" s="23">
        <f t="shared" si="22"/>
        <v>0.10707176446496318</v>
      </c>
    </row>
    <row r="76" spans="1:13" x14ac:dyDescent="0.25">
      <c r="A76" s="21">
        <v>16</v>
      </c>
      <c r="B76" s="23">
        <f t="shared" ref="B76:M76" si="23">(Z25/Z50)</f>
        <v>-2.8405690100363352</v>
      </c>
      <c r="C76" s="23">
        <f t="shared" si="23"/>
        <v>4.5311055859628935</v>
      </c>
      <c r="D76" s="23">
        <f t="shared" si="23"/>
        <v>6.6763524185033489</v>
      </c>
      <c r="E76" s="23">
        <f t="shared" si="23"/>
        <v>-4.3019270861733711E-2</v>
      </c>
      <c r="F76" s="23">
        <f t="shared" si="23"/>
        <v>4.9504050696757722E-2</v>
      </c>
      <c r="G76" s="23">
        <f t="shared" si="23"/>
        <v>7.5272155057589649E-2</v>
      </c>
      <c r="H76" s="23">
        <f t="shared" si="23"/>
        <v>-9.5722972147301896E-2</v>
      </c>
      <c r="I76" s="23">
        <f t="shared" si="23"/>
        <v>0.15302588529155672</v>
      </c>
      <c r="J76" s="23">
        <f t="shared" si="23"/>
        <v>0.21258912949496367</v>
      </c>
      <c r="K76" s="23">
        <f t="shared" si="23"/>
        <v>-5.3138756580952184E-2</v>
      </c>
      <c r="L76" s="23">
        <f t="shared" si="23"/>
        <v>7.4941142138746308E-2</v>
      </c>
      <c r="M76" s="23">
        <f t="shared" si="23"/>
        <v>0.10703200015340747</v>
      </c>
    </row>
    <row r="77" spans="1:13" x14ac:dyDescent="0.25">
      <c r="A77" s="21">
        <v>17</v>
      </c>
      <c r="B77" s="23">
        <f t="shared" ref="B77:M77" si="24">(Z26/Z51)</f>
        <v>-2.8526390524369756</v>
      </c>
      <c r="C77" s="23">
        <f t="shared" si="24"/>
        <v>4.5307856658470751</v>
      </c>
      <c r="D77" s="23">
        <f t="shared" si="24"/>
        <v>6.6746780603373193</v>
      </c>
      <c r="E77" s="23">
        <f t="shared" si="24"/>
        <v>-4.3180553322765582E-2</v>
      </c>
      <c r="F77" s="23">
        <f t="shared" si="24"/>
        <v>4.9500041221861295E-2</v>
      </c>
      <c r="G77" s="23">
        <f t="shared" si="24"/>
        <v>7.525472574593102E-2</v>
      </c>
      <c r="H77" s="23">
        <f t="shared" si="24"/>
        <v>-9.6124743223963083E-2</v>
      </c>
      <c r="I77" s="23">
        <f t="shared" si="24"/>
        <v>0.15301404239470026</v>
      </c>
      <c r="J77" s="23">
        <f t="shared" si="24"/>
        <v>0.21253336186767674</v>
      </c>
      <c r="K77" s="23">
        <f t="shared" si="24"/>
        <v>-5.3364580051266257E-2</v>
      </c>
      <c r="L77" s="23">
        <f t="shared" si="24"/>
        <v>7.4934762985893077E-2</v>
      </c>
      <c r="M77" s="23">
        <f t="shared" si="24"/>
        <v>0.10700158177278586</v>
      </c>
    </row>
    <row r="78" spans="1:13" x14ac:dyDescent="0.25">
      <c r="A78" s="21">
        <v>18</v>
      </c>
      <c r="B78" s="23">
        <f t="shared" ref="B78:M78" si="25">(Z27/Z52)</f>
        <v>-2.8614009398707254</v>
      </c>
      <c r="C78" s="23">
        <f t="shared" si="25"/>
        <v>4.5305701943120162</v>
      </c>
      <c r="D78" s="23">
        <f t="shared" si="25"/>
        <v>6.673363298538308</v>
      </c>
      <c r="E78" s="23">
        <f t="shared" si="25"/>
        <v>-4.3300892653031803E-2</v>
      </c>
      <c r="F78" s="23">
        <f t="shared" si="25"/>
        <v>4.9497322759033173E-2</v>
      </c>
      <c r="G78" s="23">
        <f t="shared" si="25"/>
        <v>7.5240851540184894E-2</v>
      </c>
      <c r="H78" s="23">
        <f t="shared" si="25"/>
        <v>-9.6416478412725284E-2</v>
      </c>
      <c r="I78" s="23">
        <f t="shared" si="25"/>
        <v>0.15300627113259288</v>
      </c>
      <c r="J78" s="23">
        <f t="shared" si="25"/>
        <v>0.2124890880235526</v>
      </c>
      <c r="K78" s="23">
        <f t="shared" si="25"/>
        <v>-5.353097830194635E-2</v>
      </c>
      <c r="L78" s="23">
        <f t="shared" si="25"/>
        <v>7.4930533326367912E-2</v>
      </c>
      <c r="M78" s="23">
        <f t="shared" si="25"/>
        <v>0.10697814516803565</v>
      </c>
    </row>
    <row r="79" spans="1:13" x14ac:dyDescent="0.25">
      <c r="A79" s="21">
        <v>19</v>
      </c>
      <c r="B79" s="23">
        <f t="shared" ref="B79:M79" si="26">(Z28/Z53)</f>
        <v>-2.8678626070164062</v>
      </c>
      <c r="C79" s="23">
        <f t="shared" si="26"/>
        <v>4.5304250244827404</v>
      </c>
      <c r="D79" s="23">
        <f t="shared" si="26"/>
        <v>6.6723304132034462</v>
      </c>
      <c r="E79" s="23">
        <f t="shared" si="26"/>
        <v>-4.3391278284846374E-2</v>
      </c>
      <c r="F79" s="23">
        <f t="shared" si="26"/>
        <v>4.9495513758975686E-2</v>
      </c>
      <c r="G79" s="23">
        <f t="shared" si="26"/>
        <v>7.5229883166251801E-2</v>
      </c>
      <c r="H79" s="23">
        <f t="shared" si="26"/>
        <v>-9.6628523987699805E-2</v>
      </c>
      <c r="I79" s="23">
        <f t="shared" si="26"/>
        <v>0.1530010357260026</v>
      </c>
      <c r="J79" s="23">
        <f t="shared" si="26"/>
        <v>0.21245490705666328</v>
      </c>
      <c r="K79" s="23">
        <f t="shared" si="26"/>
        <v>-5.3654009608189335E-2</v>
      </c>
      <c r="L79" s="23">
        <f t="shared" si="26"/>
        <v>7.4927717686436746E-2</v>
      </c>
      <c r="M79" s="23">
        <f t="shared" si="26"/>
        <v>0.1069601097281685</v>
      </c>
    </row>
    <row r="80" spans="1:13" x14ac:dyDescent="0.25">
      <c r="A80" s="21">
        <v>20</v>
      </c>
      <c r="B80" s="23">
        <f t="shared" ref="B80:M80" si="27">(Z29/Z54)</f>
        <v>-2.8726147896007621</v>
      </c>
      <c r="C80" s="23">
        <f t="shared" si="27"/>
        <v>4.5303260226788202</v>
      </c>
      <c r="D80" s="23">
        <f t="shared" si="27"/>
        <v>6.671559606775463</v>
      </c>
      <c r="E80" s="23">
        <f t="shared" si="27"/>
        <v>-4.345993778472966E-2</v>
      </c>
      <c r="F80" s="23">
        <f t="shared" si="27"/>
        <v>4.949429485166968E-2</v>
      </c>
      <c r="G80" s="23">
        <f t="shared" si="27"/>
        <v>7.5221434783749125E-2</v>
      </c>
      <c r="H80" s="23">
        <f t="shared" si="27"/>
        <v>-9.6782563632320739E-2</v>
      </c>
      <c r="I80" s="23">
        <f t="shared" si="27"/>
        <v>0.15299754585643141</v>
      </c>
      <c r="J80" s="23">
        <f t="shared" si="27"/>
        <v>0.21242857201846269</v>
      </c>
      <c r="K80" s="23">
        <f t="shared" si="27"/>
        <v>-5.374361723031934E-2</v>
      </c>
      <c r="L80" s="23">
        <f t="shared" si="27"/>
        <v>7.4925838457765015E-2</v>
      </c>
      <c r="M80" s="23">
        <f t="shared" si="27"/>
        <v>0.10694570294494055</v>
      </c>
    </row>
    <row r="82" spans="1:2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spans="1:2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spans="1:21" ht="23.25" x14ac:dyDescent="0.35">
      <c r="A84" s="24"/>
      <c r="B84" s="25" t="s">
        <v>370</v>
      </c>
      <c r="C84" s="24"/>
      <c r="D84" s="24"/>
      <c r="E84" s="24"/>
      <c r="F84" s="24"/>
      <c r="G84" s="24"/>
      <c r="H84" s="24"/>
      <c r="I84" s="24"/>
      <c r="J84" s="25" t="s">
        <v>371</v>
      </c>
      <c r="K84" s="25"/>
      <c r="L84" s="25"/>
      <c r="M84" s="25"/>
      <c r="N84" s="24"/>
      <c r="O84" s="24"/>
      <c r="P84" s="24"/>
      <c r="Q84" s="24"/>
      <c r="R84" s="24"/>
      <c r="S84" s="24"/>
      <c r="T84" s="24"/>
      <c r="U84" s="24"/>
    </row>
    <row r="85" spans="1:2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spans="1:2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spans="1:2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spans="1:2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spans="1:2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spans="1:2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spans="1:2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</row>
    <row r="92" spans="1:2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spans="1:2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</row>
    <row r="94" spans="1:2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</row>
    <row r="95" spans="1:2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</row>
    <row r="96" spans="1:2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</row>
    <row r="97" spans="1:2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</row>
    <row r="98" spans="1:2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</row>
    <row r="99" spans="1:2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</row>
    <row r="100" spans="1:2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</row>
    <row r="101" spans="1:2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</row>
    <row r="102" spans="1:2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 spans="1:2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</row>
    <row r="105" spans="1:2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</row>
    <row r="106" spans="1:2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</row>
    <row r="107" spans="1:2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</row>
    <row r="108" spans="1:2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spans="1:21" ht="23.25" x14ac:dyDescent="0.35">
      <c r="A109" s="24"/>
      <c r="B109" s="25" t="s">
        <v>372</v>
      </c>
      <c r="C109" s="24"/>
      <c r="D109" s="24"/>
      <c r="E109" s="24"/>
      <c r="F109" s="24"/>
      <c r="G109" s="24"/>
      <c r="H109" s="24"/>
      <c r="I109" s="24"/>
      <c r="J109" s="25" t="s">
        <v>373</v>
      </c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</row>
    <row r="110" spans="1:2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</row>
    <row r="111" spans="1:2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</row>
    <row r="112" spans="1:2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</row>
    <row r="113" spans="1:2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spans="1:2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5" spans="1:2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</row>
    <row r="116" spans="1:2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</row>
    <row r="117" spans="1:2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</row>
    <row r="118" spans="1:2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</row>
    <row r="119" spans="1:2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</row>
    <row r="120" spans="1:2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</row>
    <row r="121" spans="1:2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</row>
    <row r="122" spans="1:2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</row>
    <row r="123" spans="1:2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</row>
    <row r="124" spans="1:2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</row>
    <row r="125" spans="1:2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</row>
    <row r="126" spans="1:2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</row>
    <row r="127" spans="1:2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</row>
    <row r="128" spans="1:2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</row>
    <row r="129" spans="1:2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</row>
    <row r="130" spans="1:2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</row>
    <row r="131" spans="1:2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</row>
    <row r="132" spans="1:2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</row>
    <row r="133" spans="1:2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</row>
    <row r="134" spans="1:2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</row>
    <row r="135" spans="1:2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</row>
    <row r="136" spans="1:2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</row>
    <row r="137" spans="1:2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</row>
    <row r="138" spans="1:2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</row>
    <row r="139" spans="1:2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</row>
    <row r="140" spans="1:2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</row>
    <row r="141" spans="1:2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</row>
    <row r="142" spans="1:2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</row>
    <row r="143" spans="1:2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</row>
    <row r="144" spans="1:2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</row>
    <row r="145" spans="1:2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</row>
    <row r="146" spans="1:2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</row>
    <row r="147" spans="1:2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</row>
    <row r="148" spans="1:2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</row>
    <row r="149" spans="1:2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</row>
    <row r="150" spans="1:2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</row>
    <row r="151" spans="1:2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</row>
    <row r="152" spans="1:2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</row>
    <row r="153" spans="1:2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</row>
    <row r="154" spans="1:2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</row>
    <row r="155" spans="1:2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</row>
    <row r="156" spans="1:2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</row>
    <row r="157" spans="1:2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</row>
    <row r="158" spans="1:2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</row>
    <row r="159" spans="1:2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</row>
    <row r="160" spans="1:2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</row>
    <row r="161" spans="1:2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</row>
  </sheetData>
  <mergeCells count="28">
    <mergeCell ref="AI8:AK8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W33:Y33"/>
    <mergeCell ref="Z33:AB33"/>
    <mergeCell ref="AC33:AE33"/>
    <mergeCell ref="AF33:AH33"/>
    <mergeCell ref="AI33:AK33"/>
    <mergeCell ref="B59:D59"/>
    <mergeCell ref="E59:G59"/>
    <mergeCell ref="H59:J59"/>
    <mergeCell ref="K59:M59"/>
    <mergeCell ref="T33:V33"/>
    <mergeCell ref="B33:D33"/>
    <mergeCell ref="E33:G33"/>
    <mergeCell ref="H33:J33"/>
    <mergeCell ref="K33:M33"/>
    <mergeCell ref="N33:P33"/>
    <mergeCell ref="Q33:S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data</vt:lpstr>
      <vt:lpstr>Impuestos</vt:lpstr>
      <vt:lpstr>Gasto Tot y Corr, Inv Pub</vt:lpstr>
      <vt:lpstr>Inv Prod, Infra y Social</vt:lpstr>
      <vt:lpstr>Inv Hidroca, Agro e Indus</vt:lpstr>
      <vt:lpstr>Inv Mineria, Energ, Urbanismo</vt:lpstr>
      <vt:lpstr>Inv Educ, Sanea y Salud</vt:lpstr>
      <vt:lpstr>Inv Transpor, Comunica y RRHH</vt:lpstr>
      <vt:lpstr>Table Fis Mults</vt:lpstr>
      <vt:lpstr>Recuadro Mult Activ G1</vt:lpstr>
      <vt:lpstr>Recuadro Mult Activ G2</vt:lpstr>
      <vt:lpstr>Recuadro Mult Activ G3</vt:lpstr>
      <vt:lpstr>share import</vt:lpstr>
      <vt:lpstr>PMgC</vt:lpstr>
      <vt:lpstr>IRF model1</vt:lpstr>
      <vt:lpstr>IRF model2</vt:lpstr>
      <vt:lpstr>IRF model soc</vt:lpstr>
      <vt:lpstr>IRF model prod (part 1)</vt:lpstr>
      <vt:lpstr>IRF model prod DLOG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Bolivar Rosales</dc:creator>
  <cp:lastModifiedBy>Osmar Jasan Bolivar Rosales</cp:lastModifiedBy>
  <cp:lastPrinted>2023-02-06T19:44:28Z</cp:lastPrinted>
  <dcterms:created xsi:type="dcterms:W3CDTF">2023-01-16T15:16:18Z</dcterms:created>
  <dcterms:modified xsi:type="dcterms:W3CDTF">2023-10-16T22:42:13Z</dcterms:modified>
</cp:coreProperties>
</file>