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Conjunto de dados" sheetId="2" r:id="rId5"/>
    <sheet state="visible" name="Experimentos 3" sheetId="3" r:id="rId6"/>
    <sheet state="hidden" name="Experimentos 4(Antiga)" sheetId="4" r:id="rId7"/>
    <sheet state="visible" name="Experimentos 2" sheetId="5" r:id="rId8"/>
    <sheet state="visible" name="Grafico Experimentos 2" sheetId="6" r:id="rId9"/>
    <sheet state="visible" name="Experimentos 1" sheetId="7" r:id="rId10"/>
  </sheets>
  <definedNames/>
  <calcPr/>
</workbook>
</file>

<file path=xl/sharedStrings.xml><?xml version="1.0" encoding="utf-8"?>
<sst xmlns="http://schemas.openxmlformats.org/spreadsheetml/2006/main" count="2078" uniqueCount="860">
  <si>
    <t>Prompt 1 - Classificar o texto como coerente ou incoerente</t>
  </si>
  <si>
    <t>Text:"&lt;TEXT&gt;"
Task: Given the text above, provide the classification result as coherent (1) or incoherent (0) and justify your answer in the format below:
Result: &lt;coherent(1)&gt; or &lt;incoherent(0)&gt;
Justification: &lt;JUSTIFICATION&gt;</t>
  </si>
  <si>
    <t>Prompt 2 - Mensurar a coerência</t>
  </si>
  <si>
    <t>Text:"&lt;TEXT&gt;"
Task: Given the text above, provide a text coherence score (5 - high, 1 - low) and justify your answer in the format below:
Result: &lt;SCORE&gt;
Justification: &lt;JUSTIFICATION&gt;</t>
  </si>
  <si>
    <t>Prompt 3 - Identificar a palavra que causa incoerência e sugerir palavra alternativa</t>
  </si>
  <si>
    <t>Text:"&lt;TEXT&gt;"
Task: Given the incoherent text above, identify the single word that causes the semantic incoherence and suggest a more suitable word:
Incoherent word: &lt;WORD&gt;"
Replacement suggestion: &lt;SUITABLE WORD&gt;</t>
  </si>
  <si>
    <t>id</t>
  </si>
  <si>
    <t>documentos coerentes</t>
  </si>
  <si>
    <t>documentos incoerentes</t>
  </si>
  <si>
    <t>How to enqueue elements in a queue?</t>
  </si>
  <si>
    <t>1_pert_0</t>
  </si>
  <si>
    <r>
      <rPr>
        <rFont val="Arial"/>
        <color rgb="FF000000"/>
        <sz val="10.0"/>
      </rPr>
      <t xml:space="preserve">How to enqueue elements in a </t>
    </r>
    <r>
      <rPr>
        <rFont val="Arial"/>
        <b/>
        <color rgb="FFFF0000"/>
        <sz val="10.0"/>
      </rPr>
      <t>stack</t>
    </r>
    <r>
      <rPr>
        <rFont val="Arial"/>
        <color rgb="FF000000"/>
        <sz val="10.0"/>
      </rPr>
      <t>?</t>
    </r>
  </si>
  <si>
    <t>How to dequeue elements in a queue?</t>
  </si>
  <si>
    <t>2_pert_0</t>
  </si>
  <si>
    <r>
      <rPr>
        <rFont val="Arial"/>
        <color rgb="FF000000"/>
        <sz val="10.0"/>
      </rPr>
      <t xml:space="preserve">How to dequeue elements in a </t>
    </r>
    <r>
      <rPr>
        <rFont val="Arial"/>
        <b/>
        <color rgb="FFFF0000"/>
        <sz val="10.0"/>
      </rPr>
      <t>stack</t>
    </r>
    <r>
      <rPr>
        <rFont val="Arial"/>
        <color rgb="FF000000"/>
        <sz val="10.0"/>
      </rPr>
      <t>?</t>
    </r>
  </si>
  <si>
    <t>How to push elements in a stack?</t>
  </si>
  <si>
    <t>3_pert_0</t>
  </si>
  <si>
    <r>
      <rPr>
        <rFont val="Arial"/>
        <color rgb="FF000000"/>
        <sz val="10.0"/>
      </rPr>
      <t xml:space="preserve">How to push elements in a </t>
    </r>
    <r>
      <rPr>
        <rFont val="Arial"/>
        <b/>
        <color rgb="FFFF0000"/>
        <sz val="10.0"/>
      </rPr>
      <t>queue</t>
    </r>
    <r>
      <rPr>
        <rFont val="Arial"/>
        <color rgb="FF000000"/>
        <sz val="10.0"/>
      </rPr>
      <t>?</t>
    </r>
  </si>
  <si>
    <t>How to push and pop elements in a stack?</t>
  </si>
  <si>
    <t>4_pert_0</t>
  </si>
  <si>
    <r>
      <rPr>
        <rFont val="Arial"/>
        <color rgb="FF000000"/>
        <sz val="10.0"/>
      </rPr>
      <t xml:space="preserve">How to push and pop elements in a </t>
    </r>
    <r>
      <rPr>
        <rFont val="Arial"/>
        <b/>
        <color rgb="FFFF0000"/>
        <sz val="10.0"/>
      </rPr>
      <t>queue</t>
    </r>
    <r>
      <rPr>
        <rFont val="Arial"/>
        <color rgb="FF000000"/>
        <sz val="10.0"/>
      </rPr>
      <t>?</t>
    </r>
  </si>
  <si>
    <t>How to push elements in a stack data structure?</t>
  </si>
  <si>
    <t>5_pert_0</t>
  </si>
  <si>
    <r>
      <rPr>
        <rFont val="Arial"/>
        <color rgb="FF000000"/>
        <sz val="10.0"/>
      </rPr>
      <t xml:space="preserve">How to push elements in a </t>
    </r>
    <r>
      <rPr>
        <rFont val="Arial"/>
        <b/>
        <color rgb="FFFF0000"/>
        <sz val="10.0"/>
      </rPr>
      <t xml:space="preserve">queue </t>
    </r>
    <r>
      <rPr>
        <rFont val="Arial"/>
        <color rgb="FF000000"/>
        <sz val="10.0"/>
      </rPr>
      <t>data structure?</t>
    </r>
  </si>
  <si>
    <t>How to push and pop elements in a stack data structure?</t>
  </si>
  <si>
    <t>6_pert_0</t>
  </si>
  <si>
    <r>
      <rPr>
        <rFont val="Arial"/>
        <color rgb="FF000000"/>
        <sz val="10.0"/>
      </rPr>
      <t xml:space="preserve">How to push and pop elements in a </t>
    </r>
    <r>
      <rPr>
        <rFont val="Arial"/>
        <b/>
        <color rgb="FFFF0000"/>
        <sz val="10.0"/>
      </rPr>
      <t>queue</t>
    </r>
    <r>
      <rPr>
        <rFont val="Arial"/>
        <color rgb="FF000000"/>
        <sz val="10.0"/>
      </rPr>
      <t xml:space="preserve"> data structure?</t>
    </r>
  </si>
  <si>
    <t>How to pop elements from a stack?</t>
  </si>
  <si>
    <t>7_pert_0</t>
  </si>
  <si>
    <r>
      <rPr>
        <rFont val="Arial"/>
        <color rgb="FF000000"/>
        <sz val="10.0"/>
      </rPr>
      <t xml:space="preserve">How to pop elements from a </t>
    </r>
    <r>
      <rPr>
        <rFont val="Arial"/>
        <b/>
        <color rgb="FFFF0000"/>
        <sz val="10.0"/>
      </rPr>
      <t>queue</t>
    </r>
    <r>
      <rPr>
        <rFont val="Arial"/>
        <color rgb="FF000000"/>
        <sz val="10.0"/>
      </rPr>
      <t>?</t>
    </r>
  </si>
  <si>
    <t>How to pop elements in a stack data structure?</t>
  </si>
  <si>
    <t>8_pert_0</t>
  </si>
  <si>
    <r>
      <rPr>
        <rFont val="Arial"/>
        <color rgb="FF000000"/>
        <sz val="10.0"/>
      </rPr>
      <t xml:space="preserve">How to pop elements in a </t>
    </r>
    <r>
      <rPr>
        <rFont val="Arial"/>
        <b/>
        <color rgb="FFFF0000"/>
        <sz val="10.0"/>
      </rPr>
      <t>queue</t>
    </r>
    <r>
      <rPr>
        <rFont val="Arial"/>
        <color rgb="FF000000"/>
        <sz val="10.0"/>
      </rPr>
      <t xml:space="preserve"> data structure?</t>
    </r>
  </si>
  <si>
    <t>What is a stack and how to push its element?</t>
  </si>
  <si>
    <t>9_pert_0</t>
  </si>
  <si>
    <r>
      <rPr>
        <rFont val="Arial"/>
        <color rgb="FF000000"/>
        <sz val="10.0"/>
      </rPr>
      <t xml:space="preserve">What is a </t>
    </r>
    <r>
      <rPr>
        <rFont val="Arial"/>
        <b/>
        <color rgb="FFFF0000"/>
        <sz val="10.0"/>
      </rPr>
      <t>queue</t>
    </r>
    <r>
      <rPr>
        <rFont val="Arial"/>
        <color rgb="FF000000"/>
        <sz val="10.0"/>
      </rPr>
      <t xml:space="preserve"> and how to push its element?</t>
    </r>
  </si>
  <si>
    <t>What is a queue and how to enqueue its element?</t>
  </si>
  <si>
    <t>10_pert_0</t>
  </si>
  <si>
    <r>
      <rPr>
        <rFont val="Arial"/>
        <color rgb="FF000000"/>
        <sz val="10.0"/>
      </rPr>
      <t xml:space="preserve">What is a </t>
    </r>
    <r>
      <rPr>
        <rFont val="Arial"/>
        <b/>
        <color rgb="FFFF0000"/>
        <sz val="10.0"/>
      </rPr>
      <t xml:space="preserve">stack </t>
    </r>
    <r>
      <rPr>
        <rFont val="Arial"/>
        <color rgb="FF000000"/>
        <sz val="10.0"/>
      </rPr>
      <t>and how to enqueue its element?</t>
    </r>
  </si>
  <si>
    <t>What is a queue and how to dequeue an element in it?</t>
  </si>
  <si>
    <t>11_pert_0</t>
  </si>
  <si>
    <r>
      <rPr>
        <rFont val="Arial"/>
        <color rgb="FF000000"/>
        <sz val="10.0"/>
      </rPr>
      <t xml:space="preserve">What is a </t>
    </r>
    <r>
      <rPr>
        <rFont val="Arial"/>
        <b/>
        <color rgb="FFFF0000"/>
        <sz val="10.0"/>
      </rPr>
      <t xml:space="preserve">stack </t>
    </r>
    <r>
      <rPr>
        <rFont val="Arial"/>
        <color rgb="FF000000"/>
        <sz val="10.0"/>
      </rPr>
      <t>and how to dequeue an element in it?</t>
    </r>
  </si>
  <si>
    <t>What is a stack and how to pop an element from it?</t>
  </si>
  <si>
    <t>12_pert_0</t>
  </si>
  <si>
    <r>
      <rPr>
        <rFont val="Arial"/>
        <color rgb="FF000000"/>
        <sz val="10.0"/>
      </rPr>
      <t xml:space="preserve">What is a </t>
    </r>
    <r>
      <rPr>
        <rFont val="Arial"/>
        <b/>
        <color rgb="FFFF0000"/>
        <sz val="10.0"/>
      </rPr>
      <t xml:space="preserve">queue </t>
    </r>
    <r>
      <rPr>
        <rFont val="Arial"/>
        <color rgb="FF000000"/>
        <sz val="10.0"/>
      </rPr>
      <t>and how to pop an element from it?</t>
    </r>
  </si>
  <si>
    <t>What is a queue and how to enqueue an element in it?</t>
  </si>
  <si>
    <t>13_pert_0</t>
  </si>
  <si>
    <r>
      <rPr>
        <rFont val="Arial"/>
        <color rgb="FF000000"/>
        <sz val="10.0"/>
      </rPr>
      <t xml:space="preserve">What is a </t>
    </r>
    <r>
      <rPr>
        <rFont val="Arial"/>
        <b/>
        <color rgb="FFFF0000"/>
        <sz val="10.0"/>
      </rPr>
      <t>stack</t>
    </r>
    <r>
      <rPr>
        <rFont val="Arial"/>
        <color rgb="FF000000"/>
        <sz val="10.0"/>
      </rPr>
      <t xml:space="preserve"> and how to enqueue an element in it?</t>
    </r>
  </si>
  <si>
    <t>What is a stack and how to push an element on it?</t>
  </si>
  <si>
    <t>14_pert_0</t>
  </si>
  <si>
    <r>
      <rPr>
        <rFont val="Arial"/>
        <color rgb="FF000000"/>
        <sz val="10.0"/>
      </rPr>
      <t xml:space="preserve">What is a </t>
    </r>
    <r>
      <rPr>
        <rFont val="Arial"/>
        <b/>
        <color rgb="FFFF0000"/>
        <sz val="10.0"/>
      </rPr>
      <t xml:space="preserve">queue </t>
    </r>
    <r>
      <rPr>
        <rFont val="Arial"/>
        <color rgb="FF000000"/>
        <sz val="10.0"/>
      </rPr>
      <t>and how to push an element on it?</t>
    </r>
  </si>
  <si>
    <t>What is a stack and how to push and pop its elements?</t>
  </si>
  <si>
    <t>15_pert_0</t>
  </si>
  <si>
    <r>
      <rPr>
        <rFont val="Arial"/>
        <color rgb="FF000000"/>
        <sz val="10.0"/>
      </rPr>
      <t xml:space="preserve">What is a </t>
    </r>
    <r>
      <rPr>
        <rFont val="Arial"/>
        <b/>
        <color rgb="FFFF0000"/>
        <sz val="10.0"/>
      </rPr>
      <t xml:space="preserve">queue </t>
    </r>
    <r>
      <rPr>
        <rFont val="Arial"/>
        <color rgb="FF000000"/>
        <sz val="10.0"/>
      </rPr>
      <t>and how to push and pop its elements?</t>
    </r>
  </si>
  <si>
    <t>What is a queue and how to enqueue and dequeue its elements?</t>
  </si>
  <si>
    <t>16_pert_0</t>
  </si>
  <si>
    <r>
      <rPr>
        <rFont val="Arial"/>
        <color rgb="FF000000"/>
        <sz val="10.0"/>
      </rPr>
      <t xml:space="preserve">What is a </t>
    </r>
    <r>
      <rPr>
        <rFont val="Arial"/>
        <b/>
        <color rgb="FFFF0000"/>
        <sz val="10.0"/>
      </rPr>
      <t xml:space="preserve">stack </t>
    </r>
    <r>
      <rPr>
        <rFont val="Arial"/>
        <color rgb="FF000000"/>
        <sz val="10.0"/>
      </rPr>
      <t>and how to enqueue and dequeue its elements?</t>
    </r>
  </si>
  <si>
    <t>How are the operations to push and pop elements in a stack implemented?</t>
  </si>
  <si>
    <t>17_pert_0</t>
  </si>
  <si>
    <r>
      <rPr>
        <rFont val="Arial"/>
        <color rgb="FF000000"/>
        <sz val="10.0"/>
      </rPr>
      <t xml:space="preserve">How are the operations to push and pop elements in a </t>
    </r>
    <r>
      <rPr>
        <rFont val="Arial"/>
        <b/>
        <color rgb="FFFF0000"/>
        <sz val="10.0"/>
      </rPr>
      <t xml:space="preserve">queue </t>
    </r>
    <r>
      <rPr>
        <rFont val="Arial"/>
        <color rgb="FF000000"/>
        <sz val="10.0"/>
      </rPr>
      <t>implemented?</t>
    </r>
  </si>
  <si>
    <t>How are the operations to enqueue and dequeue elements in a queue implemented?</t>
  </si>
  <si>
    <t>18_pert_0</t>
  </si>
  <si>
    <r>
      <rPr>
        <rFont val="Arial"/>
        <color rgb="FF000000"/>
        <sz val="10.0"/>
      </rPr>
      <t xml:space="preserve">How are the operations to enqueue and dequeue elements in a </t>
    </r>
    <r>
      <rPr>
        <rFont val="Arial"/>
        <b/>
        <color rgb="FFFF0000"/>
        <sz val="10.0"/>
      </rPr>
      <t xml:space="preserve">stack </t>
    </r>
    <r>
      <rPr>
        <rFont val="Arial"/>
        <color rgb="FF000000"/>
        <sz val="10.0"/>
      </rPr>
      <t>implemented?</t>
    </r>
  </si>
  <si>
    <t>In a stack does the pop operation occur at which end?</t>
  </si>
  <si>
    <t>19_pert_0</t>
  </si>
  <si>
    <r>
      <rPr>
        <rFont val="Arial"/>
        <color rgb="FF000000"/>
        <sz val="10.0"/>
      </rPr>
      <t xml:space="preserve">In a stack does the </t>
    </r>
    <r>
      <rPr>
        <rFont val="Arial"/>
        <b/>
        <color rgb="FFFF0000"/>
        <sz val="10.0"/>
      </rPr>
      <t xml:space="preserve">enqueue </t>
    </r>
    <r>
      <rPr>
        <rFont val="Arial"/>
        <color rgb="FF000000"/>
        <sz val="10.0"/>
      </rPr>
      <t>operation occur at which end?</t>
    </r>
  </si>
  <si>
    <t>In a queue does the enqueue operation occur at which end?</t>
  </si>
  <si>
    <t>20_pert_0</t>
  </si>
  <si>
    <r>
      <rPr>
        <rFont val="Arial"/>
        <color rgb="FF000000"/>
        <sz val="10.0"/>
      </rPr>
      <t xml:space="preserve">In a queue does the </t>
    </r>
    <r>
      <rPr>
        <rFont val="Arial"/>
        <b/>
        <color rgb="FFFF0000"/>
        <sz val="10.0"/>
      </rPr>
      <t xml:space="preserve">push </t>
    </r>
    <r>
      <rPr>
        <rFont val="Arial"/>
        <color rgb="FF000000"/>
        <sz val="10.0"/>
      </rPr>
      <t>operation occur at which end?</t>
    </r>
  </si>
  <si>
    <t>Text:"&lt;TEXT&gt;"
Task: Given the incoherent text above, identify the single word that causes the semantic incoherence and suggest a more suitable word:
Incoherent word: &lt;WORD&gt;
Replacement suggestion: &lt;SUITABLE WORD&gt;</t>
  </si>
  <si>
    <t>Identificação 
2 - Identificação completa
1 - Identificação parcial
0 - Não identificado</t>
  </si>
  <si>
    <t>Coerência
2-Coerente
1-Parcialmente coerente
0-Incoerente</t>
  </si>
  <si>
    <t>Parametrização</t>
  </si>
  <si>
    <t>Temperatura 0.75
Max Tokens = 800
Top P = 0.9</t>
  </si>
  <si>
    <t>Temperatura 0.7
Max Tokens = 2048
Top P = 1</t>
  </si>
  <si>
    <t>?</t>
  </si>
  <si>
    <t>https://medium.com/@robmoraisjr/parameters-the-secret-power-to-have-more-control-of-chatgpt-d84b9af8e852#id_token=eyJhbGciOiJSUzI1NiIsImtpZCI6ImMzYWJlNDEzYjIyNjhhZTk3NjQ1OGM4MmMxNTE3OTU0N2U5NzUyN2UiLCJ0eXAiOiJKV1QifQ.eyJpc3MiOiJodHRwczovL2FjY291bnRzLmdvb2dsZS5jb20iLCJhenAiOiIyMTYyOTYwMzU4MzQtazFrNnFlMDYwczJ0cDJhMmphbTRsamRjbXMwMHN0dGcuYXBwcy5nb29nbGV1c2VyY29udGVudC5jb20iLCJhdWQiOiIyMTYyOTYwMzU4MzQtazFrNnFlMDYwczJ0cDJhMmphbTRsamRjbXMwMHN0dGcuYXBwcy5nb29nbGV1c2VyY29udGVudC5jb20iLCJzdWIiOiIxMDQ3MjM5NjI2MDMzOTMzODg1OTkiLCJlbWFpbCI6Im9zbWFyLm9saXZlaXJhLmJyYXpAZ21haWwuY29tIiwiZW1haWxfdmVyaWZpZWQiOnRydWUsIm5iZiI6MTcxODgzNjY2NSwibmFtZSI6Ik9zbWFyIE9saXZlaXJhIEJyYXogSnVuaW9yIiwicGljdHVyZSI6Imh0dHBzOi8vbGgzLmdvb2dsZXVzZXJjb250ZW50LmNvbS9hL0FDZzhvY0pvRVc1RzlqcVdXY0lqek5BQmh1RnU5cTR4enpKWVJpd1pyd3RXUi1UcGxSUGJzRFoySGc9czk2LWMiLCJnaXZlbl9uYW1lIjoiT3NtYXIiLCJmYW1pbHlfbmFtZSI6Ik9saXZlaXJhIEJyYXogSnVuaW9yIiwiaWF0IjoxNzE4ODM2OTY1LCJleHAiOjE3MTg4NDA1NjUsImp0aSI6IjM1ZjBjNTczYTU1MDBjZDkxNDcxOTM5ZGQyMWIxNzRjNDAyMDRkODUifQ.mK7QuulOhkz7B0Y1O5dS9hcLJDc6i4u0ujkpUpPJ1HwOkmW2wQXlNp4MwR-xvhkZU5UpGcYGvC3rF5OenXl5ZyJ0VrghqypvueoYaUhD-dpWBer0zMhSSfqSMZu_04B1-IIwArF91YkTp_8yR7hdlqcd67_y0WCvOdBt-fRJQj2QYS6JVURyPJlbftA_VWB100Ls9DhZANfRLOD2HYltoIff2mqZiLne86q0WnNl1U0DUBNN45kq5sj17cqCRuYu5enMWnCWmirxA9MbwmsLGsUYQ-M-yeNLlzLjjRu5yZSd0rCLVdyAtPHRZJpYpgvxBA1-hmtZp7toU046lzhK-Q</t>
  </si>
  <si>
    <t>GPT 4.0</t>
  </si>
  <si>
    <t>https://www.arkentec.com.br/2023/05/12/microsoft-365-copilot-produtividade-em-outro-nivel/</t>
  </si>
  <si>
    <t>LLM</t>
  </si>
  <si>
    <t>Llama 3 - 70B</t>
  </si>
  <si>
    <t>https://www.llama2.ai/</t>
  </si>
  <si>
    <t>Chatgpt 3.5</t>
  </si>
  <si>
    <t>https://chatgpt.com/</t>
  </si>
  <si>
    <t>Gemini</t>
  </si>
  <si>
    <t>https://gemini.google.com/</t>
  </si>
  <si>
    <t>Copilot</t>
  </si>
  <si>
    <t>https://copilot.microsoft.com/</t>
  </si>
  <si>
    <t>Maritaca AI</t>
  </si>
  <si>
    <t>https://www.maritaca.ai/</t>
  </si>
  <si>
    <t>BERTLarge</t>
  </si>
  <si>
    <t>documentos</t>
  </si>
  <si>
    <t>Palavras incoerentes</t>
  </si>
  <si>
    <t>Palavras coerentes</t>
  </si>
  <si>
    <t>Palavra identificada como incoerente</t>
  </si>
  <si>
    <t>Palavra sugerida para corrigir o documento</t>
  </si>
  <si>
    <t>Coerente (1-Verdade 0-Falso)</t>
  </si>
  <si>
    <t>Identificação 
2 - Identificação completa
1 - Identificação parcial
0 - Não identificado</t>
  </si>
  <si>
    <t xml:space="preserve">Coerência
2-Coerente
1-Parcialmente coerente
0-Incoerente
</t>
  </si>
  <si>
    <t xml:space="preserve">Coerência
2-Coerente
1-Parcialmente coerente
0-Incoerente
</t>
  </si>
  <si>
    <r>
      <rPr>
        <rFont val="Arial"/>
        <color theme="1"/>
        <sz val="11.0"/>
      </rPr>
      <t xml:space="preserve">How to enqueue elements in a </t>
    </r>
    <r>
      <rPr>
        <rFont val="Arial"/>
        <b/>
        <color rgb="FFFF0000"/>
        <sz val="11.0"/>
      </rPr>
      <t>stack</t>
    </r>
    <r>
      <rPr>
        <rFont val="Arial"/>
        <color theme="1"/>
        <sz val="11.0"/>
      </rPr>
      <t>?</t>
    </r>
  </si>
  <si>
    <t>enqueue,stack</t>
  </si>
  <si>
    <t>enqueue,queue</t>
  </si>
  <si>
    <t>push,stack</t>
  </si>
  <si>
    <t>enqueue</t>
  </si>
  <si>
    <t>push</t>
  </si>
  <si>
    <t>stack</t>
  </si>
  <si>
    <t>queue</t>
  </si>
  <si>
    <t>-</t>
  </si>
  <si>
    <t>composition</t>
  </si>
  <si>
    <r>
      <rPr>
        <rFont val="Arial"/>
        <color theme="1"/>
        <sz val="11.0"/>
      </rPr>
      <t xml:space="preserve">How to dequeue elements in a </t>
    </r>
    <r>
      <rPr>
        <rFont val="Arial"/>
        <b/>
        <color rgb="FFFF0000"/>
        <sz val="11.0"/>
      </rPr>
      <t>stack</t>
    </r>
    <r>
      <rPr>
        <rFont val="Arial"/>
        <color theme="1"/>
        <sz val="11.0"/>
      </rPr>
      <t>?</t>
    </r>
  </si>
  <si>
    <t>dequeue,stack</t>
  </si>
  <si>
    <t>dequeue,queue</t>
  </si>
  <si>
    <t>pop,stack</t>
  </si>
  <si>
    <t>dequeue</t>
  </si>
  <si>
    <t>pop</t>
  </si>
  <si>
    <t>sequence</t>
  </si>
  <si>
    <r>
      <rPr>
        <rFont val="Arial"/>
        <color theme="1"/>
        <sz val="11.0"/>
      </rPr>
      <t xml:space="preserve">How to push elements in a </t>
    </r>
    <r>
      <rPr>
        <rFont val="Arial"/>
        <b/>
        <color rgb="FFFF0000"/>
        <sz val="11.0"/>
      </rPr>
      <t>queue</t>
    </r>
    <r>
      <rPr>
        <rFont val="Arial"/>
        <color theme="1"/>
        <sz val="11.0"/>
      </rPr>
      <t>?</t>
    </r>
  </si>
  <si>
    <t>push,queue</t>
  </si>
  <si>
    <t>story</t>
  </si>
  <si>
    <r>
      <rPr>
        <rFont val="Arial"/>
        <i/>
        <color theme="1"/>
        <sz val="11.0"/>
      </rPr>
      <t xml:space="preserve">How to push and pop elements in a </t>
    </r>
    <r>
      <rPr>
        <rFont val="Arial"/>
        <b/>
        <i/>
        <color rgb="FFFF0000"/>
        <sz val="11.0"/>
      </rPr>
      <t>queue</t>
    </r>
    <r>
      <rPr>
        <rFont val="Arial"/>
        <i/>
        <color theme="1"/>
        <sz val="11.0"/>
      </rPr>
      <t>?</t>
    </r>
  </si>
  <si>
    <t>push and pop,queue</t>
  </si>
  <si>
    <t>push and pop,stack</t>
  </si>
  <si>
    <t>enqueue and dequeue,queue</t>
  </si>
  <si>
    <t>push and pop</t>
  </si>
  <si>
    <t>enqueue and dequeue</t>
  </si>
  <si>
    <t>film</t>
  </si>
  <si>
    <r>
      <rPr>
        <rFont val="Arial"/>
        <color theme="1"/>
        <sz val="11.0"/>
      </rPr>
      <t xml:space="preserve">How to push elements in a </t>
    </r>
    <r>
      <rPr>
        <rFont val="Arial"/>
        <b/>
        <color rgb="FFFF0000"/>
        <sz val="11.0"/>
      </rPr>
      <t xml:space="preserve">queue </t>
    </r>
    <r>
      <rPr>
        <rFont val="Arial"/>
        <color theme="1"/>
        <sz val="11.0"/>
      </rPr>
      <t>data structure?</t>
    </r>
  </si>
  <si>
    <t>large</t>
  </si>
  <si>
    <r>
      <rPr>
        <rFont val="Arial"/>
        <i/>
        <color theme="1"/>
        <sz val="11.0"/>
      </rPr>
      <t xml:space="preserve">How to push and pop elements in a </t>
    </r>
    <r>
      <rPr>
        <rFont val="Arial"/>
        <b/>
        <i/>
        <color rgb="FFFF0000"/>
        <sz val="11.0"/>
      </rPr>
      <t>queue</t>
    </r>
    <r>
      <rPr>
        <rFont val="Arial"/>
        <i/>
        <color theme="1"/>
        <sz val="11.0"/>
      </rPr>
      <t xml:space="preserve"> data structure?</t>
    </r>
  </si>
  <si>
    <t>structured</t>
  </si>
  <si>
    <r>
      <rPr>
        <rFont val="Arial"/>
        <color theme="1"/>
        <sz val="11.0"/>
      </rPr>
      <t xml:space="preserve">How to pop elements from a </t>
    </r>
    <r>
      <rPr>
        <rFont val="Arial"/>
        <b/>
        <color rgb="FFFF0000"/>
        <sz val="11.0"/>
      </rPr>
      <t>queue</t>
    </r>
    <r>
      <rPr>
        <rFont val="Arial"/>
        <color theme="1"/>
        <sz val="11.0"/>
      </rPr>
      <t>?</t>
    </r>
  </si>
  <si>
    <t>pop,queue</t>
  </si>
  <si>
    <t>song</t>
  </si>
  <si>
    <r>
      <rPr>
        <rFont val="Arial"/>
        <color theme="1"/>
        <sz val="11.0"/>
      </rPr>
      <t xml:space="preserve">How to pop elements in a </t>
    </r>
    <r>
      <rPr>
        <rFont val="Arial"/>
        <b/>
        <color rgb="FFFF0000"/>
        <sz val="11.0"/>
      </rPr>
      <t>queue</t>
    </r>
    <r>
      <rPr>
        <rFont val="Arial"/>
        <color theme="1"/>
        <sz val="11.0"/>
      </rPr>
      <t xml:space="preserve"> data structure?</t>
    </r>
  </si>
  <si>
    <t>complex</t>
  </si>
  <si>
    <r>
      <rPr>
        <rFont val="Arial"/>
        <i/>
        <color theme="1"/>
        <sz val="11.0"/>
      </rPr>
      <t xml:space="preserve">What is a </t>
    </r>
    <r>
      <rPr>
        <rFont val="Arial"/>
        <b/>
        <i/>
        <color rgb="FFFF0000"/>
        <sz val="11.0"/>
      </rPr>
      <t>queue</t>
    </r>
    <r>
      <rPr>
        <rFont val="Arial"/>
        <i/>
        <color theme="1"/>
        <sz val="11.0"/>
      </rPr>
      <t xml:space="preserve"> and how to push its element?</t>
    </r>
  </si>
  <si>
    <t>queue,push</t>
  </si>
  <si>
    <t>queue,enqueue</t>
  </si>
  <si>
    <t>stack,push</t>
  </si>
  <si>
    <t>concept</t>
  </si>
  <si>
    <r>
      <rPr>
        <rFont val="Arial"/>
        <color theme="1"/>
        <sz val="11.0"/>
      </rPr>
      <t xml:space="preserve">What is a </t>
    </r>
    <r>
      <rPr>
        <rFont val="Arial"/>
        <b/>
        <color rgb="FFFF0000"/>
        <sz val="11.0"/>
      </rPr>
      <t xml:space="preserve">stack </t>
    </r>
    <r>
      <rPr>
        <rFont val="Arial"/>
        <color theme="1"/>
        <sz val="11.0"/>
      </rPr>
      <t>and how to enqueue its element?</t>
    </r>
  </si>
  <si>
    <t>stack,enqueue</t>
  </si>
  <si>
    <r>
      <rPr>
        <rFont val="Arial"/>
        <color theme="1"/>
        <sz val="11.0"/>
      </rPr>
      <t xml:space="preserve">What is a </t>
    </r>
    <r>
      <rPr>
        <rFont val="Arial"/>
        <b/>
        <color rgb="FFFF0000"/>
        <sz val="11.0"/>
      </rPr>
      <t xml:space="preserve">stack </t>
    </r>
    <r>
      <rPr>
        <rFont val="Arial"/>
        <color theme="1"/>
        <sz val="11.0"/>
      </rPr>
      <t>and how to dequeue an element in it?</t>
    </r>
  </si>
  <si>
    <t>stack,dequeue</t>
  </si>
  <si>
    <t>stack,pop</t>
  </si>
  <si>
    <t>queue,dequeue</t>
  </si>
  <si>
    <r>
      <rPr>
        <rFont val="Arial"/>
        <color theme="1"/>
        <sz val="11.0"/>
      </rPr>
      <t xml:space="preserve">What is a </t>
    </r>
    <r>
      <rPr>
        <rFont val="Arial"/>
        <b/>
        <color rgb="FFFF0000"/>
        <sz val="11.0"/>
      </rPr>
      <t xml:space="preserve">queue </t>
    </r>
    <r>
      <rPr>
        <rFont val="Arial"/>
        <color theme="1"/>
        <sz val="11.0"/>
      </rPr>
      <t>and how to pop an element from it?</t>
    </r>
  </si>
  <si>
    <t>queue,pop</t>
  </si>
  <si>
    <t>push,pop</t>
  </si>
  <si>
    <r>
      <rPr>
        <rFont val="Arial"/>
        <color theme="1"/>
        <sz val="11.0"/>
      </rPr>
      <t xml:space="preserve">What is a </t>
    </r>
    <r>
      <rPr>
        <rFont val="Arial"/>
        <b/>
        <color rgb="FFFF0000"/>
        <sz val="11.0"/>
      </rPr>
      <t>stack</t>
    </r>
    <r>
      <rPr>
        <rFont val="Arial"/>
        <color theme="1"/>
        <sz val="11.0"/>
      </rPr>
      <t xml:space="preserve"> and how to enqueue an element in it?</t>
    </r>
  </si>
  <si>
    <r>
      <rPr>
        <rFont val="Arial"/>
        <color theme="1"/>
        <sz val="11.0"/>
      </rPr>
      <t xml:space="preserve">What is a </t>
    </r>
    <r>
      <rPr>
        <rFont val="Arial"/>
        <b/>
        <color rgb="FFFF0000"/>
        <sz val="11.0"/>
      </rPr>
      <t xml:space="preserve">queue </t>
    </r>
    <r>
      <rPr>
        <rFont val="Arial"/>
        <color theme="1"/>
        <sz val="11.0"/>
      </rPr>
      <t>and how to push an element on it?</t>
    </r>
  </si>
  <si>
    <t>map</t>
  </si>
  <si>
    <r>
      <rPr>
        <rFont val="Arial"/>
        <i/>
        <color theme="1"/>
        <sz val="11.0"/>
      </rPr>
      <t xml:space="preserve">What is a </t>
    </r>
    <r>
      <rPr>
        <rFont val="Arial"/>
        <b/>
        <i/>
        <color rgb="FFFF0000"/>
        <sz val="11.0"/>
      </rPr>
      <t xml:space="preserve">queue </t>
    </r>
    <r>
      <rPr>
        <rFont val="Arial"/>
        <i/>
        <color theme="1"/>
        <sz val="11.0"/>
      </rPr>
      <t>and how to push and pop its elements?</t>
    </r>
  </si>
  <si>
    <t>queue,push and pop</t>
  </si>
  <si>
    <t>queue,enqueue and dequeue</t>
  </si>
  <si>
    <t>stack,push and pop</t>
  </si>
  <si>
    <r>
      <rPr>
        <rFont val="Arial"/>
        <i/>
        <color theme="1"/>
        <sz val="11.0"/>
      </rPr>
      <t xml:space="preserve">What is a </t>
    </r>
    <r>
      <rPr>
        <rFont val="Arial"/>
        <b/>
        <i/>
        <color rgb="FFFF0000"/>
        <sz val="11.0"/>
      </rPr>
      <t xml:space="preserve">stack </t>
    </r>
    <r>
      <rPr>
        <rFont val="Arial"/>
        <i/>
        <color theme="1"/>
        <sz val="11.0"/>
      </rPr>
      <t>and how to enqueue and dequeue its elements?</t>
    </r>
  </si>
  <si>
    <t>stack,enqueue and dequeue</t>
  </si>
  <si>
    <r>
      <rPr>
        <rFont val="Arial"/>
        <i/>
        <color theme="1"/>
        <sz val="11.0"/>
      </rPr>
      <t xml:space="preserve">How are the operations to push and pop elements in a </t>
    </r>
    <r>
      <rPr>
        <rFont val="Arial"/>
        <b/>
        <i/>
        <color rgb="FFFF0000"/>
        <sz val="11.0"/>
      </rPr>
      <t xml:space="preserve">queue </t>
    </r>
    <r>
      <rPr>
        <rFont val="Arial"/>
        <i/>
        <color theme="1"/>
        <sz val="11.0"/>
      </rPr>
      <t>implemented?</t>
    </r>
  </si>
  <si>
    <t>design</t>
  </si>
  <si>
    <r>
      <rPr>
        <rFont val="Arial"/>
        <i/>
        <color theme="1"/>
        <sz val="11.0"/>
      </rPr>
      <t xml:space="preserve">How are the operations to enqueue and dequeue elements in a </t>
    </r>
    <r>
      <rPr>
        <rFont val="Arial"/>
        <b/>
        <i/>
        <color rgb="FFFF0000"/>
        <sz val="11.0"/>
      </rPr>
      <t xml:space="preserve">stack </t>
    </r>
    <r>
      <rPr>
        <rFont val="Arial"/>
        <i/>
        <color theme="1"/>
        <sz val="11.0"/>
      </rPr>
      <t>implemented?</t>
    </r>
  </si>
  <si>
    <t>enqueue and dequeue,stack</t>
  </si>
  <si>
    <t>program</t>
  </si>
  <si>
    <r>
      <rPr>
        <rFont val="Arial"/>
        <color theme="1"/>
        <sz val="11.0"/>
      </rPr>
      <t xml:space="preserve">In a stack does the </t>
    </r>
    <r>
      <rPr>
        <rFont val="Arial"/>
        <b/>
        <color rgb="FFFF0000"/>
        <sz val="11.0"/>
      </rPr>
      <t xml:space="preserve">enqueue </t>
    </r>
    <r>
      <rPr>
        <rFont val="Arial"/>
        <color theme="1"/>
        <sz val="11.0"/>
      </rPr>
      <t>operation occur at which end?</t>
    </r>
  </si>
  <si>
    <t>same</t>
  </si>
  <si>
    <r>
      <rPr>
        <rFont val="Arial"/>
        <color theme="1"/>
        <sz val="11.0"/>
      </rPr>
      <t xml:space="preserve">In a queue does the </t>
    </r>
    <r>
      <rPr>
        <rFont val="Arial"/>
        <b/>
        <color rgb="FFFF0000"/>
        <sz val="11.0"/>
      </rPr>
      <t xml:space="preserve">push </t>
    </r>
    <r>
      <rPr>
        <rFont val="Arial"/>
        <color theme="1"/>
        <sz val="11.0"/>
      </rPr>
      <t>operation occur at which end?</t>
    </r>
  </si>
  <si>
    <t>Estatísticas</t>
  </si>
  <si>
    <t>Llama3 70b</t>
  </si>
  <si>
    <t>ChatGPT 3.5</t>
  </si>
  <si>
    <t>Sabiá-3</t>
  </si>
  <si>
    <t>% Proporção coerentes</t>
  </si>
  <si>
    <t>Prompts submetidos</t>
  </si>
  <si>
    <t>Respostas Llama3 70b</t>
  </si>
  <si>
    <t>Respostas ChatGPT 3.5</t>
  </si>
  <si>
    <t>Respostas Gemini</t>
  </si>
  <si>
    <t>Respostas Copilot</t>
  </si>
  <si>
    <t>Respostas Sabiá-3</t>
  </si>
  <si>
    <t xml:space="preserve">#1_pert_0
Text:"How to enqueue elements in a stack?"
Task: Given the incoherent text above, identify the single word that causes the semantic incoherence and suggest a more suitable word:
Incoherent word: &lt;WORD&gt;
Replacement suggestion: &lt;SUITABLE WORD&gt;
</t>
  </si>
  <si>
    <t>#1_pert_0
Incoherent word: enqueue
Replacement suggestion: push
Explanation: The term "enqueue" is typically associated with queues, not stacks. In a stack, elements are added or removed using the "push" and "pop" operations, respectively.</t>
  </si>
  <si>
    <t>#1_pert_0
Incoherent word: stack
Replacement suggestion: queue</t>
  </si>
  <si>
    <t>#1_pert_0
Incoherent word: enqueue
Replacement suggestion: push</t>
  </si>
  <si>
    <t>#1_pert_0
The word causing the semantic incoherence is “enqueue”.
A more suitable word would be “push”.
So, the corrected text would be: “How to push elements in a stack?”</t>
  </si>
  <si>
    <t>#1_pert_0
Incoherent word: &lt;enqueue&gt;
Replacement suggestion: &lt;push&gt;
The semantic incoherence arises because "enqueue" is typically used for adding elements to a queue, not a stack. The correct operation for adding elements to a stack is usually "push." Therefore, the coherent text would be:
"How to push elements in a stack?"</t>
  </si>
  <si>
    <t xml:space="preserve">#2_pert_0
Text:"How to dequeue elements in a stack?"
Task: Given the incoherent text above, identify the single word that causes the semantic incoherence and suggest a more suitable word:
Incoherent word: &lt;WORD&gt;
Replacement suggestion: &lt;SUITABLE WORD&gt;
</t>
  </si>
  <si>
    <t xml:space="preserve">#2_pert_0
Incoherent word: dequeue
Replacement suggestion: pop
Explanation: The term "dequeue" is typically associated with queues, not stacks. In a stack, elements are removed using the "pop" operation, not "dequeue".
</t>
  </si>
  <si>
    <t>#2_pert_0
Incoherent word: stack
Replacement suggestion: queue</t>
  </si>
  <si>
    <t>#2_pert_0
Incoherent word: dequeue
Replacement suggestion: pop</t>
  </si>
  <si>
    <t>#2_pert_0
The word causing the semantic incoherence is “dequeue”.
A more suitable word would be “pop”.
So, the corrected text would be: “How to pop elements in a stack?”</t>
  </si>
  <si>
    <t xml:space="preserve">#2_pert_0
Incoherent word: &lt;dequeue&gt;
Replacement suggestion: &lt;pop&gt;
The semantic incoherence arises because "dequeue" is typically used for removing elements from a queue, not a stack. The correct operation for removing elements from a stack is usually "pop." Therefore, the coherent text would be:
"How to pop elements from a stack?"
</t>
  </si>
  <si>
    <t xml:space="preserve">#3_pert_0
Text:"How to push elements in a queue?"
Task: Given the incoherent text above, identify the single word that causes the semantic incoherence and suggest a more suitable word:
Incoherent word: &lt;WORD&gt;
Replacement suggestion: &lt;SUITABLE WORD&gt;
</t>
  </si>
  <si>
    <t>#3_pert_0
Incoherent word: push
Replacement suggestion: enqueue
Explanation: The term "push" is typically associated with stacks, not queues. In a queue, elements are added using the "enqueue" operation, not "push".</t>
  </si>
  <si>
    <t>#3_pert_0
Incoherent word: queue
Replacement suggestion: stack</t>
  </si>
  <si>
    <t>#3_pert_0
Incoherent word: push
Replacement suggestion: enqueue</t>
  </si>
  <si>
    <t>#3_pert_0
The word causing the semantic incoherence is “push.” In the context of a queue, the correct term should be “enqueue.”
Incoherent word: push Replacement suggestion: enqueue
Would you like more information on queue operations?</t>
  </si>
  <si>
    <t>#3_pert_0
Incoherent word: &lt;push&gt;
Replacement suggestion: &lt;enqueue&gt;
The semantic incoherence arises because "push" is typically used for adding elements to a stack, not a queue. The correct operation for adding elements to a queue is usually "enqueue." Therefore, the coherent text would be:
"How to enqueue elements in a queue?"</t>
  </si>
  <si>
    <t xml:space="preserve">#4_pert_0
Text:"How to push and pop elements in a queue?"
Task: Given the incoherent text above, identify the single word that causes the semantic incoherence and suggest a more suitable word:
Incoherent word: &lt;WORD&gt;
Replacement suggestion: &lt;SUITABLE WORD&gt;
</t>
  </si>
  <si>
    <t>#4_pert_0
Incoherent word: queue
Replacement suggestion: stack
Explanation: The terms "push" and "pop" are typically associated with stacks, not queues. In a queue, elements are added using "enqueue" and removed using "dequeue", not "push" and "pop".</t>
  </si>
  <si>
    <t>#4_pert_0
Incoherent word: queue
Replacement suggestion: stack</t>
  </si>
  <si>
    <t>#4_pert_0
Incoherent word: push
Replacement suggestion: enqueue</t>
  </si>
  <si>
    <t>#4_pert_0
The word causing the semantic incoherence is “push.” In the context of a queue, the correct term should be “enqueue.”
Incoherent word: push Replacement suggestion: enqueue
Would you like more information on queue operations?</t>
  </si>
  <si>
    <t>#4_pert_0
In this case, there are two instances of semantic incoherence because both "push" and "pop" are terms typically associated with stacks, not queues. Here are the corrections:
Incoherent word: &lt;push&gt;
Replacement suggestion: &lt;enqueue&gt;
Incoherent word: &lt;pop&gt;
Replacement suggestion: &lt;dequeue&gt;
The coherent text would be:
"How to enqueue and dequeue elements in a queue?"</t>
  </si>
  <si>
    <t xml:space="preserve">#5_pert_0
Text:"How to push elements in a queue data structure?"
Task: Given the incoherent text above, identify the single word that causes the semantic incoherence and suggest a more suitable word:
Incoherent word: &lt;WORD&gt;
Replacement suggestion: &lt;SUITABLE WORD&gt;
</t>
  </si>
  <si>
    <t>#5_pert_0
Incoherent word: push
Replacement suggestion: enqueue
Explanation: The term "push" is typically associated with stacks, not queues. In a queue, elements are added using the "enqueue" operation, not "push".</t>
  </si>
  <si>
    <t>#5_pert_0
Incoherent word: push
Replacement suggestion: enqueue</t>
  </si>
  <si>
    <t>#5_pert_0
The word causing the semantic incoherence is “push.” In the context of a queue, the correct term should be “enqueue.”
Incoherent word: push Replacement suggestion: enqueue
Would you like more information on queue operations?</t>
  </si>
  <si>
    <t>#5_pert_0
Incoherent word: &lt;push&gt;
Replacement suggestion: &lt;enqueue&gt;
The semantic incoherence arises because "push" is a term typically</t>
  </si>
  <si>
    <t xml:space="preserve">#6_pert_0
Text:"How to push and pop elements in a queue data structure?"
Task: Given the incoherent text above, identify the single word that causes the semantic incoherence and suggest a more suitable word:
Incoherent word: &lt;WORD&gt;
Replacement suggestion: &lt;SUITABLE WORD&gt;
</t>
  </si>
  <si>
    <t>#6_pert_0
Incoherent word: queue
Replacement suggestion: stack
Explanation: The terms "push" and "pop" are typically associated with stacks, not queues. In a queue, elements are added using "enqueue" and removed using "dequeue", not "push" and "pop".</t>
  </si>
  <si>
    <t>#6_pert_0
Incoherent word: pop
Replacement suggestion: dequeue</t>
  </si>
  <si>
    <t>#6_pert_0
Incoherent word: push
Replacement suggestion: enqueue</t>
  </si>
  <si>
    <t>#6_pert_0
The word causing the semantic incoherence is “push.” In the context of a queue, the correct term should be “enqueue.”
Incoherent word: push Replacement suggestion: enqueue
Would you like more information on queue operations?</t>
  </si>
  <si>
    <t>#6_pert_0
Incoherent word: &lt;pop&gt;
Replacement suggestion: &lt;dequeue&gt;
The term "pop" is typically associated with stacks, where it removes the top element. For queues, the correct operation for removing elements is "dequeue." The term "push" should also be replaced with "enqueue" for the context of a queue data structure. However, since the task asks for a single word, we will focus on replacing "pop":
"How to enqueue and dequeue elements in a queue data structure?"</t>
  </si>
  <si>
    <t xml:space="preserve">#7_pert_0
Text:"How to pop elements from a queue?"
Task: Given the incoherent text above, identify the single word that causes the semantic incoherence and suggest a more suitable word:
Incoherent word: &lt;WORD&gt;
Replacement suggestion: &lt;SUITABLE WORD&gt;
</t>
  </si>
  <si>
    <t>#7_pert_0
Incoherent word: pop
Replacement suggestion: dequeue
Explanation: The term "pop" is typically associated with stacks, not queues. In a queue, elements are removed using the "dequeue" operation, not "pop".</t>
  </si>
  <si>
    <t>#7_pert_0
Incoherent word: pop
Replacement suggestion: dequeue</t>
  </si>
  <si>
    <t>#7_pert_0
The word causing the semantic incoherence is “pop.” In the context of a queue, the correct term should be “dequeue.”
Incoherent word: pop Replacement suggestion: dequeue
Would you like more information on queue operations?</t>
  </si>
  <si>
    <t>#7_pert_0
Incoherent word: &lt;pop&gt;
Replacement suggestion: &lt;dequeue&gt;
The semantic incoherence arises because "pop" is typically used for removing elements from a stack, not a queue. The correct operation for removing elements from a queue is usually "dequeue." Therefore, the coherent text would be:
"How to dequeue elements from a queue?"</t>
  </si>
  <si>
    <t xml:space="preserve">#8_pert_0
Text:"How to pop elements in a queue data structure?"
Task: Given the incoherent text above, identify the single word that causes the semantic incoherence and suggest a more suitable word:
Incoherent word: &lt;WORD&gt;
Replacement suggestion: &lt;SUITABLE WORD&gt;
</t>
  </si>
  <si>
    <t>#8_pert_0
ncoherent word: pop
Replacement suggestion: dequeue
Explanation: The term "pop" is typically associated with stacks, not queues. In a queue, elements are removed using the "dequeue" operation, not "pop".</t>
  </si>
  <si>
    <t>#8_pert_0
Incoherent word: pop
Replacement suggestion: dequeue</t>
  </si>
  <si>
    <t>#8_pert_0
The word “pop” is causing the semantic incoherence in the context of a queue data structure. A more suitable word would be “dequeue.”
Incoherent word: pop Replacement suggestion: dequeue
Would you like to know more about how queue operations work?</t>
  </si>
  <si>
    <t xml:space="preserve">#8_pert_0
Incoherent word: &lt;pop&gt;
Replacement suggestion: &lt;dequeue&gt;
The term "pop" is not typically used for operations on a queue. Instead, the operation for removing elements from a queue is called "dequeue." The corrected text would be:
"How to dequeue elements from a queue data structure?"
</t>
  </si>
  <si>
    <t xml:space="preserve">#9_pert_0
Text:"What is a queue and how to push its element?"
Task: Given the incoherent text above, identify the single word that causes the semantic incoherence and suggest a more suitable word:
Incoherent word: &lt;WORD&gt;
Replacement suggestion: &lt;SUITABLE WORD&gt;
</t>
  </si>
  <si>
    <t>#9_pert_0
Incoherent word: push
Replacement suggestion: enqueue
Explanation: The term "push" is typically associated with stacks, not queues. In a queue, elements are added using the "enqueue" operation, not "push".</t>
  </si>
  <si>
    <t>#9_pert_0
Incoherent word: push
Replacement suggestion: enqueue</t>
  </si>
  <si>
    <t>#9_pert_0
The word “push” is causing the semantic incoherence in the context of a queue data structure. A more suitable word would be “enqueue.”
Incoherent word: push Replacement suggestion: enqueue
Would you like to learn more about queue operations or any other data structures?</t>
  </si>
  <si>
    <t>#9_pert_0
Incoherent word: &lt;push&gt;
Replacement suggestion: &lt;enqueue&gt;
The term "push" is not typically used for adding elements to a queue. Instead, the operation for adding elements to a queue is called "enqueue." The corrected text would be:
"What is a queue and how to enqueue its element?"</t>
  </si>
  <si>
    <t xml:space="preserve">#10_pert_0
Text:"What is a stack and how to enqueue its element?"
Task: Given the incoherent text above, identify the single word that causes the semantic incoherence and suggest a more suitable word:
Incoherent word: &lt;WORD&gt;
Replacement suggestion: &lt;SUITABLE WORD&gt;
</t>
  </si>
  <si>
    <t>#10_pert_0
Incoherent word: enqueue
Replacement suggestion: push
Explanation: The term "enqueue" is typically associated with queues, not stacks. In a stack, elements are added using the "push" operation, not "enqueue".</t>
  </si>
  <si>
    <t>#10_pert_0
Incoherent word: enqueue
Replacement suggestion: push</t>
  </si>
  <si>
    <t>#10_pert_0
The word “enqueue” is causing the semantic incoherence in the context of a stack data structure. A more suitable word would be “push.”
Incoherent word: enqueue Replacement suggestion: push
Would you like to learn more about stack operations or any other data structures?</t>
  </si>
  <si>
    <t>#10_pert_0
Incoherent word: &lt;enqueue&gt;
Replacement suggestion: &lt;push&gt;
The term "enqueue" is not typically used for adding elements to a stack. Instead, the operation for adding elements to a stack is called "push." The corrected text would be:
"What is a stack and how to push its element?"</t>
  </si>
  <si>
    <t xml:space="preserve">#11_pert_0
Text:"What is a stack and how to dequeue an element in it?"
Task: Given the incoherent text above, identify the single word that causes the semantic incoherence and suggest a more suitable word:
Incoherent word: &lt;WORD&gt;
Replacement suggestion: &lt;SUITABLE WORD&gt;
</t>
  </si>
  <si>
    <t>#11_pert_0
Incoherent word: dequeue
Replacement suggestion: pop
Explanation: The term "dequeue" is typically associated with queues, not stacks. In a stack, elements are removed using the "pop" operation, not "dequeue".</t>
  </si>
  <si>
    <t>#11_pert_0
Incoherent word: dequeue
Replacement suggestion: pop</t>
  </si>
  <si>
    <t>#11_pert_0
The word “dequeue” is causing the semantic incoherence in the context of a stack data structure. A more suitable word would be “pop.”
Incoherent word: dequeue Replacement suggestion: pop
Would you like to learn more about stack operations or any other data structures?</t>
  </si>
  <si>
    <t>#11_pert_0
Incoherent word: &lt;dequeue&gt;
Replacement suggestion: &lt;pop&gt;
The term "dequeue" is not typically used for removing elements from a stack. Instead, the operation for removing elements from a stack is called "pop." The corrected text would be:
"What is a stack and how to pop an element from it?"</t>
  </si>
  <si>
    <t xml:space="preserve">#12_pert_0
Text:"What is a queue and how to pop an element from it?"
Task: Given the incoherent text above, identify the single word that causes the semantic incoherence and suggest a more suitable word:
Incoherent word: &lt;WORD&gt;
Replacement suggestion: &lt;SUITABLE WORD&gt;
</t>
  </si>
  <si>
    <t>#12_pert_0
Incoherent word: pop
Replacement suggestion: dequeue
Explanation: The term "pop" is typically associated with stacks, not queues. In a queue, elements are removed using the "dequeue" operation, not "pop".</t>
  </si>
  <si>
    <t>#12_pert_0
Incoherent word: pop
Replacement suggestion: dequeue</t>
  </si>
  <si>
    <t>#12_pert_0
The word “pop” is causing the semantic incoherence in the context of a queue data structure. A more suitable word would be “dequeue.”
Incoherent word: pop Replacement suggestion: dequeue
Would you like to know more about how queue operations work or any other data structures?</t>
  </si>
  <si>
    <t xml:space="preserve">#12_pert_0
Incoherent word: &lt;pop&gt;
Replacement suggestion: &lt;dequeue&gt;
The term "pop" is not typically used for removing elements from a queue. Instead, the operation for removing elements from a queue is called "dequeue." The corrected text would be:
"What is a queue and how to dequeue an element from it?"
Envie uma mensagem
</t>
  </si>
  <si>
    <t xml:space="preserve">#13_pert_0
Text:"What is a stack and how to enqueue an element in it?"
Task: Given the incoherent text above, identify the single word that causes the semantic incoherence and suggest a more suitable word:
Incoherent word: &lt;WORD&gt;
Replacement suggestion: &lt;SUITABLE WORD&gt;
</t>
  </si>
  <si>
    <t>#13_pert_0
Incoherent word: enqueue
Replacement suggestion: push
Explanation: The term "enqueue" is typically associated with queues, not stacks. In a stack, elements are added using the "push" operation, not "enqueue".</t>
  </si>
  <si>
    <t>#13_pert_0
Incoherent word: enqueue
Replacement suggestion: push</t>
  </si>
  <si>
    <t>#13_pert_0
Incoherent word: enqueue
Replacement suggestion: push
A stack uses the operations “push” to add an element and “pop” to remove an element, while “enqueue” is used in the context of queues.</t>
  </si>
  <si>
    <t>#13_pert_0
Incoherent word: &lt;enqueue&gt;
Replacement suggestion: &lt;push&gt;
The term "enqueue" is not typically used for adding elements to a stack. Instead, the operation for adding elements to a stack is called "push." The corrected text would be:
"What is a stack and how to push an element into it?"</t>
  </si>
  <si>
    <t xml:space="preserve">#14_pert_0
Text:"What is a queue and how to push an element on it?"
Task: Given the incoherent text above, identify the single word that causes the semantic incoherence and suggest a more suitable word:
Incoherent word: &lt;WORD&gt;
Replacement suggestion: &lt;SUITABLE WORD&gt;
</t>
  </si>
  <si>
    <t>#14_pert_0
Incoherent word: push
Replacement suggestion: enqueue
Explanation: The term "push" is typically associated with stacks, not queues. In a queue, elements are added using the "enqueue" operation, not "push".</t>
  </si>
  <si>
    <t>#14_pert_0
Incoherent word: push
Replacement suggestion: enqueue</t>
  </si>
  <si>
    <t>#14_pert_0
Incoherent word: push
Replacement suggestion: enqueue
In the context of a queue, the correct term for adding an element is “enqueue,” while “push” is used for stacks.</t>
  </si>
  <si>
    <t>#14_pert_0
Incoherent word: &lt;push&gt;
Replacement suggestion: &lt;enqueue&gt;
The term "push" is not typically used for adding elements to a queue. Instead, the operation for adding elements to a queue is called "enqueue." The corrected text would be:
"What is a queue and how to enqueue an element on it?"</t>
  </si>
  <si>
    <t xml:space="preserve">#15_pert_0
Text:"What is a queue and how to push and pop its elements?"
Task: Given the incoherent text above, identify the single word that causes the semantic incoherence and suggest a more suitable word:
Incoherent word: &lt;WORD&gt;
Replacement suggestion: &lt;SUITABLE WORD&gt;
</t>
  </si>
  <si>
    <t>#15_pert_0
Incoherent word: queue
Replacement suggestion: stack
Explanation: The terms "push" and "pop" are typically associated with stacks, not queues. In a queue, elements are added using "enqueue" and removed using "dequeue", not "push" and "pop".</t>
  </si>
  <si>
    <t>#15_pert_0
Incoherent word: pop
Replacement suggestion: dequeue</t>
  </si>
  <si>
    <t>#15_pert_0
Incoherent word: push
Replacement suggestion: enqueue</t>
  </si>
  <si>
    <t>#15_pert_0
Incoherent word: push
Replacement suggestion: enqueue
In a queue, the correct terms are “enqueue” to add an element and “dequeue” to remove an element. “Push” and “pop” are used for stacks.</t>
  </si>
  <si>
    <t>#15_pert_0
There are two instances of semantic incoherence in the text provided, but the task asks for one word to be replaced. Let's address the first incoherent word:
Incoherent word: &lt;push&gt;
Replacement suggestion: &lt;enqueue&gt;
The corrected text for the first part would be:
"What is a queue and how to enqueue and pop its elements?"
However, the term "pop" is also not suitable for a queue. To fully correct the text, both terms would need to be replaced:
"What is a queue and how to enqueue and dequeue its elements?"
But since the task requires only one replacement, the first replacement has been provided.</t>
  </si>
  <si>
    <t xml:space="preserve">#16_pert_0
Text:"What is a stack and how to enqueue and dequeue its elements?"
Task: Given the incoherent text above, identify the single word that causes the semantic incoherence and suggest a more suitable word:
Incoherent word: &lt;WORD&gt;
Replacement suggestion: &lt;SUITABLE WORD&gt;
</t>
  </si>
  <si>
    <t>#16_pert_0
Incoherent word: stack
Replacement suggestion: queue
Explanation: The terms "enqueue" and "dequeue" are typically associated with queues, not stacks. In a stack, elements are added using "push" and removed using "pop", not "enqueue" and "dequeue".</t>
  </si>
  <si>
    <t>#16_pert_0
Incoherent word: enqueue
Replacement suggestion: push</t>
  </si>
  <si>
    <t>#16_pert_0
Incoherent word: enqueue and dequeue
Replacement suggestion: push and pop</t>
  </si>
  <si>
    <t>#16_pert_0
Incoherent word: enqueue
Replacement suggestion: push
In a stack, the correct terms are “push” to add an element and “pop” to remove an element. “Enqueue” and “dequeue” are used for queues.</t>
  </si>
  <si>
    <t>#16_pert_0
Incoherent word: &lt;enqueue&gt;
Replacement suggestion: &lt;push&gt;
The term "enqueue" is not typically used for operations on a stack. Instead, the operation for adding elements to a stack is called "push." Additionally, the operation "dequeue" is not used for stacks; the correct operation for removing elements from a stack is "pop." However, since the task asks for the replacement of a single word, the corrected text focusing on the first incoherent word would be:
"What is a stack and how to push and dequeue its elements?"
For full semantic coherence, both "enqueue" and "dequeue" should be replaced:
"What is a stack and how to push and pop its elements?"</t>
  </si>
  <si>
    <t xml:space="preserve">#17_pert_0
Text:"How are the operations to push and pop elements in a queue implemented?"
Task: Given the incoherent text above, identify the single word that causes the semantic incoherence and suggest a more suitable word:
Incoherent word: &lt;WORD&gt;
Replacement suggestion: &lt;SUITABLE WORD&gt;
</t>
  </si>
  <si>
    <t>#17_pert_0
Incoherent word: queue
Replacement suggestion: stack
Explanation: The terms "push" and "pop" are typically associated with stacks, not queues. In a queue, elements are added using "enqueue" and removed using "dequeue", not "push" and "pop".</t>
  </si>
  <si>
    <t>#17_pert_0
Incoherent word: pop
Replacement suggestion: dequeue</t>
  </si>
  <si>
    <t>#17_pert_0
Incoherent word: push and pop
Replacement suggestion: enqueue and dequeue</t>
  </si>
  <si>
    <t>#17_pert_0
Incoherent word: push
Replacement suggestion: enqueue
In a queue, the correct terms are “enqueue” to add an element and “dequeue” to remove an element. “Push” and “pop” are used for stacks.</t>
  </si>
  <si>
    <t>#17_pert_0
Incoherent word: &lt;pop&gt;
Replacement suggestion: &lt;dequeue&gt;
The term "pop" is not typically used for operations on a queue. Instead, the operation for removing elements from a queue is called "dequeue." The corrected text focusing on the second incoherent word would be:
"How are the operations to push and dequeue elements in a queue implemented?"
However, since "push" is also not the correct term for adding elements to a queue, for full semantic coherence, both "push" and "pop" should be replaced:
"How are the operations to enqueue and dequeue elements in a queue implemented?"</t>
  </si>
  <si>
    <t xml:space="preserve">#18_pert_0
Text:"How are the operations to enqueue and dequeue elements in a stack implemented?"
Task: Given the incoherent text above, identify the single word that causes the semantic incoherence and suggest a more suitable word:
Incoherent word: &lt;WORD&gt;
Replacement suggestion: &lt;SUITABLE WORD&gt;
</t>
  </si>
  <si>
    <t>#18_pert_0
Incoherent word: stack
Replacement suggestion: queue
Explanation: The terms "enqueue" and "dequeue" are typically associated with queues, not stacks. In a stack, elements are added using "push" and removed using "pop", not "enqueue" and "dequeue".</t>
  </si>
  <si>
    <t>#18_pert_0
Incoherent word: enqueue
Replacement suggestion: push</t>
  </si>
  <si>
    <t>#18_pert_0
Incoherent word: stack
Replacement suggestion: queue</t>
  </si>
  <si>
    <t>#18_pert_0
Incoherent word: stack
Replacement suggestion: queue
The operations to enqueue and dequeue elements are typically associated with a queue, not a stack. In a stack, the operations are usually push and pop.</t>
  </si>
  <si>
    <t>#18_pert_0
Incoherent word: &lt;enqueue&gt;
Replacement suggestion: &lt;push&gt;
The term "enqueue" is not typically used for operations on a stack. Instead, the operation for adding elements to a stack is called "push." The corrected text focusing on the first incoherent word would be:
"How are the operations to push and dequeue elements in a stack implemented?"
For full semantic coherence, both "enqueue" and "dequeue" should be replaced:
"How are the operations to push and pop elements in a stack implemented?"</t>
  </si>
  <si>
    <t xml:space="preserve">#19_pert_0
Text:"In a stack does the enqueue operation occur at which end?"
Task: Given the incoherent text above, identify the single word that causes the semantic incoherence and suggest a more suitable word:
Incoherent word: &lt;WORD&gt;
Replacement suggestion: &lt;SUITABLE WORD&gt;
</t>
  </si>
  <si>
    <t>#19_pert_0
Incoherent word: enqueue
Replacement suggestion: push
Explanation: The term "enqueue" is typically associated with queues, not stacks. In a stack, elements are added using the "push" operation, not "enqueue".</t>
  </si>
  <si>
    <t>#19_pert_0
Incoherent word: enqueue
Replacement suggestion: push</t>
  </si>
  <si>
    <t>#19_pert_0
Incoherent word: enqueue
Replacement suggestion: push
In a stack, the correct term for adding an element is “push,” not “enqueue.”</t>
  </si>
  <si>
    <t xml:space="preserve">#19_pert_0
Incoherent word: &lt;enqueue&gt;
Replacement suggestion: &lt;push&gt;
The term "enqueue" is not typically used for operations on a stack. Instead, the operation for adding elements to a stack is called "push." The corrected text would be:
"In a stack does the push operation occur at which end?"
And to answer the corrected question, in a stack, the push operation occurs at the top end, as stacks follow a Last-In-First-Out (LIFO) principle.
</t>
  </si>
  <si>
    <t xml:space="preserve">#20_pert_0
Text:"In a queue does the push operation occur at which end?"
Task: Given the incoherent text above, identify the single word that causes the semantic incoherence and suggest a more suitable word:
Incoherent word: &lt;WORD&gt;
Replacement suggestion: &lt;SUITABLE WORD&gt;
</t>
  </si>
  <si>
    <t>#20_pert_0
Incoherent word: push
Replacement suggestion: enqueue
Explanation: The term "push" is typically associated with stacks, not queues. In a queue, elements are added using the "enqueue" operation, not "push".</t>
  </si>
  <si>
    <t>#20_pert_0
Incoherent word: push
Replacement suggestion: enqueue</t>
  </si>
  <si>
    <t>#20_pert_0
Incoherent word: push
Replacement suggestion: enqueue
In a queue, the correct term for adding an element is “enqueue,” not “push.”</t>
  </si>
  <si>
    <t>#20_pert_0
Incoherent word: &lt;push&gt;
Replacement suggestion: &lt;enqueue&gt;
The term "push" is not typically used for operations on a queue. Instead, the operation for adding elements to a queue is called "enqueue." The corrected text would be:
"In a queue does the enqueue operation occur at which end?"
To answer the corrected question, in a queue, the enqueue operation occurs at the rear (or back) end, as queues follow a First-In-First-Out (FIFO) principle.</t>
  </si>
  <si>
    <t xml:space="preserve">Geração dos prompts </t>
  </si>
  <si>
    <t>Documento/Prompt</t>
  </si>
  <si>
    <t xml:space="preserve">
Text:"&lt;TEXT&gt;"
Task: Given the incoherent text above, identify the single word that causes the semantic incoherence and suggest a more suitable word:
Incoherent word: &lt;WORD&gt;
Replacement suggestion: &lt;SUITABLE WORD&gt;
</t>
  </si>
  <si>
    <t>How to enqueue elements in a stack?</t>
  </si>
  <si>
    <t>How to dequeue elements in a stack?</t>
  </si>
  <si>
    <t>How to push elements in a queue?</t>
  </si>
  <si>
    <t>How to push and pop elements in a queue?</t>
  </si>
  <si>
    <t>How to push elements in a queue data structure?</t>
  </si>
  <si>
    <t>How to push and pop elements in a queue data structure?</t>
  </si>
  <si>
    <t>How to pop elements from a queue?</t>
  </si>
  <si>
    <t>How to pop elements in a queue data structure?</t>
  </si>
  <si>
    <t>What is a queue and how to push its element?</t>
  </si>
  <si>
    <t>What is a stack and how to enqueue its element?</t>
  </si>
  <si>
    <t>What is a stack and how to dequeue an element in it?</t>
  </si>
  <si>
    <t>What is a queue and how to pop an element from it?</t>
  </si>
  <si>
    <t>What is a stack and how to enqueue an element in it?</t>
  </si>
  <si>
    <t>What is a queue and how to push an element on it?</t>
  </si>
  <si>
    <t>What is a queue and how to push and pop its elements?</t>
  </si>
  <si>
    <t>What is a stack and how to enqueue and dequeue its elements?</t>
  </si>
  <si>
    <t>How are the operations to push and pop elements in a queue implemented?</t>
  </si>
  <si>
    <t>How are the operations to enqueue and dequeue elements in a stack implemented?</t>
  </si>
  <si>
    <t>In a stack does the enqueue operation occur at which end?</t>
  </si>
  <si>
    <t>In a queue does the push operation occur at which end?</t>
  </si>
  <si>
    <t>Prompt 4 - Identificar a palavra que causa incoerência e sugerir palavra alternativa</t>
  </si>
  <si>
    <t>fruta,legume,cereal,verdura</t>
  </si>
  <si>
    <t>Copilot Exec</t>
  </si>
  <si>
    <t>Pares de palavras incoerentes</t>
  </si>
  <si>
    <t>Pares de palavras coerentes</t>
  </si>
  <si>
    <t xml:space="preserve">Palavra identificada </t>
  </si>
  <si>
    <t>Identificação (1- Acerto, 0,5, 0 
- Erro)</t>
  </si>
  <si>
    <t>Palavra substituta</t>
  </si>
  <si>
    <t>Identificação (1- Acerto, 0 
- Erro)</t>
  </si>
  <si>
    <t>Substituta (1- Acerto, 0 
- Erro)</t>
  </si>
  <si>
    <t>enqueue&lt;-&gt;queue</t>
  </si>
  <si>
    <t>push&lt;-&gt;stack</t>
  </si>
  <si>
    <t>dequeue&lt;-&gt;queue</t>
  </si>
  <si>
    <t>pop&lt;-&gt;stack</t>
  </si>
  <si>
    <t>push, queue</t>
  </si>
  <si>
    <t>push and pop&lt;-&gt;stack</t>
  </si>
  <si>
    <t>enqueue and dequeue&lt;-&gt;queue</t>
  </si>
  <si>
    <t>enqueue anddequeue&lt;-&gt;queue</t>
  </si>
  <si>
    <t>queue&lt;-&gt;enqueue</t>
  </si>
  <si>
    <t>stack&lt;-&gt;push</t>
  </si>
  <si>
    <t>stack, dequeue</t>
  </si>
  <si>
    <t>stack&lt;-&gt;pop</t>
  </si>
  <si>
    <t>queue&lt;-&gt;dequeue</t>
  </si>
  <si>
    <t>push&lt;-&gt;pop</t>
  </si>
  <si>
    <t>queue&lt;-&gt;enqueue and dequeue</t>
  </si>
  <si>
    <t>stack&lt;-&gt;push and pop</t>
  </si>
  <si>
    <t>stack&lt;-&gt;push, pop</t>
  </si>
  <si>
    <t>Copilot Exec 2</t>
  </si>
  <si>
    <t>Rótulo:
(1) - Coerente - 
(0) Incoerente</t>
  </si>
  <si>
    <t>Medida</t>
  </si>
  <si>
    <t>Acertos (1- Corente, 0 
- Incoerente)</t>
  </si>
  <si>
    <t>Min</t>
  </si>
  <si>
    <t>Max</t>
  </si>
  <si>
    <t>Desvio padrão</t>
  </si>
  <si>
    <t>Média</t>
  </si>
  <si>
    <t xml:space="preserve">#1
Text:"How to enqueue elements in a queue?"
Task: Given the text above, provide a text coherence score (5 - high, 1 - low) and justify your answer in the format below:
Result: &lt;SCORE&gt;
Justification: &lt;JUSTIFICATION&gt;
</t>
  </si>
  <si>
    <t>#1
Result: 5
Justification: The given text is a clear and concise question that asks about a specific operation (enqueuing elements) on a specific data structure (queue). The text is grammatically correct, easy to understand, and directly conveys the intention of the question. The coherence score is high because the text is self-contained, and the meaning is immediately apparent, making it easy to comprehend.</t>
  </si>
  <si>
    <t>#1
Result: 4
Justification: The text provides a clear and concise statement about enqueueing elements in a queue. It directly addresses the task by succinctly stating the action of enqueueing without unnecessary elaboration. The coherence is high because the sentence is straightforward and directly related to the topic of queue operations, though it could benefit from a bit more context or additional information to fully explain the process.</t>
  </si>
  <si>
    <t xml:space="preserve">#1
Result: 4
Justification: The sentence "How to enqueue elements in a queue?"  is grammatically correct and conveys a clear meaning. However, it lacks context or elaboration on the specific data structure or programming language being used. A score of 4 reflects that the sentence is understandable but could benefit from additional information for a perfect score.
</t>
  </si>
  <si>
    <t>#1
Coherence Score: 4
Justification: Enqueuing elements in a queue involves adding items to the rear (end) of the queue. Here are the steps:
Initialize the Queue: Create an empty queue data structure. You can use an array, linked list, or any other suitable data structure.
Enqueue (Add) an Element:
If the queue is implemented using an array:
Check if the queue is full (i.e., if the rear pointer is at the maximum capacity).
If not full, increment the rear pointer and add the new element to the rear position.
If the queue is implemented using a linked list:
Create a new node with the element.
Set the next pointer of the current rear node to point to the new node.
Update the rear pointer to the new node.
Handling Overflow:
If the queue is bounded (fixed size), ensure that you handle overflow conditions (when the queue is full).
Overflow can occur during enqueue operations if the queue is already at its maximum capacity.
Example (Using Python):
Python
class Queue:
    def __init__(self, max_size):
        self.queue = [None] * max_size
        self.front = self.rear = -1
        self.max_size = max_size
    def enqueue(self, item):
        if self.rear == self.max_size - 1:
            print("Queue is full. Cannot enqueue.")
        else:
            if self.front == -1:
                self.front = 0
            self.rear += 1
            self.queue[self.rear] = item
    def display(self):
        for i in range(self.front, self.rear + 1):
            print(self.queue[i], end=" ")
# Example usage:
q = Queue(max_size=5)
q.enqueue(10)
q.enqueue(20)
q.enqueue(30)
q.display()  # Output: 10 20 30
Código gerado por IA. Examine e use com cuidado. Mais informações em perguntas frequentes.
Remember to adjust the implementation based on the programming language and data structure you choose. The coherence score of 4 indicates that the steps are well-organized, but additional examples or context could enhance clarity. 😊</t>
  </si>
  <si>
    <t>#1
Result: 3
Justification: The given text presents a clear and direct question regarding a programming concept, specifically how to add elements to a queue data structure. However, it lacks context and detail that would provide a higher level of coherence. It is a complete sentence and is coherent in the sense that it is understandable and addresses a specific topic. Yet, without additional information about the programming language or environment in question, or the specific type of queue being referred to (e.g., thread-safe, priority queue, etc.), the coherence is limited. It is clear what the task is, but additional details would improve the context and relevance of the question.</t>
  </si>
  <si>
    <t>#1_pert_0
Text:"How to enqueue elements in a stack?"
Task: Given the text above, provide a text coherence score (5 - high, 1 - low) and justify your answer in the format below:
Result: &lt;SCORE&gt;
Justification: &lt;JUSTIFICATION&gt;</t>
  </si>
  <si>
    <t xml:space="preserve">#1_pert_0
Result: 1
Justification: The text "How to enqueue elements in a stack?" is incoherent because a stack and a queue are two different data structures with different operations. Enqueuing is an operation typically performed on a queue, not a stack. In a stack, elements are pushed and popped, not enqueued. This inconsistency in terminology makes the text confusing and illogical, resulting in a low coherence score.
</t>
  </si>
  <si>
    <t>#1_pert_0
Result: 2
Justification: The text asks about enqueuing elements in a stack, but "enqueue" is a term typically associated with queues, not stacks. In a stack, elements are "pushed" rather than enqueued. The text shows a misunderstanding of the fundamental operations of these data structures, leading to a low coherence score.</t>
  </si>
  <si>
    <t>#1_pert_0
Result: 1
Justification: The text "How to enqueue elements in a stack?" is contradictory. Enqueueing refers to adding elements to a queue, while a stack follows a LIFO (Last In, First Out) principle. The two data structures have fundamentally different operations, making the question nonsensical and therefore, incoherent.</t>
  </si>
  <si>
    <t>#1_pert_0
Coherence Score: 2
Justification: The text “How to enqueue elements in a stack?” is not coherent because it mixes concepts from two different data structures: stacks and queues. In a stack, elements are added using the “push” operation and removed using the “pop” operation, following a Last-In-First-Out (LIFO) order. In contrast, “enqueue” is a term used in queues, where elements are added at the end and removed from the front, following a First-In-First-Out (FIFO) order. Therefore, the text incorrectly combines terminology from these distinct data structures, leading to confusion.</t>
  </si>
  <si>
    <t>#1_pert0
Result: 2
Justification: The provided text is a question about a data structure operation, specifically about how to add elements to a stack, which is typically done through a process known as "pushing." However, the term "enqueue" is more commonly associated with queues rather than stacks. In a queue, you "enqueue" elements, whereas in a stack, you "push" elements. This slight confusion between terminology for different data structures reduces the coherence because it mixes concepts that are more clearly defined within the context of data structures in computer science. The correct term for adding an element to a stack would be "push," which would increase the text's coherence within its technical context.</t>
  </si>
  <si>
    <t>#2
Text:"How to dequeue elements in a queue?"
Task: Given the text above, provide a text coherence score (5 - high, 1 - low) and justify your answer in the format below:
Result: &lt;SCORE&gt;
Justification: &lt;JUSTIFICATION&gt;</t>
  </si>
  <si>
    <t>#2
Result: 5
Justification: The given text is a clear and concise question that asks about a specific operation (dequeueing elements) in a specific data structure (queue). The question is well-formed, grammatically correct, and easy to understand. The text is coherent because it provides a clear topic (queue) and a specific action (dequeueing elements) that the user wants to perform on that topic. The question is also specific and focused, which makes it easy to understand and provide a relevant answer.</t>
  </si>
  <si>
    <t xml:space="preserve">#2
Result: 5
Justification: The given text is clear, specific, and directly addresses a common operation in the context of queues: dequeuing elements. It is grammatically correct and focuses on a single action within a well-defined data structure, ensuring high coherence. The question is straightforward and easy to understand, making it suitable for providing a precise and relevant answer related to queue operations.
</t>
  </si>
  <si>
    <t xml:space="preserve">#2
Result: 5
Justification: The sentence "How to dequeue elements in a queue?"  has a high coherence score (5) for the following reasons:
Grammatically correct: The sentence structure and word choice are accurate.
Technically accurate: Dequeue is the specific term used to remove elements from a queue, following the First-In-First-Out (FIFO) principle.
Clear and concise: The question directly addresses the action (dequeue) and the data structure (queue) relevant to the task.
Therefore, the sentence effectively conveys its intended meaning without any ambiguity.
</t>
  </si>
  <si>
    <t xml:space="preserve">#2
Coherence Score: 5
Justification: Dequeueing elements from a queue is a fundamental operation. Let’s break down the steps:
Dequeue Operation:
Check if the queue is empty.
If it’s empty, return an underflow error (since there’s nothing to dequeue).
Otherwise, access the data where the front pointer is pointing.
Increment the front pointer to point to the next available data element.
Return the dequeued element.
Example (Python):
Python
class Queue:
    def __init__(self):
        self.queue = []
        self.front = 0
    def enqueue(self, item):
        self.queue.append(item)
    def dequeue(self):
        if self.front == len(self.queue):
            print("Queue is empty. Cannot dequeue.")
            return None
        else:
            dequeued_item = self.queue[self.front]
            self.front += 1
            return dequeued_item
# Example usage:
q = Queue()
q.enqueue(10)
q.enqueue(20)
print(q.dequeue())  # Output: 10
Código gerado por IA. Examine e use com cuidado. Mais informações em perguntas frequentes.
Complexity Analysis:
Time Complexity: O(1) for both enqueue and dequeue operations.
Space Complexity: O(N) for storing N elements in the queue.
Remember that dequeuing maintains the order of elements (FIFO), making it essential for various applications. The coherence score of 5 reflects the clear and concise steps provided. 😊 12
</t>
  </si>
  <si>
    <t>#2
Result: 5
Justification: The text is highly coherent because it is a clear and complete inquiry regarding a fundamental operation in data structures. The term "dequeue" is correctly associated with the data structure "queue," which follows the FIFO (First-In-First-Out) principle. The question is specific, well-constructed, and does not require additional context to understand what action is being asked about. It is directly relevant to individuals with knowledge in computer science or programming who are familiar with queue operations. Therefore, it scores high on the coherence scale.</t>
  </si>
  <si>
    <t>#2_pert_0
Text:"How to dequeue elements in a stack?"
Task: Given the text above, provide a text coherence score (5 - high, 1 - low) and justify your answer in the format below:
Result: &lt;SCORE&gt;
Justification: &lt;JUSTIFICATION&gt;</t>
  </si>
  <si>
    <t>#2_pert_0
Result: 2
Justification: The given text is a question that asks about dequeuing elements in a stack, which is a contradictory concept. Stacks are a Last-In-First-Out (LIFO) data structure, and dequeuing is an operation typically associated with queues, which are a First-In-First-Out (FIFO) data structure. The question is grammatically correct, but the concept is incoherent because stacks do not support dequeuing. This inconsistency reduces the coherence score. However, the question is still clear and easy to understand, which is why the score is not 1 (low).</t>
  </si>
  <si>
    <t>#2_pert_0
Result: 2
Justification: The given text asks about dequeuing elements in a stack, which is conceptually incorrect because stacks typically use the term "pop" to remove elements from the top. Using "dequeue" in the context of a stack introduces confusion and suggests a misunderstanding of basic data structure terminology. This mismatch reduces coherence because it does not accurately reflect the operations associated with stacks. Despite being grammatically correct and clear in intent, the incorrect terminology affects the clarity and coherence of the text.</t>
  </si>
  <si>
    <t xml:space="preserve">#2_pert_0
Result: 2
Justification: The sentence "How to dequeue elements in a stack?" has a low coherence score (2) for the following reasons:
Technical inaccuracy: Dequeue is the specific operation for removing elements from a queue, which follows a First-In-First-Out (FIFO) principle. Stacks typically use operations like pop or remove, which follow a Last-In-First-Out (LIFO) principle.
Mixing concepts: The sentence combines terms from two different data structures (queue and stack) and their respective operations (dequeue and pop/remove).
Although the sentence is grammatically correct, it demonstrates a misunderstanding of the fundamental functionalities of queues and stacks.
</t>
  </si>
  <si>
    <t>#2_pert_0
Coherence Score: 3
Justification: Dequeueing elements from a stack is not a standard operation because stacks follow the Last-In-First-Out (LIFO) principle. However, if you want to simulate dequeuing from a stack, you can use one of the following approaches:
Using Two Stacks:
Maintain two stacks: inStack and outStack.
To enqueue an element, push it onto inStack.
To dequeue an element:
If outStack is empty, pop all elements from inStack and push them onto outStack in reverse order.
Pop the top element from outStack and return it.
Using a Single Stack (Not Recommended):
Enqueue elements normally (push onto the stack).
To dequeue:
Pop all elements from the stack except the last one.
Return the last element.
Remember that using two stacks is a more efficient approach for simulating a queue, as it maintains the correct order of elements. The coherence score of 3 reflects the unconventional nature of dequeuing from a stack and the need for additional context. 😊
For more details, you can refer to the source.1</t>
  </si>
  <si>
    <t>#2_pert0
Result: 1
Justification: The text contains a fundamental error in computer science terminology which significantly impacts its coherence. The term "dequeue" is specifically used for queues, where elements are removed from the front (FIFO - First In, First Out). However, a stack operates under a different principle (LIFO - Last In, First Out), and elements are typically "popped" from the top. The question as phrased suggests a misunderstanding of data structures, as "dequeueing" does not apply to stacks. This lack of accuracy in the terminology used results in a low coherence score because it does not correctly represent the operation within the given context.</t>
  </si>
  <si>
    <t xml:space="preserve">#3
Text:"How to push elements in a stack?"
Task: Given the text above, provide a text coherence score (5 - high, 1 - low) and justify your answer in the format below:
Result: &lt;SCORE&gt;
Justification: &lt;JUSTIFICATION&gt;
</t>
  </si>
  <si>
    <t xml:space="preserve">#3
Result: 5
Justification: The given text is a clear and concise question that asks about a specific operation (pushing elements) in a specific data structure (stack). The question is well-formed, grammatically correct, and easy to understand. The text is highly coherent because pushing elements is a fundamental and valid operation in a stack, which is a Last-In-First-Out (LIFO) data structure. The question is specific, focused, and conceptually correct, making it easy to understand and provide a relevant answer.
</t>
  </si>
  <si>
    <t xml:space="preserve">#3
Result: 5
Justification: The given text is clear, specific, and directly addresses a common operation in the context of stacks: pushing elements. It is grammatically correct and focuses on a single action within a well-defined data structure, ensuring high coherence. The question is straightforward and easy to understand, making it suitable for providing a precise and relevant answer related to stack operations.
</t>
  </si>
  <si>
    <t xml:space="preserve">#3
Result: 5
Justification: The sentence "How to push elements in a stack?"  achieves a high coherence score (5) for the following reasons:
Grammatically correct: The sentence structure and word choice are accurate.
Technically accurate: Push is the specific term used to add elements to a stack. Stacks follow a Last-In-First-Out (LIFO) principle, where the pushed element becomes the new "top" element.
Clear and concise: The question directly addresses the action (push) and the data structure (stack) relevant to the task.
Therefore, the sentence effectively conveys its intended meaning without any ambiguity.
</t>
  </si>
  <si>
    <t xml:space="preserve">#3
Coherence Score: 5
Justification: Pushing elements onto a stack is a fundamental operation. Let’s explore how to do it in C++:
Using C++ Standard Template Library (STL):
In C++, stacks are a type of container adaptor with Last-In-First-Out (LIFO) behavior.
To push an element onto a std::stack, we use the std::stack::push() function.
This function inserts the element at the top of the stack.
Example (C++):
#include &lt;iostream&gt;
#include &lt;stack&gt;
using namespace std;
int main() {
    stack&lt;int&gt; stackData;
    stackData.push(10);
    stackData.push(20);
    stackData.push(30);
    stackData.push(40);
    cout &lt;&lt; "Stack: ";
    while (!stackData.empty()) {
        cout &lt;&lt; stackData.top();
        stackData.pop();
        if (!stackData.empty()) {
            cout &lt;&lt; ", ";
        }
    }
    cout &lt;&lt; endl;
    return 0;
}
Output: Stack: 40, 30, 20, 10
Complexity Analysis:
Time Complexity: O(N), where N is the number of elements to be inserted.
Auxiliary Space: O(N) for storing the elements in the stack.
Remember that pushing maintains the order of elements (Last-In-First-Out), making it essential for various applications. The coherence score of 5 reflects the clear and concise steps provided. 😊 12
</t>
  </si>
  <si>
    <t>#3
Result: 5
Justification: The text is highly coherent because it correctly uses the terminology associated with the data structure it refers to. "Push" is the appropriate term for adding elements to a stack, which follows the Last-In-First-Out (LIFO) principle. The question is concise, clear, and requires no additional context to be understood by anyone familiar with the concept of a stack in computer science or programming. The operation of pushing elements onto a stack is a standard and well-understood procedure, which makes the text coherent and complete.</t>
  </si>
  <si>
    <t>#3_pert_0
Text:"How to push elements in a queue?"
Task: Given the text above, provide a text coherence score (5 - high, 1 - low) and justify your answer in the format below:
Result: &lt;SCORE&gt;
Justification: &lt;JUSTIFICATION&gt;</t>
  </si>
  <si>
    <t>#3_pert_0
Result: 4
Justification: The given text is a clear and concise question that asks about a specific operation (pushing elements) in a specific data structure (queue). The question is well-formed, grammatically correct, and easy to understand. The text is mostly coherent because queues do support adding elements, but the terminology is not entirely accurate. In a queue, elements are typically "enqueued" or "added" rather than "pushed", which is a term more commonly associated with stacks. However, the question is still understandable and the intent is clear, which is why the score is not lower.</t>
  </si>
  <si>
    <t>#3_pert_0
Result: 4
Justification: The given text asks about pushing elements in a queue, which is conceptually accurate as "enqueue" is the term commonly used for adding elements to a queue. However, it slightly deviates from the typical terminology ("enqueue" instead of "push") associated with queues, which slightly reduces coherence. Nevertheless, the intent and action described are clear and focused on a specific operation within a well-defined data structure (queue). The text is grammatically correct and understandable, making it suitable for providing a relevant answer related to queue operations.</t>
  </si>
  <si>
    <t xml:space="preserve">#3_pert_0
Result: 3
Justification: The sentence "How to push elements in a queue?"  has a medium coherence score (3) for the following reasons:
Grammatically correct: The sentence structure and word choice are accurate.
Technically inaccurate: Push is typically used for stacks (Last-In-First-Out) , while queues use enqueue to add elements (First-In-First-Out).
While the sentence is understandable, it mixes the terminology for adding elements to different data structures.  Someone familiar with data structures might understand the intended meaning, but it's not a technically precise way to ask about adding elements to a queue.
</t>
  </si>
  <si>
    <t>#3_pert_0
Text coherence score: 4
Justification: Pushing elements into a queue is a fundamental operation in computer science. Here’s how you can do it:
Enqueue (Push): To add an element to the back of the queue, follow these steps:
Check if the queue is full (if it has a maximum capacity).
If not full, insert the new element at the rear (tail) of the queue.
Update the rear pointer to the new element.
If the queue was empty before this operation, also update the front pointer to the new element.
Example (Python):
Python
class Queue:
    def __init__(self):
        self.queue = []
        self.front = self.rear = -1
    def enqueue(self, item):
        if self.rear == -1:
            self.front = self.rear = 0
        else:
            self.rear += 1
        self.queue.append(item)
    # Other queue operations (dequeue, isEmpty, etc.) go here
# Usage:
q = Queue()
q.enqueue(10)
q.enqueue(20)
Código gerado por IA. Examine e use com cuidado. Mais informações em perguntas frequentes.
Remember that queues follow the First-In-First-Out (FIFO) principle, so the first element enqueued will be the first one dequeued. 😊</t>
  </si>
  <si>
    <t>#3_pert0
Result: 3
Justification: The text maintains a reasonable level of coherence because it uses the term "push," which is commonly associated with adding elements to a stack, but it is applied to a queue. While the use of "push" in the context of a queue is not standard—since queues typically use the term "enqueue" to add elements—the reader can still infer that the question is about adding elements to a queue. The term "push" is understood in a broader sense as inserting an item into a data structure, so the question is understandable but not precise. The coherence is not perfect because of the use of a term that is not typically associated with queues, but it is clear enough to be understood within the context of data structure operations.</t>
  </si>
  <si>
    <t>#4
Text:"How to push and pop elements in a stack?"
Task: Given the text above, provide a text coherence score (5 - high, 1 - low) and justify your answer in the format below:
Result: &lt;SCORE&gt;
Justification: &lt;JUSTIFICATION&gt;</t>
  </si>
  <si>
    <t xml:space="preserve">#4
Result: 5
Justification: The given text is a clear and concise question that demonstrates high coherence. The text consists of a single sentence that is grammatically correct and easy to understand. The sentence structure is simple and direct, making it easy to follow. The question is specific and focused, asking about a specific operation (push and pop elements) in a specific data structure (stack). The language used is technical and domain-specific, indicating that the question is well-defined and relevant to the topic of computer science or programming. Overall, the text is well-organized, clear, and easy to comprehend, which justifies a high coherence score of 5.
</t>
  </si>
  <si>
    <t xml:space="preserve">#4
Result: 5
Justification: The given text is clear, specific, and directly addresses two common operations in the context of stacks: pushing and popping elements. It is grammatically correct and focuses on actions within a well-defined data structure, ensuring high coherence. The question is straightforward and easy to understand, making it suitable for providing precise and relevant answers related to stack operations.
</t>
  </si>
  <si>
    <t xml:space="preserve">#4
Result: 5
Justification: The sentence "How to push and pop elements in a stack?" achieves a high coherence score (5) for the following reasons:
Grammatically correct: The sentence structure and word choice are accurate.
Technically accurate: Push and pop are the specific terms used for adding and removing elements in a stack, respectively. Stacks follow a Last-In-First-Out (LIFO) principle, where push adds elements to the "top" and pop removes the top element.
Clear and concise: The question directly addresses the two fundamental operations (push and pop) relevant to working with a stack.
This sentence demonstrates a clear understanding of stack functionality and how push and pop operations are used in this context.
</t>
  </si>
  <si>
    <t>#4
Text coherence score: 5
Justification: Pushing and popping elements in a stack are fundamental operations in computer science. Let’s break down how to perform these actions:
Push Operation:
To add an element to the top of the stack, use the push() method.
In C++ STL, you can use stackname.push(value) to insert an element.
For example:
#include &lt;iostream&gt;
#include &lt;stack&gt;
using namespace std;
int main() {
    stack&lt;int&gt; mystack;
    mystack.push(0);
    mystack.push(1);
    mystack.push(2);
    while (!mystack.empty()) {
        cout &lt;&lt; mystack.top() &lt;&lt; ' ';
        mystack.pop();
    }
}
Output: 2 1 0
Pop Operation:
To remove the top element from the stack, use the pop() method.
For example:
#include &lt;iostream&gt;
#include &lt;stack&gt;
using namespace std;
int main() {
    stack&lt;int&gt; mystack;
    mystack.push(1);
    mystack.push(2);
    mystack.push(3);
    mystack.push(4);
    mystack.pop(); // Removes the top element
    mystack.pop();
    while (!mystack.empty()) {
        cout &lt;&lt; mystack.top() &lt;&lt; ' ';
        mystack.pop();
    }
}
Output: 2 1
Remember, stacks follow the Last-In-First-Out (LIFO) principle, so the last element pushed will be the first one popped. 😊12</t>
  </si>
  <si>
    <t>#4
Result: 5
Justification: The text is highly coherent because it accurately describes two fundamental operations associated with stacks: "push" for adding elements to the top of the stack and "pop" for removing elements from the top of the stack. These terms are standard and specific to stack operations in computer science and programming. The question is clear, concise, and does not require additional context to be understood by those familiar with stacks. It is directly relevant and understandable to anyone with knowledge of basic data structures, making it a coherent statement.</t>
  </si>
  <si>
    <t>#4_pert_0
Text:"How to push and pop elements in a queue?"
Task: Given the text above, provide a text coherence score (5 - high, 1 - low) and justify your answer in the format below:
Result: &lt;SCORE&gt;
Justification: &lt;JUSTIFICATION&gt;</t>
  </si>
  <si>
    <t xml:space="preserve">#4_pert_0
Result: 5
Justification: The given text is a clear and concise question that asks about a specific operation (pushing and popping elements) in a specific data structure (queue). The language is simple and unambiguous, and the question is well-defined. The text has a high level of coherence because it is easy to understand what the question is asking, and it is likely that the answer will be a straightforward explanation of how to perform the specified operations on a queue.
</t>
  </si>
  <si>
    <t xml:space="preserve">#4_pert_0
Result: 4
Justification: The given text asks about two common operations in the context of queues: pushing (enqueueing) and popping (dequeueing) elements. It is grammatically correct and focuses on actions within a well-defined data structure, which ensures good coherence. However, there is a slight ambiguity because "push" is typically associated with stacks, whereas queues use "enqueue". This discrepancy might cause a minor confusion or hesitation in understanding the exact operations being asked about, slightly reducing coherence. Nevertheless, the question is clear and specific, making it suitable for providing relevant answers related to queue operations.
</t>
  </si>
  <si>
    <t xml:space="preserve">#4_pert_0
Result: 4
Justification: The sentence "How to push and pop elements in a queue?" has a coherence score of 4 for the following reasons:
Grammatically correct: The sentence structure and word choice are accurate.
Partially technically accurate: Pop is a valid operation for removing elements from a queue (FIFO - First-In-First-Out).
Mixed terminology: Push, however, is typically used for stacks (LIFO - Last-In-First-Out) to add elements. While pop applies correctly to queues, using push creates some confusion regarding adding elements.
Someone familiar with data structures might understand that push is likely a substitute for enqueue (the correct term for adding elements to a queue), but it's not the most precise way to ask about queue operations.
</t>
  </si>
  <si>
    <t xml:space="preserve">#4_pert_0
Text coherence score: 5
Justification: Pushing and popping elements in a queue are fundamental operations in computer science. Let’s break down how to perform these actions:
Enqueue (Push):
To add an element to the back of the queue, use the push() method.
In C++ STL, you can use queue_name.push(value) to insert an element.
For example:
#include &lt;iostream&gt;
#include &lt;queue&gt;
using namespace std;
int main() {
    queue&lt;int&gt; myqueue;
    myqueue.push(0);
    myqueue.push(1);
    myqueue.push(2);
    while (!myqueue.empty()) {
        cout &lt;&lt; myqueue.front() &lt;&lt; ' ';
        myqueue.pop();
    }
}
Output: 0 1 2
Dequeue (Pop):
To remove the front element from the queue, use the pop() method.
For example:
#include &lt;iostream&gt;
#include &lt;queue&gt;
using namespace std;
int main() {
    queue&lt;int&gt; myqueue;
    myqueue.push(1);
    myqueue.push(2);
    myqueue.push(3);
    myqueue.push(4);
    myqueue.pop(); // Removes the front element
    myqueue.pop();
    while (!myqueue.empty()) {
        cout &lt;&lt; myqueue.front() &lt;&lt; ' ';
        myqueue.pop();
    }
}
Output: 2 3
Remember, queues follow the First-In-First-Out (FIFO) principle, so the first element enqueued will be the first one dequeued. 😊 12
</t>
  </si>
  <si>
    <t>#4_pert0
Result: 2
Justification: The text exhibits a lack of coherence due to the incorrect application of stack terminology to a queue. The terms "push" and "pop" are specific to stack operations, where "push" adds an element to the top of the stack and "pop" removes the top element. In contrast, queues use "enqueue" to add elements to the back and "dequeue" to remove elements from the front. The use of stack terminology with a queue suggests a misunderstanding or miscommunication, which lowers the coherence of the statement. While someone familiar with data structures might understand the intent behind the question, the terminology used does not accurately reflect queue operations, leading to confusion.</t>
  </si>
  <si>
    <t>#5
Text:"How to push elements in a stack data structure?"
Task: Given the text above, provide a text coherence score (5 - high, 1 - low) and justify your answer in the format below:
Result: &lt;SCORE&gt;
Justification: &lt;JUSTIFICATION&gt;</t>
  </si>
  <si>
    <t xml:space="preserve">#5
Result: 5
Justification: The given text is a clear and concise question that asks about a specific operation (pushing elements) in a specific data structure (stack). The language is simple and unambiguous, and the question is well-defined. The text has a high level of coherence because it is easy to understand what the question is asking, and it is likely that the answer will be a straightforward explanation of how to perform the specified operation on a stack. The question is focused and specific, making it easy to understand and respond to.
</t>
  </si>
  <si>
    <t>#5
Result: 5
Justification: The given text is clear, specific, and directly addresses a common operation in the context of a stack data structure: pushing elements. It is grammatically correct and focuses on a single action within a well-defined data structure, ensuring high coherence. The question is straightforward and easy to understand, making it suitable for providing a precise and relevant answer related to stack operations. The terminology used ("push elements in a stack data structure") accurately reflects the operation and context, further enhancing coherence.</t>
  </si>
  <si>
    <t xml:space="preserve">#5
Result: 5
Justification: The sentence "How to push elements in a stack data structure?" achieves a high coherence score (5) for the following reasons:
Grammatically correct: The sentence structure and word choice are accurate.
Technically accurate: Push is the specific term used to add elements to a stack. Stacks follow a Last-In-First-Out (LIFO) principle, where the pushed element becomes the new "top" element.
Clear and concise: The question directly addresses the action (push) and specifies the data structure (stack) relevant to the task.
Mentions data structure: Including "stack data structure" explicitly clarifies any potential ambiguity and demonstrates a strong understanding of the concept.
This sentence effectively conveys the intended meaning and shows a clear grasp of stack functionality.
</t>
  </si>
  <si>
    <t xml:space="preserve">#5
Text coherence score: 5
Justification: Pushing elements into a stack is a fundamental operation in computer science. Let’s dive into how to do it:
Push Operation:
To add an element to the top of the stack, use the push() method.
In languages like Java or C++, you can use built-in stack libraries.
Example (Java):
Java
import java.util.Stack;
public class Main {
    public static void main(String[] args) {
        Stack&lt;Integer&gt; stack = new Stack&lt;&gt;();
        stack.push(10); // Pushes 10 onto the stack
        stack.push(20); // Pushes 20 onto the stack
        stack.pop();    // Removes the top item (20)
        int top = stack.peek(); // Returns 10 without removing it
    }
}
Código gerado por IA. Examine e use com cuidado. Mais informações em perguntas frequentes.
Output: top = 10
Remember, stacks follow the Last-In-First-Out (LIFO) principle, so the last element pushed will be the first one popped. 😊 123
</t>
  </si>
  <si>
    <t>#5
Result: 5
Justification: The text is highly coherent because it correctly refers to the operation of adding elements to a stack, which is indeed called "push." The phrase "stack data structure" specifies the type of data structure the question is about, and the operation of pushing elements onto a stack is a fundamental concept within this context. The question is direct, uses the correct terminology, and is clear enough for anyone with a basic understanding of data structures to comprehend without needing additional context. Therefore, the coherence is high.</t>
  </si>
  <si>
    <t>#5_pert_0
Text:"How to push elements in a queue data structure?"
Task: Given the text above, provide a text coherence score (5 - high, 1 - low) and justify your answer in the format below:
Result: &lt;SCORE&gt;
Justification: &lt;JUSTIFICATION&gt;</t>
  </si>
  <si>
    <t>#5_pert_0
Result: 5
Justification: The given text is a clear and concise question that asks about a specific operation (pushing elements) in a specific data structure (queue). The text is grammatically correct, and the vocabulary is relevant to the topic of computer science and data structures. The question is also well-defined and easy to understand, making it a coherent and self-contained unit of text.</t>
  </si>
  <si>
    <t>#5_pert_0
Result: 5
Justification: The given text is clear, specific, and directly addresses a common operation in the context of a queue data structure: pushing elements (also known as enqueueing). It is grammatically correct and focuses on a single action within a well-defined data structure, ensuring high coherence. The question is straightforward and easy to understand, making it suitable for providing a precise and relevant answer related to queue operations. The terminology used ("push elements in a queue data structure") accurately reflects the operation and context, further enhancing coherence.</t>
  </si>
  <si>
    <t xml:space="preserve">#5_pert_0
Result: 4
Justification: The sentence "How to push elements in a queue data structure?" has a coherence score of 4 for the following reasons:
Grammatically correct: The sentence structure and word choice are accurate.
Technically inaccurate: Push is typically used for stacks (LIFO - Last-In-First-Out) to add elements, while queues use enqueue (FIFO - First-In-First-Out).
Partially clear: Mentioning "queue data structure" clarifies the context but using push creates some confusion about the specific operation for adding elements.
Even though the sentence specifies a queue data structure, using "push" instead of "enqueue" reduces the precision. Someone familiar with data structures might understand the intent, but it's not the most accurate way to ask about adding elements to a queue.
</t>
  </si>
  <si>
    <t xml:space="preserve">#5_pert_0
Text coherence score: 5
Justification: Pushing elements into a queue is a fundamental operation in computer science. Let’s break down how to do it:
Enqueue (Push):
To add an element to the back of the queue, use the push() method.
In C++ STL, you can use queue_name.push(value) to insert an element.
For example:
#include &lt;iostream&gt;
#include &lt;queue&gt;
using namespace std;
int main() {
    queue&lt;int&gt; myqueue;
    myqueue.push(0);
    myqueue.push(1);
    myqueue.push(2);
    while (!myqueue.empty()) {
        cout &lt;&lt; myqueue.front() &lt;&lt; ' ';
        myqueue.pop();
    }
}
Output: 0 1 2
Remember, queues follow the First-In-First-Out (FIFO) principle, so the first element enqueued will be the first one dequeued. 😊 12
</t>
  </si>
  <si>
    <t>#5_pert0
Result: 3
Justification: The text maintains a moderate level of coherence because it uses the term "push" in reference to a queue, which is not standard terminology. In the context of a queue, the term "enqueue" is more commonly used to describe adding elements. However, because "push" is generally understood as the action of adding an item to a data structure, the statement is still comprehensible to someone familiar with the concept of data structures. The reader can infer that the question is about the insertion of elements into a queue, even though the language is not precise. Therefore, while the term "push" is not typically associated with queues, the statement is coherent enough to be understood.</t>
  </si>
  <si>
    <t>#6
Text:"How to push and pop elements in a stack data structure?"
Task: Given the text above, provide a text coherence score (5 - high, 1 - low) and justify your answer in the format below:
Result: &lt;SCORE&gt;
Justification: &lt;JUSTIFICATION&gt;</t>
  </si>
  <si>
    <t>#6
Result: 5
Justification: The given text is a clear and concise question that asks about two specific operations (pushing and popping elements) in a specific data structure (stack). The text is grammatically correct, and the vocabulary is relevant to the topic of computer science and data structures. The question is also well-defined and easy to understand, and the two operations mentioned are closely related and commonly performed on a stack data structure, which adds to the coherence of the text.</t>
  </si>
  <si>
    <t>#6
Result: 5
Justification: The given text is clear, specific, and directly addresses two common operations in the context of a stack data structure: pushing and popping elements. It is grammatically correct and focuses on actions within a well-defined data structure, ensuring high coherence. The question is straightforward and easy to understand, making it suitable for providing precise and relevant answers related to stack operations. The terminology used ("push and pop elements in a stack data structure") accurately reflects the operations and context, further enhancing coherence.</t>
  </si>
  <si>
    <t xml:space="preserve">#6
Result: 5
Justification: The sentence "How to push and pop elements in a stack data structure?" achieves a high coherence score (5) for the following reasons:
Grammatically correct: The sentence structure and word choice are accurate.
Technically accurate: Push and pop are the specific terms used for adding and removing elements from a stack, respectively. Stacks follow a Last-In-First-Out (LIFO) principle, where the pushed element becomes the new "top" element and pop removes the top element.
Clear and concise: The question directly addresses the actions (push and pop) and specifies the data structure (stack) relevant to the task.
Mentions data structure: Including "stack data structure" explicitly clarifies any potential ambiguity and demonstrates a strong understanding of the concept.
This sentence effectively conveys the intended meaning and shows a clear grasp of stack functionality.
</t>
  </si>
  <si>
    <t>#6
Result: 5 Justification: The text coherence is high because it concisely explains the concepts of pushing and popping elements in a stack data structure. It covers essential details such as the Last-In-First-Out (LIFO) principle, the role of the top pointer, and the process of adding and removing elements from the stack. Additionally, it provides real-life examples and distinguishes stacks from arrays1. For further understanding, you can explore additional resources on stack operations in programming languages like Java2.</t>
  </si>
  <si>
    <t>#6
Result: 5
Justification: The text is highly coherent because it correctly refers to two fundamental operations specific to a stack data structure: "push" for inserting an element onto the stack and "pop" for removing the top element. The question is precise and uses the appropriate terminology for the operations in question, which are intrinsic to the functioning of a stack. It is clear, concise, and directly relevant to the topic of stack operations within the field of computer science and programming. Anyone familiar with stack data structures would understand the question without needing additional context. Thus, the coherence is high.</t>
  </si>
  <si>
    <t>#6_pert_0
Text:"How to push and pop elements in a queue data structure?"
Task: Given the text above, provide a text coherence score (5 - high, 1 - low) and justify your answer in the format below:
Result: &lt;SCORE&gt;
Justification: &lt;JUSTIFICATION&gt;</t>
  </si>
  <si>
    <t xml:space="preserve">#6_pert_0
Result: 4
Justification: The given text is a clear and concise question that asks about two specific operations (pushing and popping elements) in a specific data structure (queue). The text is grammatically correct, and the vocabulary is relevant to the topic of computer science and data structures. However, the coherence of the text is slightly reduced because pushing and popping are more commonly associated with a stack data structure, whereas a queue typically uses enqueue and dequeue operations. This might cause a slight confusion for the reader, which is why the score is not a perfect 5.
</t>
  </si>
  <si>
    <t>#6_pert_0
Result: 5
Justification: The given text is clear, specific, and directly addresses two common operations in the context of a queue data structure: pushing (enqueueing) and popping (dequeueing) elements. It is grammatically correct and focuses on actions within a well-defined data structure, ensuring high coherence. The question is straightforward and easy to understand, making it suitable for providing precise and relevant answers related to queue operations. The terminology used ("push and pop elements in a queue data structure") accurately reflects the operations and context, further enhancing coherence. Therefore, the coherence score is high.</t>
  </si>
  <si>
    <t xml:space="preserve">#6_pert_0
Result: 4
Justification: The sentence "How to push and pop elements in a queue data structure?" has a coherence score of 4 for the following reasons:
Grammatically correct: The sentence structure and word choice are accurate.
Partially technically accurate: Pop is a valid operation for removing elements from a queue (FIFO - First-In-First-Out).
Mixed terminology: Push, however, is typically used for stacks (LIFO - Last-In-First-Out) to add elements. While pop applies correctly to queues, using push introduces confusion regarding adding elements.
Mentions data structure: Including "queue data structure" clarifies the context, but the push terminology reduces precision.
Someone with a good understanding of data structures might interpret "push" as a substitute for enqueue (the correct term for adding elements to a queue). However, the use of push introduces some ambiguity for those who may not be as familiar with these concepts.
</t>
  </si>
  <si>
    <t>#6_pert_0
Result: 5 Justification: The text coherence is high because it concisely explains the concepts of pushing and popping elements in a queue data structure. It covers essential details such as the First In First Out (FIFO) arrangement, the role of the front pointer, and the process of adding and removing elements from the queue. Additionally, it provides real-life examples and distinguishes queues from other data structures1. For further understanding, you can explore additional resources on basic queue operations, including enqueue (insertion), dequeue (removal), peek (front element acquisition), and rear (rear element retrieval)2.</t>
  </si>
  <si>
    <t>#6_pert0
Result: 2
Justification: The text exhibits low coherence due to the misuse of terms associated with stack operations in the context of a queue data structure. The terms "push" and "pop" are specific to stacks, where "push" adds an element to the top and "pop" removes the top element. In a queue, which operates under a First-In-First-Out (FIFO) principle, the correct terms would be "enqueue" (to add an element to the end of the queue) and "dequeue" (to remove an element from the front of the queue). This misuse of terminology could confuse readers and does not accurately convey the operations in question for a queue data structure, thus reducing the coherence of the statement. While someone with knowledge of data structures might understand the intent, the inaccuracy of the terminology lowers the overall coherence.</t>
  </si>
  <si>
    <t xml:space="preserve">#7
Text:"How to pop elements from a stack?"
Task: Given the text above, provide a text coherence score (5 - high, 1 - low) and justify your answer in the format below:
Result: &lt;SCORE&gt;
Justification: &lt;JUSTIFICATION&gt;
</t>
  </si>
  <si>
    <t>#7
Result: 5
Justification: The given text is a clear and concise question that is self-contained and easy to understand. It consists of a single sentence that asks a specific question about a specific topic (popping elements from a stack), which is a common concept in computer science. The language is simple and unambiguous, and the question is well-defined, making it easy to comprehend and respond to. Therefore, I would rate the text coherence score as 5, indicating high coherence.</t>
  </si>
  <si>
    <t>#7
Result: 5
Justification: The given text is clear, specific, and directly addresses a common operation in the context of a stack data structure: popping elements. It is grammatically correct and focuses on a single action within a well-defined data structure, ensuring high coherence. The question is straightforward and easy to understand, making it suitable for providing a precise and relevant answer related to stack operations. The terminology used ("pop elements from a stack") accurately reflects the operation and context, further enhancing coherence. Therefore, the coherence score is high.</t>
  </si>
  <si>
    <t xml:space="preserve">#7
Result: 5
Justification: The sentence "How to pop elements from a stack?" achieves a high coherence score (5) for the following reasons:
Grammatically correct: The sentence structure and word choice are accurate.
Technically accurate: Pop is the specific term used to remove elements from a stack. Stacks follow a Last-In-First-Out (LIFO) principle, where pop removes the element that was most recently added (the top element).
Clear and concise: The question directly addresses the action (pop) and specifies the data structure (stack) relevant to the task.
This sentence demonstrates a clear understanding of how stacks function and how the pop operation is used in this context.
</t>
  </si>
  <si>
    <t>#7
Result: 5 Justification: The text coherence is high because it concisely explains the process of popping elements from a stack. It highlights that the pop() function is used to remove the top element from the stack, adhering to the Last-In-First-Out (LIFO) principle. In C++, the std::stack::pop() function removes the top element without returning it, while in Java, the java.util.LinkedList.pop() method achieves the same result. The time complexity for popping an element from a stack is O(1)12. If you need further examples or details, feel free to ask! 😊</t>
  </si>
  <si>
    <t>#7
Result: 5
Justification: The text is highly coherent because it correctly refers to the operation of removing elements from a stack, which is indeed called "pop." The phrase is specific to stack operations where "pop" is the term used to describe the removal of the top element of the stack. It is a clear, concise, and direct question that uses the appropriate terminology for the operation in question within the context of a stack data structure. Anyone with basic knowledge of data structures would understand this statement without needing additional context. Therefore, the coherence is high.</t>
  </si>
  <si>
    <t>#7_pert_0
Text:"How to pop elements from a queue?"
Task: Given the text above, provide a text coherence score (5 - high, 1 - low) and justify your answer in the format below:
Result: &lt;SCORE&gt;
Justification: &lt;JUSTIFICATION&gt;</t>
  </si>
  <si>
    <t xml:space="preserve">#7_pert_0
Result: 4
Justification: The given text is a clear and concise question that is easy to understand. It consists of a single sentence that asks a specific question about a specific topic (popping elements from a queue). However, the question is slightly less coherent than the original text because popping elements from a queue is not a typical operation in computer science, as queues are designed to follow the First-In-First-Out (FIFO) principle, and elements are usually dequeued, not popped. This minor inconsistency might cause a slight pause or confusion for the reader, which is why I would rate the text coherence score as 4, indicating relatively high coherence but with a minor deviation from the expected concept.
</t>
  </si>
  <si>
    <t>#7_pert_0
Result: 5
Justification: The given text is clear, specific, and directly addresses a common operation in the context of a queue data structure: popping elements (dequeueing). It is grammatically correct and focuses on a single action within a well-defined data structure, ensuring high coherence. The question is straightforward and easy to understand, making it suitable for providing a precise and relevant answer related to queue operations. The terminology used ("pop elements from a queue") accurately reflects the operation and context, further enhancing coherence. Therefore, the coherence score is high.</t>
  </si>
  <si>
    <t xml:space="preserve">#7_pert_0
Result: 5
Justification: The sentence "How to pop elements from a queue?" achieves a high coherence score (5) for the following reasons:
Grammatically correct: The sentence structure and word choice are accurate.
Technically accurate: Pop can be appropriate depending on the context. While dequeue is the more precise term for removing elements from a queue (FIFO - First-In-First-Out), pop is also sometimes used interchangeably, especially in informal contexts or when the specific data structure implementation might blur the lines a bit.
Clear and concise: The question directly addresses the action (pop) and specifies the data structure (queue) relevant to the task.
In a queue, the element to be removed is typically referred to as the "front" element, which aligns with the concept of "popping" the top element from a stack (LIFO - Last-In-First-Out). This conceptual similarity can lead to pop being used for queues, even though dequeue is the more standard term.
Therefore, considering both the technical accuracy (depending on context) and clarity of the question, the sentence achieves a high coherence score.
</t>
  </si>
  <si>
    <t>#7_pert_0
Result: 5 Justification: The text coherence is high because it concisely explains the process of popping elements from a queue. It highlights that the pop() function is used to remove an element from the front of the queue, adhering to the First In First Out (FIFO) arrangement. In C++, the std::queue::pop() function effectively reduces the queue’s size by one, removing the oldest element whose value can be retrieved using queue::front(). Similarly, in C++ STL, the priority_queue::pop() function removes the top element from a priority queue. Both operations have a constant time complexity of O(1)12. If you need further examples or details, feel free to ask! 😊</t>
  </si>
  <si>
    <t>#7_pert0
Result: 3
Justification: The text has moderate coherence because it uses the term "pop," which is not standard for queue operations. The term "pop" is typically associated with stacks, where it removes the top element. In a queue, the correct term for removing an element is "dequeue." However, the intent of the question is understandable—it seeks to know how to remove elements from a queue. The reader familiar with data structures can infer that the question is asking about the removal of elements from the front of the queue, even though the term "pop" is not the conventional one for this operation. The statement is not precise, but it is still coherent enough to be understood within the context of queue operations.</t>
  </si>
  <si>
    <t>#8
Text:"How to pop elements in a stack data structure?"
Task: Given the text above, provide a text coherence score (5 - high, 1 - low) and justify your answer in the format below:
Result: &lt;SCORE&gt;
Justification: &lt;JUSTIFICATION&gt;</t>
  </si>
  <si>
    <t>#8
Result: 5
Justification: The given text is a clear, concise, and specific question that is easy to understand. It consists of a single sentence that asks a specific question about a specific topic (popping elements in a stack data structure). The language is simple and unambiguous, and the question is well-defined, making it easy to comprehend and respond to. The addition of "in a stack data structure" provides extra context and clarity, making it clear that the question is about a specific data structure and its operations. This precision and clarity make the text highly coherent, which is why I would rate the text coherence score as 5, indicating high coherence.</t>
  </si>
  <si>
    <t xml:space="preserve">#8
Result: 5
Justification: The given text is clear, specific, and directly addresses a common operation in the context of a stack data structure: popping elements. It is grammatically correct and focuses on a single action within a well-defined data structure, ensuring high coherence. The question is straightforward and easy to understand, making it suitable for providing a precise and relevant answer related to stack operations. The terminology used ("pop elements in a stack data structure") accurately reflects the operation and context, further enhancing coherence. Therefore, the coherence score is high.
</t>
  </si>
  <si>
    <t>#8
Result: 5
Justification: The sentence "How to pop elements in a stack data structure?" achieves a high coherence score (5) for the following reasons:
Grammatically correct: The sentence structure and word choice are accurate.
Technically accurate: Pop is the specific term used to remove elements from a stack. Stacks follow a Last-In-First-Out (LIFO) principle, where pop removes the element that was most recently added (the top element).
Clear and concise: The question directly addresses the action (pop) and specifies the data structure (stack) relevant to the task.
Mentions data structure: Including "stack data structure" explicitly clarifies any potential ambiguity and demonstrates a strong understanding of the concept.
This sentence effectively conveys the intended meaning and shows a clear grasp of stack functionality. There's no confusion introduced by mentioning the data structure type.</t>
  </si>
  <si>
    <t>#8
Result: 5 Justification: The text coherence is high because it concisely explains the process of popping elements from a stack. It highlights that the pop() function is used to remove the top element from the stack, adhering to the Last-In-First-Out (LIFO) principle. In C++, the std::stack::pop() function removes the top element without returning it, while in Java, the java.util.LinkedList.pop() method achieves the same result. The time complexity for popping an element from a stack is O(1)12. If you need further examples or details, feel free to ask! 😊</t>
  </si>
  <si>
    <t>#8
Result: 5
Justification: The text is highly coherent because it accurately describes a fundamental operation in a stack data structure. The term "pop" is the correct operation used to remove the top element from a stack. The question is specific, using the appropriate terminology for the stack data structure, and is clear without requiring additional context. It is directly relevant to anyone with knowledge of stack operations within the field of computer science and programming. Therefore, the coherence is high, as the statement is precise and well-understood within its context.</t>
  </si>
  <si>
    <t>#8_pert_0
Text:"How to pop elements in a queue data structure?"
Task: Given the text above, provide a text coherence score (5 - high, 1 - low) and justify your answer in the format below:
Result: &lt;SCORE&gt;
Justification: &lt;JUSTIFICATION&gt;</t>
  </si>
  <si>
    <t>#8_pert_0
Result: 3
Justification: The given text is a clear and concise question, but it has a slight inconsistency that affects its coherence. The question asks about popping elements in a queue data structure, but queues do not typically support a "pop" operation. Queues follow the First-In-First-Out (FIFO) principle, and elements are usually dequeued or removed from the front of the queue, not popped. This mismatch between the question and the typical behavior of a queue data structure might cause some confusion or pause for the reader. While the language is still simple and easy to understand, the question's content is less coherent due to this inconsistency, which is why I would rate the text coherence score as 3, indicating moderate coherence.</t>
  </si>
  <si>
    <t>#8_pert_0
Result: 5
Justification: The given text is clear, specific, and directly addresses a common operation in the context of a queue data structure: popping elements (dequeueing). It is grammatically correct and focuses on a single action within a well-defined data structure, ensuring high coherence. The question is straightforward and easy to understand, making it suitable for providing a precise and relevant answer related to queue operations. The terminology used ("pop elements in a queue data structure") accurately reflects the operation and context, further enhancing coherence. Therefore, the coherence score is high.</t>
  </si>
  <si>
    <t xml:space="preserve">#8_pert_0
Result: 3
Justification: The sentence "How to pop elements in a queue data structure?" has a medium coherence score (3) for the following reasons:
Grammatically correct: The sentence structure and word choice are accurate.
Technically inaccurate: Pop is typically used for stacks (LIFO - Last-In-First-Out) to remove elements, while queues use dequeue (FIFO - First-In-First-Out).
Partially clear: Mentioning "queue data structure" clarifies the context, but using pop creates confusion about the specific operation for removing elements.
While pop might be used in some informal contexts for removing elements from a queue, dequeue is the standard and more precise term. This  sentence indicates a slight misunderstanding of the specific terminology used with queues.
</t>
  </si>
  <si>
    <t>#8_pert_0
Result: 4
Justification: Popping elements from a queue data structure is a common operation. To remove an element from the front of the queue, follow these steps:
Check if the queue is empty. If it is, you cannot pop an element.
If the queue is not empty, remove the element from the front (also known as the head) of the queue.
Update the front pointer to point to the next element in the queue.
The coherence score is 4 because the instructions are clear and concise, but additional context (such as the programming language or specific queue implementation) would improve clarity. 🙌</t>
  </si>
  <si>
    <t>#8_pert0
Result: 2
Justification: The text has low coherence because it uses the term "pop," which is not standard terminology for operations on a queue data structure. The term "pop" is typically associated with stacks, where it refers to the removal of the top element. In contrast, queues use the term "dequeue" to describe the removal of elements from the front of the queue. The use of "pop" with a queue suggests a potential misunderstanding of the correct queue operations. Although someone with knowledge of data structures might be able to infer the question's intent, the incorrect terminology reduces the statement's overall coherence.</t>
  </si>
  <si>
    <t xml:space="preserve">#9
Text:"What is a stack and how to push its element?"
Task: Given the text above, provide a text coherence score (5 - high, 1 - low) and justify your answer in the format below:
Result: &lt;SCORE&gt;
Justification: &lt;JUSTIFICATION&gt;
</t>
  </si>
  <si>
    <t xml:space="preserve">#9
Result: 5
Justification: The given text is a clear and concise question that demonstrates a high level of coherence. The text consists of two related clauses: "What is a stack" and "how to push its element". The first clause asks for a definition of a stack, and the second clause asks for an action related to the stack, which is pushing an element. The two clauses are logically connected, and the second clause builds upon the first clause, making the text highly coherent. The language used is simple and straightforward, and the sentence structure is easy to follow, which further contributes to the high coherence score.
</t>
  </si>
  <si>
    <t xml:space="preserve">#9
Result: 3
Justification: The text asks two distinct questions: one about defining a stack and another about pushing elements onto it. This dual focus reduces coherence because it combines two separate inquiries into a single sentence, making it less clear which aspect should be addressed first. Additionally, the conjunction "and" suggests a relationship that might not exist between the two questions in the context of providing a coherent answer. To improve coherence, separating the questions or rephrasing to clarify the relationship between the concepts would be beneficial.
</t>
  </si>
  <si>
    <t xml:space="preserve">#9
Result: 4
Justification: The sentence "What is a stack and how to push its element?" has a coherence score of 4 for the following reasons:
Grammatically correct: The sentence structure and word choice are accurate.
Partially clear: It asks about a stack and then specifically mentions "pushing" an element, which is a correct operation for stacks.
Lacks detail: While it mentions push, it doesn't ask how to perform the push operation itself. A more complete question might ask "What is a stack and how do I push an element onto it?".
Overall, the sentence demonstrates a basic understanding of stacks and the push operation, but it could be more specific about what information is being sought.
</t>
  </si>
  <si>
    <t>#9
Result: 5
Justification: A stack is a fundamental data structure that follows the Last In, First Out (LIFO) principle. Here’s what you need to know:
Definition: A stack is like a pile of plates, where the last plate added is the first one to be removed. Imagine stacking plates on top of each other—the plate you put on last is at the top, and when you remove a plate, it’s the top one that comes off1.
Basic Operations:
Push: Adds an element to the top of the stack.
Pop: Removes and returns the top element from the stack.
Top (or Peek): Retrieves the top element without removing it.
Visualizing a Stack:
Think of a stack as a vertical arrangement of elements, with the top being the most accessible.
When you push an element, it becomes the new top.
Popping an element removes the top item, revealing the one below it.
Remember, stacks are widely used in computer science—for function calls, expression evaluation, and more. They’re essential for solving various problems! 🚀📚23</t>
  </si>
  <si>
    <t>#9
Result: 4
Justification: The text is mostly coherent; it seeks to define a stack data structure and inquire about how to push an element onto it, which is an appropriate operation for a stack. The use of "its" could slightly confuse the reader about whether "its" refers to the stack itself or if there is an implied context that was not provided. However, the overall intent is clear: to ask about the concept of a stack and the process of adding elements to it using the correct terminology "push." The coherence is not perfect due to the potential ambiguity introduced by the possessive pronoun, but the context of stack operations is well understood, which maintains a relatively high level of coherence.</t>
  </si>
  <si>
    <t>#9_pert_0
Text:"What is a queue and how to push its element?"
Task: Given the text above, provide a text coherence score (5 - high, 1 - low) and justify your answer in the format below:
Result: &lt;SCORE&gt;
Justification: &lt;JUSTIFICATION&gt;</t>
  </si>
  <si>
    <t xml:space="preserve">#9_pert_0
Result: 3
Justification: The given text is somewhat coherent, but it contains a subtle inconsistency that reduces its coherence score. The text asks "What is a queue" which suggests that the topic is about queues, but then it asks "how to push its element", which is an operation typically associated with stacks, not queues. In a queue, elements are typically "enqueued" or "added" rather than "pushed". This mismatch between the topic and the operation reduces the coherence of the text, making it less clear and less logical. However, the text is still understandable, and the language is simple, which is why it scores a 3 rather than a lower score.
</t>
  </si>
  <si>
    <t>#9_pert_0
Result: 4
Justification: The text contains two distinct questions: one about defining a queue and another about pushing elements into it. While both questions are related to the concept of queues, they cover different aspects and operations. This dual focus slightly reduces coherence because it combines two separate inquiries into a single sentence, which can make it less clear which aspect should be addressed first. However, the questions are grammatically correct and understandable, and they are closely related in context, which helps maintain some coherence. To improve coherence, separating the questions or rephrasing to clarify the relationship between the concepts would be beneficial.</t>
  </si>
  <si>
    <t xml:space="preserve">#9_pert_0
Result: 3
Justification: The sentence "What is a queue and how to push its element?" has a coherence score of 3 for the following reasons:
Grammatically correct: The sentence structure and word choice are accurate.
Partially clear: It asks about a queue but uses "push" which is technically inaccurate.
Lacks detail: It doesn't ask how to perform any specific operation on the queue.
While the sentence mentions a queue, "push" is the typical operation for adding elements to stacks (LIFO - Last-In-First-Out) whereas queues use enqueue (FIFO - First-In-First-Out). This confusion about the terminology for adding elements reduces the overall coherence.
It partially addresses the functionality of queues but mixes the terminology with stack operations.
</t>
  </si>
  <si>
    <t xml:space="preserve">#9_pert_0
Result: 5
Justification: A queue is a linear data structure that follows the First-In-First-Out (FIFO) principle. Imagine it as a line where elements join at one end (rear) and exit from the other end (front). Here’s how you work with queues:
Enqueue (Insert): Add an element to the rear of the queue.
Dequeue (Delete): Remove and return the element from the front of the queue.
Peek: Retrieve the front element without removing it.
Empty: Check if the queue is empty.
Full: Check if the queue is full (if it has a maximum capacity).
Queues are essential for tasks like task scheduling in operating systems, data transfer in network communication, and simulating real-world systems (think waiting lines). They’re a fundamental concept in computer science! 🚶‍♂️🚶‍♀️📊 123
</t>
  </si>
  <si>
    <t>#9_pert0
Result: 3
Justification: The text has moderate coherence. It correctly identifies a queue as the subject and attempts to describe an operation related to adding an element to it. However, the use of the term "push" is not standard for queues; the appropriate term for adding an element to a queue is "enqueue." This mismatch between the operation described and the correct terminology for a queue introduces a level of confusion. While the intent is clear—to understand how to add an element to a queue—the use of "push," which is commonly associated with stacks, reduces the coherence of the statement. Readers familiar with data structures might understand the intent but would note the imprecision of the language used.</t>
  </si>
  <si>
    <t>#10
Text:"What is a queue and how to enqueue its element?"
Task: Given the text above, provide a text coherence score (5 - high, 1 - low) and justify your answer in the format below:
Result: &lt;SCORE&gt;
Justification: &lt;JUSTIFICATION&gt;</t>
  </si>
  <si>
    <t>#10
Result: 5
Justification: The given text is highly coherent. The text asks "What is a queue" which suggests that the topic is about queues, and then it asks "how to enqueue its element", which is a correct and relevant operation associated with queues. The two clauses are logically connected, and the second clause builds upon the first clause, making the text highly coherent. The language used is simple and straightforward, and the sentence structure is easy to follow. The use of the correct terminology "enqueue" instead of "push" (as in the previous example) adds to the coherence of the text, making it clear and logical. Overall, the text is well-structured and easy to understand, which justifies a high coherence score of 5.</t>
  </si>
  <si>
    <t>#10
Result: 5
Justification: The given text is clear, specific, and directly addresses two related aspects: defining a queue and performing an operation (enqueueing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enqueueing, enhancing the overall coherence of the text. Therefore, the coherence score is high.</t>
  </si>
  <si>
    <t xml:space="preserve">#10
Result: 5
Justification: The sentence "What is a queue and how to enqueue its element?" achieves a high coherence score (5) for the following reasons:
Grammatically correct: The sentence structure and word choice are accurate.
Technically accurate: "Queue" is the correct data structure, and "enqueue" is the specific term used for adding elements to a queue (FIFO - First-In-First-Out).
Clear and concise: The question directly asks about the definition of a queue and how to perform the enqueue operation.
Shows understanding of specific terminology: Using "enqueue" demonstrates a clear understanding of the technical terms associated with queues.
This sentence effectively conveys the intended meaning and shows a grasp of basic queue functionality and terminology.
</t>
  </si>
  <si>
    <t>#10
Result: 5
Justification: A queue is a linear data structure that follows the First-In-First-Out (FIFO) principle. It operates like a line where elements are added at one end (rear) and removed from the other end (front). Here’s how you enqueue (insert) an element into a queue:
Enqueue (Insert):
Check if the queue is full.
If the queue is not full, increment the rear pointer to point to the next empty space.
Add the data element to the queue location where the rear is pointing.
Remember, queues are used in scenarios like task scheduling in operating systems, data transfer in network communication, and simulating real-world systems. They’re fundamental in computer science! 🚶‍♂️🚶‍♀️📊 1234</t>
  </si>
  <si>
    <t>#10
Result: 5
Justification: The text is highly coherent because it accurately defines the subject, a "queue," and correctly uses the term "enqueue" to describe the operation of adding an element to the queue. This term is specific to queues and aligns with the First-In-First-Out (FIFO) principle that queues follow. The question is clear, well-structured, and requires no additional context to be understood by anyone familiar with the concept of a queue in computer science or programming. The use of precise terminology in the context of a well-defined data structure results in a high coherence score.</t>
  </si>
  <si>
    <t>#10_pert_0
Text:"What is a stack and how to enqueue its element?"
Task: Given the text above, provide a text coherence score (5 - high, 1 - low) and justify your answer in the format below:
Result: &lt;SCORE&gt;
Justification: &lt;JUSTIFICATION&gt;</t>
  </si>
  <si>
    <t>#10_pert_0
Result: 2
Justification: The given text is somewhat incoherent. The text asks "What is a stack" which suggests that the topic is about stacks, but then it asks "how to enqueue its element", which is an operation typically associated with queues, not stacks. In a stack, elements are typically "pushed" or "popped", not "enqueued". This mismatch between the topic and the operation reduces the coherence of the text, making it unclear and illogical. The language used is simple, but the sentence structure is confusing due to the incorrect terminology, which lowers the coherence score. Overall, the text is not well-structured and may cause confusion, which justifies a low coherence score of 2.</t>
  </si>
  <si>
    <t>#10_pert_0
Result: 2
Justification: The given text contains two distinct questions: one about defining a stack and another about enqueueing elements, which is an operation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</si>
  <si>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#10_pert_0
Result: 2
Justification: The sentence "What is a stack and how to enqueue its element?" has a low coherence score (2) for the following reasons:
Technical inaccuracy: Enqueue is the specific term used for adding elements to a queue (FIFO - First-In-First-Out), whereas stacks use push (LIFO - Last-In-First-Out) for adding elements.
Mixing concepts: The sentence combines terms from two different data structures (queue and stack) and their respective operations (enqueue and push).
The question demonstrates a misunderstanding of the fundamental operations associated with stacks and queues. While grammatically correct, it mixes technical concepts and proposes an incorrect action for a stack data structure.
</t>
  </si>
  <si>
    <t xml:space="preserve">#10_pert_0
Result: 3
Justification: A stack is a Last-In, First-Out (LIFO) data structure where elements are inserted and removed from one end—the top of the stack. It has two primary operations:
Push: Adds an element to the top of the stack.
Pop: Removes the most recently added element from the stack (but not yet removed).
However, when it comes to enqueuing elements (adding them to a queue), stacks alone are not directly suitable. Queues follow the First-In-First-Out (FIFO) principle, where the oldest element is the first to be removed. To implement a queue using stacks, we can use two approaches:
Method 1 (Making enQueue operation costly):
Ensure that the oldest entered element is always at the top of stack1.
To enqueue an element:
While stack1 is not empty, push everything from stack1 to stack2.
Push the new element to stack1.
Push everything back to stack1.
Time complexity for enQueue: O(n)
Time complexity for deQueue: O(1)
Method 2 (Making deQueue operation costly):
In enQueue operation, add the new element to the top of stack1.
In deQueue operation:
If stack2 is empty, move all elements from stack1 to stack2.
Pop the element from stack2 and return it.
Amortized complexity for deQueue: O(1)
Method 2 is more efficient, as it moves elements only when necessary. Remember that stacks are LIFO, while queues are FIFO! 🚀📊 123
</t>
  </si>
  <si>
    <t>#10_pert0
Result: 2
Justification: The text has low coherence due to the incorrect application of the term "enqueue" in the context of a stack. The term "enqueue" is specific to adding elements to a queue, not a stack. In the context of a stack, the operation for adding elements is called "push." The misuse of "enqueue" in relation to a stack indicates a misunderstanding of the appropriate terminology for stack operations, which introduces confusion and reduces the coherence of the statement. Although the question attempts to define a stack and inquire about adding an element, the use of incorrect terminology undermines the clarity of the statement.</t>
  </si>
  <si>
    <t xml:space="preserve">#11
Text:"What is a queue and how to dequeue an element in it?"
Task: Given the text above, provide a text coherence score (5 - high, 1 - low) and justify your answer in the format below:
Result: &lt;SCORE&gt;
Justification: &lt;JUSTIFICATION&gt;
</t>
  </si>
  <si>
    <t>#11
Result: 5
Justification: The given text is a clear and concise question that asks about the definition of a queue data structure and how to remove an element from it. The text is grammatically correct, and the language used is formal and technical, indicating that the writer is familiar with the topic. The question is well-structured, with a clear subject (queue) and a specific action (dequeue an element) that the writer wants to know about. The text does not contain any ambiguous or vague phrases, and the meaning is easily understandable. Overall, the text exhibits high coherence, making it easy to comprehend and respond to.</t>
  </si>
  <si>
    <t>#11
Result: 5
Justification: The given text is clear, specific, and directly addresses two related aspects: defining a queue and performing an operation (dequeuing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dequeuing, enhancing the overall coherence of the text. Therefore, the coherence score is high.</t>
  </si>
  <si>
    <t xml:space="preserve">#11
Result: 5
Justification: The sentence "What is a queue and how to dequeue an element in it?" achieves a high coherence score (5) for the following reasons:
Grammatically correct: The sentence structure and word choice are accurate.
Technically accurate: "Queue" is the correct data structure, and "dequeue" is the specific term used for removing elements from a queue (FIFO - First-In-First-Out).
Clear and concise: The question directly asks about the definition of a queue and how to perform the dequeue operation.
Shows understanding of specific terminology: Using "dequeue" demonstrates a clear understanding of the technical terms associated with queues.
This sentence effectively conveys the intended meaning and shows a grasp of basic queue functionality and terminology. It indicates a clear understanding of both the data structure itself and the operation used to remove elements from it.
</t>
  </si>
  <si>
    <t xml:space="preserve">#11
Score: 5
Justification: A queue is a linear data structure that follows the “first-in, first-out” (FIFO) principle. It operates like a line where elements are added at one end (rear) and removed from the other end (front) 1. Here are the basic operations for a queue:
Enqueue (Insert): Adds an element to the rear of the queue.
Dequeue (Delete): Removes and returns the element from the front of the queue 2.
Think of a queue as a line of people waiting to purchase tickets, where the first person in line is the first person served (similar to “First Come First Serve”). The position of the entry ready to be served is called the front, and the position of the last entry added is called the rear 3. Under the hood, a queue is often represented by a linked list, with enqueue adding elements to the end and dequeue removing elements from the head 4. So, to dequeue an element, you simply remove it from the front of the queue. 🎟️
</t>
  </si>
  <si>
    <t>#11
Result: 5
Justification: The text is highly coherent because it correctly identifies the subject as a "queue" and uses the appropriate term "dequeue" to describe the operation of removing an element from the queue. "Dequeue" is the standard operation for taking an element out of a queue, which follows the FIFO (First-In-First-Out) principle. The question is straightforward, uses accurate terminology, and requires no additional context to be understood by someone with basic knowledge of data structures. The precision in language and the clear reference to a well-defined data structure operation result in a high coherence score.</t>
  </si>
  <si>
    <t xml:space="preserve">#11_pert_0
Text:"What is a stack and how to dequeue an element in it?"
Task: Given the text above, provide a text coherence score (5 - high, 1 - low) and justify your answer in the format below:
Result: &lt;SCORE&gt;
Justification: &lt;JUSTIFICATION&gt;
</t>
  </si>
  <si>
    <t>#11_pert_0
Result: 2
Justification: The given text is a question that asks about the definition of a stack data structure, but then asks how to dequeue an element in it. The problem is that dequeue is an operation typically associated with queues, not stacks. Stacks use push and pop operations, not dequeue. This inconsistency in terminology makes the text confusing and unclear. The writer seems to be mixing up two different data structures, which reduces the coherence of the text. While the grammar and language are still formal and technical, the meaning is not easily understandable due to the incorrect use of terminology.</t>
  </si>
  <si>
    <t>#11_pert_0
Result: 2
Justification: The given text contains two distinct questions: one about defining a stack and another about dequeuing elements, which is an operation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</si>
  <si>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#11_pert_0
Result: 2
Justification: The sentence "What is a stack and how to dequeue an element in it?" has a low coherence score (2) for the following reasons:
Technical inaccuracy: Dequeue is the specific term used for removing elements from a queue (FIFO - First-In-First-Out), whereas stacks use pop (LIFO - Last-In-First-Out) for removing elements.
Mixing concepts: The sentence combines terms from two different data structures (queue and stack) and their respective operations (dequeue and pop).
The question demonstrates a misunderstanding of the fundamental operations associated with stacks and queues. While grammatically correct, it mixes technical concepts and proposes an incorrect action for a stack data structure. Dequeue wouldn't be a valid way to remove elements from a stack.
</t>
  </si>
  <si>
    <t>#11_pert_0
Score: 5
Justification: A stack is a fundamental data structure that follows the Last-In-First-Out (LIFO) principle. It’s like a stack of plates where you can only add or remove plates from the top. Here are the basic operations for a stack:
Push: Adds an element to the top of the stack.
Pop: Removes and returns the element from the top of the stack 1.
Think of a stack as a pile of books, where the last book placed on the pile is the first one you can take off. The top of the stack is where you add or remove elements 2. Under the hood, a stack can be implemented using an array or a linked list, with push adding elements to the top and pop removing elements from the top 3. So, to dequeue an element from a stack, you simply perform a pop operation. 📚</t>
  </si>
  <si>
    <t>#11_pert0
Result: 2
Justification: The text exhibits low coherence due to the incorrect application of the term "dequeue" in the context of a stack. The term "dequeue" is specific to the removal of elements from a queue, not a stack. In the context of a stack, the operation for removing elements is called "pop." The misuse of "dequeue" in relation to a stack indicates a misunderstanding of the appropriate terminology for stack operations, which introduces confusion and reduces the coherence of the statement. Although the question attempts to define a stack and inquire about removing an element, the use of incorrect terminology undermines the clarity of the statement.</t>
  </si>
  <si>
    <t>#12
Text:"What is a stack and how to pop an element from it?"
Task: Given the text above, provide a text coherence score (5 - high, 1 - low) and justify your answer in the format below:
Result: &lt;SCORE&gt;
Justification: &lt;JUSTIFICATION&gt;</t>
  </si>
  <si>
    <t xml:space="preserve">#12
Result: 5
Justification: The given text is a clear and concise question that asks about the definition of a stack data structure and how to remove an element from it using the correct operation (pop). The text is grammatically correct, and the language used is formal and technical, indicating that the writer is familiar with the topic. The question is well-structured, with a clear subject (stack) and a specific action (pop an element) that the writer wants to know about. The use of the correct terminology (pop) for the stack data structure adds to the coherence of the text. The meaning is easily understandable, and the text does not contain any ambiguous or vague phrases. Overall, the text exhibits high coherence, making it easy to comprehend and respond to.
</t>
  </si>
  <si>
    <t xml:space="preserve">#12
Result: 5
Justification: The given text is clear, specific, and directly addresses two related aspects: defining a stack and performing an operation (popping elements) on it. It is grammatically correct and focuses on understanding the concept of a stack and how to perform a specific action within it, ensuring high coherence. The questions are straightforward and easy to understand, making them suitable for providing precise and relevant answers related to stack operations. The conjunction "and" in this context appropriately connects the definition of a stack with the specific operation of popping, enhancing the overall coherence of the text. Therefore, the coherence score is high.
</t>
  </si>
  <si>
    <t xml:space="preserve">#12
Result: 5
Justification: The sentence "What is a stack and how to pop an element from it?" achieves a high coherence score (5) for the following reasons:
Grammatically correct: The sentence structure and word choice are accurate.
Technically accurate: "Stack" is the correct data structure, and "pop" is the specific term used for removing elements from a stack (LIFO - Last-In-First-Out).
Clear and concise: The question directly asks about the definition of a stack and how to perform the pop operation.
Shows understanding of specific terminology: Using "pop" demonstrates a clear understanding of the technical terms associated with stacks.
This sentence effectively conveys the intended meaning and shows a grasp of basic stack functionality and terminology. It indicates a clear understanding of both the data structure itself and the operation used to remove elements from it.
</t>
  </si>
  <si>
    <t xml:space="preserve">#12
Score: 5
Justification: A stack is a fundamental data structure based on the Last-In-First-Out (LIFO) principle. Imagine a stack of plates where you can only add or remove plates from the top. Here’s how it works:
Push: Adds an element to the top of the stack.
Pop: Removes and returns the element from the top of the stack 1.
For example, think of a stack of books. The last book placed on the pile is the first one you can take off. The top of the stack is where you add or remove elements 2. In programming, stacks are commonly used for managing function calls, expression evaluation, and undo functionality.
To pop an element from a stack:
Check if the stack is empty.
If not empty, remove the top element.
The next element becomes the new top 3.
So, popping an element from a stack is as simple as removing the top item. 📚
</t>
  </si>
  <si>
    <t>#12
Result: 5
Justification: The text is highly coherent because it correctly identifies the subject as a "stack" and uses the appropriate term "pop" to describe the operation of removing an element from the stack. "Pop" is the standard operation for taking the top element out of a stack, which follows the LIFO (Last-In-First-Out) principle. The question is direct, employs accurate terminology, and requires no additional context to be understood by someone with basic knowledge of data structures. The precision in language and the clear reference to a well-defined data structure operation result in a high coherence score.</t>
  </si>
  <si>
    <t>#12_pert_0
Text:"What is a queue and how to pop an element from it?"
Task: Given the text above, provide a text coherence score (5 - high, 1 - low) and justify your answer in the format below:
Result: &lt;SCORE&gt;
Justification: &lt;JUSTIFICATION&gt;</t>
  </si>
  <si>
    <t>#12_pert_0
Result: 5
Justification: The given text is a single sentence that consists of two closely related questions. The first part of the sentence asks "What is a queue", which implies that the reader wants to understand the concept of a queue. The second part of the sentence asks "how to pop an element from it", which is a natural follow-up question that assumes the reader has a basic understanding of what a queue is. The coherence of the text is high because the two questions are logically connected, and the second question builds upon the first one, creating a clear and cohesive thought process.</t>
  </si>
  <si>
    <t xml:space="preserve">#12_pert_0
Result: 5
Justification: The given text is clear, specific, and directly addresses two related aspects: defining a queue and performing an operation (popping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popping, enhancing the overall coherence of the text. Therefore, the coherence score is high.
</t>
  </si>
  <si>
    <t xml:space="preserve">#12_pert_0
Result: 3
Justification: The sentence "What is a queue and how to pop an element from it?" has a coherence score of 3 for the following reasons:
Grammatically correct: The sentence structure and word choice are accurate.
Partially clear: It asks about a queue but uses "pop" which is technically inaccurate for queues.
Lacks detail: It asks about removing an element but doesn't use the specific terminology for queues.
While the sentence mentions a queue, "pop" is the typical operation for removing elements from stacks (LIFO) whereas queues use dequeue (FIFO). This confusion about the terminology for removing elements reduces the overall coherence.
It partially addresses the functionality of queues but mixes the terminology with stack operations.
</t>
  </si>
  <si>
    <t xml:space="preserve">#12_pert_0
Score: 5
Justification: A queue is a fundamental data structure that operates on the “first-in, first-out” (FIFO) principle. Imagine a queue as a line of people waiting in a queue to purchase tickets, where the first person in line is the first person served. Here are the basic operations for a queue:
Enqueue (Insert): Adds an element to the rear (end) of the queue.
Dequeue (Delete): Removes and returns the element from the front of the queue 1.
Under the hood, a queue can be represented by a linked list, where enqueue adds elements to the end and dequeue removes elements from the head 2. So, to pop an element from a queue, you simply remove it from the front. 🎟️
</t>
  </si>
  <si>
    <t>#12_pert0
Result: 3
Justification: The text has moderate coherence. The first part of the sentence accurately defines the subject as a "queue," which is coherent. However, the second part introduces the term "pop," which is typically used for stacks, not queues. In the context of a queue, the correct term for removing an element is "dequeue." This discrepancy may cause confusion for those familiar with data structures, as "pop" is not the conventional term for removing elements from a queue. While the intent to describe the removal of an element from a queue is clear, the use of "pop" instead of "dequeue" reduces the coherence of the statement.</t>
  </si>
  <si>
    <t>#13
Text:"What is a queue and how to enqueue an element in it?"
Task: Given the text above, provide a text coherence score (5 - high, 1 - low) and justify your answer in the format below:
Result: &lt;SCORE&gt;
Justification: &lt;JUSTIFICATION&gt;</t>
  </si>
  <si>
    <t xml:space="preserve">#13
Result: 5
Justification: The given text is a single sentence that consists of two closely related questions. The first part of the sentence asks "What is a queue", which implies that the reader wants to understand the concept of a queue. The second part of the sentence asks "how to enqueue an element in it", which is a natural follow-up question that assumes the reader has a basic understanding of what a queue is and wants to know how to add an element to it. The coherence of the text is high because the two questions are logically connected, and the second question builds upon the first one, creating a clear and cohesive thought process. The questions are also related to the basic operations of a queue, which further increases the coherence of the text.
</t>
  </si>
  <si>
    <t xml:space="preserve">#13
Result: 5
Justification: The given text is clear, specific, and directly addresses two related aspects: defining a queue and performing an operation (enqueueing elements) on it. It is grammatically correct and focuses on understanding the concept of a queue and how to perform a specific action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 of enqueueing, enhancing the overall coherence of the text. Therefore, the coherence score is high.
</t>
  </si>
  <si>
    <t xml:space="preserve">#13
Result: 5
Justification: The sentence "What is a queue and how to enqueue an element in it?" achieves a high coherence score (5) for the following reasons:
Grammatically correct: The sentence structure and word choice are accurate.
Technically accurate: "Queue" is the correct data structure, and "enqueue" is the specific term used for adding elements to a queue (FIFO - First-In-First-Out).
Clear and concise: The question directly asks about the definition of a queue and how to perform the enqueue operation.
Shows understanding of specific terminology: Using "enqueue" demonstrates a clear understanding of the technical terms associated with queues.
This sentence effectively conveys the intended meaning and shows a grasp of basic queue functionality and terminology. It indicates a clear understanding of both the data structure itself and the operation used to add elements to it.
</t>
  </si>
  <si>
    <t>#13
Score: 5
Justification: A queue is a linear data structure that follows the First-In-First-Out (FIFO) principle. It operates like a line where elements are added at one end (rear) and removed from the other end (front) 1. Here are the basic operations for a queue:
Enqueue (Insert): Adds an element to the rear of the queue.
Think of a queue as a line of people waiting to purchase tickets, where the first person in line is the first person served (similar to “First Come First Serve”). The position of the entry ready to be served is called the front, and the position of the last entry added is called the rear 2. Under the hood, a queue is often represented by a linked list, with enqueue adding elements to the end 3. So, to enqueue an element, you simply add it to the rear of the queue. 🎟️</t>
  </si>
  <si>
    <t>#13
Result: 5
Justification: The text is highly coherent because it correctly identifies the subject as a "queue" and uses the appropriate term "enqueue" to describe the operation of adding an element to the queue. "Enqueue" is the standard operation for inserting an element into a queue, which follows the FIFO (First-In-First-Out) principle. The question is clear, uses accurate terminology, and does not require additional context to be understood by someone with basic knowledge of data structures. The precision in language and the clear reference to a well-defined data structure operation result in a high coherence score.</t>
  </si>
  <si>
    <t xml:space="preserve">#13_pert_0
Text:"What is a stack and how to enqueue an element in it?"
Task: Given the text above, provide a text coherence score (5 - high, 1 - low) and justify your answer in the format below:
Result: &lt;SCORE&gt;
Justification: &lt;JUSTIFICATION&gt;
</t>
  </si>
  <si>
    <t>#13_pert_0
Result: 2
Justification: The given text is a single sentence that consists of two questions. The first part of the sentence asks "What is a stack", which implies that the reader wants to understand the concept of a stack. However, the second part of the sentence asks "how to enqueue an element in it", which is a question that is more relevant to a queue data structure, not a stack. Enqueue is an operation typically associated with queues, not stacks. This inconsistency between the two questions decreases the coherence of the text, making it less logical and clear. The questions do not build upon each other as naturally as they would if the second question asked about an operation relevant to stacks, such as "how to push an element onto it".</t>
  </si>
  <si>
    <t>#13_pert_0
Result: 2
Justification: The given text contains two distinct questions: one about defining a stack and another about enqueueing elements, which is an operation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</si>
  <si>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#13_pert_0
Result: 2
Justification: The sentence "What is a stack and how to enqueue an element in it?" has a low coherence score (2) for the following reasons:
Technical inaccuracy: Enqueue is the specific term used for adding elements to a queue (FIFO - First-In-First-Out), whereas stacks use push (LIFO - Last-In-First-Out) for adding elements.
Mixing concepts: The sentence combines terms from two different data structures (queue and stack) and their respective operations (enqueue and push).
The question demonstrates a misunderstanding of the fundamental operations associated with stacks and queues. While grammatically correct, it mixes technical concepts and proposes an incorrect action for a stack data structure. Enqueue wouldn't be a valid way to add elements to a stack.
</t>
  </si>
  <si>
    <t xml:space="preserve">#13_pert_0
Coherence Score: 5
Justification:
A stack is a linear data structure that follows the Last-In-First-Out (LIFO) principle. It means that the last element added to the stack will be the first one removed. Stacks have two primary operations:
Push: Adds an element to the top of the stack.
Pop: Removes the top element from the stack.
Now, let’s discuss how to enqueue an element in a stack. Enqueue is an operation typically associated with queues, but we can simulate it using stacks. Here are two methods:
Making enQueue operation costly:
To enqueue an element, we use two stacks: stack1 and stack2.
While stack1 is not empty, we pop everything from stack1 and push it onto stack2.
Then, we push the new element onto stack1.
Finally, we pop everything from stack2 and push it back to stack1.
This ensures that the oldest entered element is always at the top of stack1.
Time complexity for enQueue: O(n), where n is the number of elements in the stack.
Time complexity for deQueue: O(1).
Making deQueue operation costly:
In this method, we enqueue elements directly onto stack1.
For deQueue, if stack2 is empty, we move all elements from stack1 to stack2.
The top element of stack2 is then returned.
This approach minimizes the number of element movements during deQueue.
Amortized complexity for deQueue: O(1).
This method is better than the first one.
In summary, we can use stacks to simulate queue behavior, either by making enQueue or deQueue operations costly12. 🚀
</t>
  </si>
  <si>
    <t>#13_pert0
Result: 2
Justification: The text exhibits low coherence due to the incorrect application of the term "enqueue" in the context of a stack. The term "enqueue" is specific to adding elements to a queue, not a stack. In the context of a stack, the operation for adding elements is called "push." The misuse of "enqueue" in relation to a stack indicates a misunderstanding of the appropriate terminology for stack operations, which introduces confusion and reduces the coherence of the statement. Although the question attempts to define a stack and inquire about adding an element, the use of incorrect terminology undermines the clarity of the statement.</t>
  </si>
  <si>
    <t xml:space="preserve">#14
Text:"What is a stack and how to push an element on it?"
Task: Given the text above, provide a text coherence score (5 - high, 1 - low) and justify your answer in the format below:
Result: &lt;SCORE&gt;
Justification: &lt;JUSTIFICATION&gt;
</t>
  </si>
  <si>
    <t xml:space="preserve">#14
Result: 5
Justification: The given text is a single sentence that consists of two closely related questions. The first part of the sentence asks "What is a stack", which implies that the reader wants to understand the concept of a stack. The second part of the sentence asks "how to push an element on it", which is a natural follow-up question that assumes the reader has a basic understanding of what a stack is and wants to know how to add an element to it. The coherence of the text is high because the two questions are logically connected, and the second question builds upon the first one, creating a clear and cohesive thought process. The questions are also related to the basic operations of a stack, which further increases the coherence of the text. Pushing an element onto a stack is a fundamental operation of a stack data structure, making the second question a natural and expected follow-up to the first question.
</t>
  </si>
  <si>
    <t>#14
Result: 5
Justification: The given text is clear, specific, and directly addresses two related aspects: defining a stack and performing an operation (pushing elements) on it. It is grammatically correct and focuses on understanding the concept of a stack and how to perform a specific action within it, ensuring high coherence. The questions are straightforward and easy to understand, making them suitable for providing precise and relevant answers related to stack operations. The conjunction "and" in this context appropriately connects the definition of a stack with the specific operation of pushing, enhancing the overall coherence of the text. Therefore, the coherence score is high.</t>
  </si>
  <si>
    <t xml:space="preserve">#14
Result: 5
Justification: The sentence "What is a stack and how to push an element on it?" achieves a high coherence score (5) for the following reasons:
Grammatically correct: The sentence structure and word choice are accurate.
Technically accurate: "Stack" is the correct data structure, and "push" is the specific term used for adding elements to a stack (LIFO - Last-In-First-Out).
Clear and concise: The question directly asks about the definition of a stack and how to perform the push operation.
Shows understanding of specific terminology: Using "push" demonstrates a clear understanding of the technical terms associated with stacks.
Minor phrasing: While "on" is technically accurate, "into" might be a more natural phrasing when referring to adding elements to a data structure. However, this minor difference doesn't affect the overall coherence.
This sentence effectively conveys the intended meaning and shows a grasp of basic stack functionality and terminology. It indicates a clear understanding of both the data structure itself and the operation used to add elements to it.
</t>
  </si>
  <si>
    <t xml:space="preserve">#14
Coherence Score: 5
Justification:
A stack is a linear data structure based on the Last In First Out (LIFO) principle. Imagine it as a stack of plates: the last plate added is the first one to be removed. Here’s how it works:
Pushing an element onto the stack:
When you push an element onto the stack, it’s like adding a new plate on top.
The newly added element becomes the top of the stack.
This operation is called push.
Think of it as placing a plate on the stack.
!Stack 1
Popping an element from the stack:
Popping removes the top plate from the stack.
The element below the top becomes the new top.
This operation is called pop.
It’s like taking the top plate off the stack.
!Stack Pop 1
In summary, pushing adds an element, and popping removes the top element from the stack. 🥞1234
</t>
  </si>
  <si>
    <t>#14
Result: 5
Justification: The text is highly coherent because it correctly identifies the subject as a "stack" and uses the appropriate term "push" to describe the operation of adding an element to the stack. "Push" is the standard operation for inserting an element onto the top of a stack, which follows the LIFO (Last-In-First-Out) principle. The question is direct, employs accurate terminology, and requires no additional context to be understood by someone with basic knowledge of data structures. The precision in language and the clear reference to a well-defined data structure operation result in a high coherence score.</t>
  </si>
  <si>
    <t>#14_pert_0
Text:"What is a queue and how to push an element on it?"
Task: Given the text above, provide a text coherence score (5 - high, 1 - low) and justify your answer in the format below:
Result: &lt;SCORE&gt;
Justification: &lt;JUSTIFICATION&gt;</t>
  </si>
  <si>
    <t>#14_pert_0
Result: 5
Justification: The given text is a coherent and concise question that clearly asks about the concept of a queue data structure and how to perform a specific operation (pushing an element) on it. The text consists of two closely related clauses that are grammatically correct and semantically meaningful. The first clause "What is a queue" sets the context, and the second clause "and how to push an element on it" specifies the action to be performed on the queue. The text does not contain any ambiguity, vagueness, or unrelated information, making it highly coherent and deserving of a score of 5.</t>
  </si>
  <si>
    <t>#14_pert_0
Result: 2
Justification: The given text contains two distinct questions: one about defining a queue and another about pushing elements, which is an operation typically associated with stacks, not queues.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</si>
  <si>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#14_pert_0
Result: 3
Justification: The sentence "What is a queue and how to push an element on it?" has a coherence score of 3 for the following reasons:
Grammatically correct: The sentence structure and word choice are accurate.
Partially clear: It asks about a queue but uses "push" which is technically inaccurate for queues.
Lacks detail: It asks about adding an element but doesn't use the specific terminology for queues.
While the sentence mentions a queue, "push" is the typical operation for adding elements to stacks (LIFO - Last-In-First-Out) whereas queues use enqueue (FIFO - First-In-First-Out). This confusion about the terminology for adding elements reduces the overall coherence.
It partially addresses the functionality of queues but mixes the terminology with stack operations.
</t>
  </si>
  <si>
    <t xml:space="preserve">#14_pert_0
Coherence Score: 5
Justification:
A queue is a linear data structure that follows the First-In-First-Out (FIFO) principle. Imagine it as a line where elements join at one end (rear) and exit from the other end (front). Here’s how it works:
Enqueue (Insert):
To add an element to the rear of the queue, we use the push() function.
The new element becomes the last in line.
This operation is like joining the queue.
!Queue Enqueue 1
Dequeue (Remove):
To remove the front element (the oldest) from the queue, we use the pop() function.
The next element becomes the new front.
It’s like leaving the queue.
!Queue Dequeue 1
In summary, pushing adds an element to the rear, and popping removes the front element from the queue. 🚶‍♂️🚶‍♀️123
</t>
  </si>
  <si>
    <t>#14_pert0
Result: 3
Justification: The text has moderate coherence. The first part of the sentence accurately defines the subject as a "queue," which is coherent. However, the second part introduces the term "push," which is typically used for stacks, not queues. In the context of a queue, the correct term for adding an element is "enqueue." While someone familiar with data structures might understand that the question is asking about adding an element to a queue, the use of "push" instead of "enqueue" introduces imprecision and is not the conventional terminology for queue operations. The intent is clear, but the use of incorrect terminology reduces the coherence of the statement.</t>
  </si>
  <si>
    <t>#15
Text:"What is a stack and how to push and pop its elements?"
Task: Given the text above, provide a text coherence score (5 - high, 1 - low) and justify your answer in the format below:
Result: &lt;SCORE&gt;
Justification: &lt;JUSTIFICATION&gt;</t>
  </si>
  <si>
    <t>#15
Result: 5
Justification: The given text is a coherent and well-structured question that clearly asks about the concept of a stack data structure and how to perform two specific operations (pushing and popping elements) on it. The text consists of two closely related clauses that are grammatically correct and semantically meaningful. The first clause "What is a stack" sets the context, and the second clause "and how to push and pop its elements" specifies the actions to be performed on the stack. The use of "and" to connect the two clauses indicates a logical relationship between them, and the text does not contain any ambiguity, vagueness, or unrelated information, making it highly coherent and deserving of a score of 5.</t>
  </si>
  <si>
    <t>#15
Result: 5
Justification: The given text is clear, specific, and directly addresses two related aspects: defining a stack and performing operations (pushing and popping elements) on it. It is grammatically correct and focuses on understanding the concept of a stack and how to perform specific actions within it, ensuring high coherence. The questions are straightforward and easy to understand, making them suitable for providing precise and relevant answers related to stack operations. The conjunction "and" in this context appropriately connects the definition of a stack with the specific operations of pushing and popping, enhancing the overall coherence of the text. Therefore, the coherence score is high.</t>
  </si>
  <si>
    <t xml:space="preserve">#15
Result: 5
Justification: The sentence "What is a stack and how to push and pop its elements?" achieves a high coherence score (5) for the following reasons:
Grammatically correct: The sentence structure and word choice are accurate.
Technically accurate: "Stack" is the correct data structure, and "push" and "pop" are the specific terms used for adding and removing elements from a stack (LIFO - Last-In-First-Out).
Clear and concise: The question directly asks about the definition of a stack and its two fundamental operations.
Shows understanding of core functionalities: Including both push and pop demonstrates a clear understanding of how elements are added and removed in a stack.
This sentence effectively conveys the intended meaning and shows a strong grasp of stack functionality and terminology. It indicates a comprehensive understanding of both the data structure itself and the operations used to manipulate elements within it.
</t>
  </si>
  <si>
    <t>#15
Coherence Score: 5
Justification:
A stack is a linear data structure based on the Last In First Out (LIFO) principle. Imagine it as a stack of plates: the last plate added is the first one to be removed. Here’s how it works:
Pushing an element onto the stack:
When you push an element onto the stack, it’s like adding a new plate on top.
The newly added element becomes the top of the stack.
This operation is called push.
Think of it as placing a plate on the stack.
!Stack 1
Popping an element from the stack:
Popping removes the top plate from the stack.
The element below the top becomes the new top.
This operation is called pop.
It’s like taking the top plate off the stack.
!Stack Pop 1
In summary, pushing adds an element, and popping removes the top element from the stack. 🥞1234</t>
  </si>
  <si>
    <t>#15
Result: 5
Justification: The text is highly coherent because it accurately describes a stack and refers to its fundamental operations using the correct terminology. "Push" is the term for adding an element to the top of a stack, and "pop" is the term for removing the top element from a stack. These are the standard operations that define how a stack operates under the LIFO (Last-In-First-Out) principle. The question is clear, concise, and does not require additional context to be understood by someone with knowledge of stack data structures. The precise use of "push" and "pop" within the context of a stack maintains a high level of coherence.</t>
  </si>
  <si>
    <t xml:space="preserve">#15_pert_0
Text:"What is a queue and how to push and pop its elements?"
Task: Given the text above, provide a text coherence score (5 - high, 1 - low) and justify your answer in the format below:
Result: &lt;SCORE&gt;
Justification: &lt;JUSTIFICATION&gt;
</t>
  </si>
  <si>
    <t>#15_pert_0
Result: 4
Justification: The given text is mostly coherent, but there is a slight issue with the question. A queue is a First-In-First-Out (FIFO) data structure, and the typical operations performed on a queue are "enqueue" (equivalent to push) and "dequeue" (equivalent to pop). While it's not uncommon to use "push" and "pop" with queues, it's more typical to associate these terms with stacks. This slight mismatch between the data structure and the operations mentioned might cause a brief moment of confusion for the reader. However, the text is still grammatically correct, and the question is clear and concise, so it deserves a score of 4.</t>
  </si>
  <si>
    <t xml:space="preserve">#15_pert_0
Result: 4
Justification: The given text asks about two related aspects: defining a queue and performing operations (pushing and popping elements) on it. While both questions are related to the concept of queues, they cover different operations. This dual focus slightly reduces coherence because it combines two separate inquiries into a single sentence, which can make it less clear which aspect should be addressed first. However, the questions are grammatically correct and understandable, and they are closely related in context, which helps maintain coherence. To improve coherence further, separating the questions or rephrasing to clarify the relationship between the concepts would be beneficial.
</t>
  </si>
  <si>
    <t>#15_pert_0
Result: 4
Justification: The sentence "What is a queue and how to push and pop its elements?" has a coherence score of 4 for the following reasons:
Grammatically correct: The sentence structure and word choice are accurate.
Partially technically accurate: Pop is a valid term for removing elements from a queue (FIFO - First-In-First-Out). However, push is not.
Partially clear: It mentions both push and pop, which are relevant operations, but push creates some confusion for adding elements to a queue.
While the sentence includes pop, the correct term for removing elements from a queue, using push for adding elements introduces some inaccuracy. Someone familiar with data structures might understand the intent behind push, but it's not the most precise way to ask about adding elements to a queue.
Here's a breakdown of the score:
+2: Grammatically correct and includes pop, a valid queue operation.
-1: Push is not the standard term for adding elements to a queue (FIFO).
Overall, the question demonstrates a partial understanding of queues and their operations.</t>
  </si>
  <si>
    <t xml:space="preserve">#15_pert_0
The text you provided introduces the concept of a queue and inquires about how to push and pop elements from it. Let’s break it down:
Queue:
A queue is a data structure that follows the First In First Out (FIFO) principle.
Elements are inserted at the back (end) and removed from the front of the queue.
It operates like a line where elements are added at one end (rear) and removed from the other end (front) 1.
Common operations include enqueue (adding an element to the rear) and dequeue (removing an element from the front).
Push and Pop:
In C++ (using the Standard Template Library), you can work with queues using the queue container.
To push an element into the queue, use the push() function. It adds an element to the back of the queue.
To pop an element from the queue, use the pop() function. It removes the oldest (front) element 2.
Coherence Score: 5 (High) Justification: The response provides a clear explanation of queues, their FIFO behavior, and the push/pop operations. It covers the essential concepts concisely and maintains coherence throughout21
</t>
  </si>
  <si>
    <t>#15_pert0
Result: 2
Justification: The text has low coherence because it incorrectly applies the terms "push" and "pop," which are specific to stack operations, to a queue. In the context of a queue, which operates under a FIFO (First-In-First-Out) principle, the appropriate terms for adding and removing elements are "enqueue" and "dequeue," respectively. The misuse of stack terminology in reference to a queue suggests a misunderstanding of the relevant data structure operations, which confuses the description and reduces coherence. Although the intent might be clear to someone familiar with data structures, the imprecision in terminology lowers the overall coherence of the statement.</t>
  </si>
  <si>
    <t>#16
Text:"What is a queue and how to enqueue and dequeue its elements?"
Task: Given the text above, provide a text coherence score (5 - high, 1 - low) and justify your answer in the format below:
Result: &lt;SCORE&gt;
Justification: &lt;JUSTIFICATION&gt;</t>
  </si>
  <si>
    <t>#16
Result: 5
Justification: The given text is highly coherent and well-structured. The question clearly asks about the concept of a queue data structure and how to perform the two most common operations on it, namely "enqueue" and "dequeue". The use of these specific terms, which are typically associated with queues, adds to the coherence of the text. The text consists of two closely related clauses that are grammatically correct and semantically meaningful. The first clause "What is a queue" sets the context, and the second clause "and how to enqueue and dequeue its elements" specifies the actions to be performed on the queue. The text does not contain any ambiguity, vagueness, or unrelated information, making it highly coherent and deserving of a score of 5.</t>
  </si>
  <si>
    <t xml:space="preserve">#16
Result: 5
Justification: The given text is clear, specific, and directly addresses two related aspects: defining a queue and performing operations (enqueueing and dequeueing elements) on it. It is grammatically correct and focuses on understanding the concept of a queue and how to perform specific actions within it, ensuring high coherence. The questions are straightforward and easy to understand, making them suitable for providing precise and relevant answers related to queue operations. The conjunction "and" in this context appropriately connects the definition of a queue with the specific operations of enqueueing and dequeueing, enhancing the overall coherence of the text. Therefore, the coherence score is high.
</t>
  </si>
  <si>
    <t xml:space="preserve">#16
Result: 5
Justification: The sentence "What is a queue and how to enqueue and dequeue its elements?" achieves a high coherence score (5) for the following reasons:
Grammatically correct: The sentence structure and word choice are accurate.
Technically accurate: "Queue" is the correct data structure, and "enqueue" and "dequeue" are the specific terms used for adding and removing elements from a queue (FIFO - First-In-First-Out).
Clear and concise: The question directly asks about the definition of a queue and its two fundamental operations.
Shows understanding of core functionalities: Including both enqueue and dequeue demonstrates a clear understanding of how elements are added and removed in a queue.
This sentence effectively conveys the intended meaning and shows a strong grasp of queue functionality and terminology. It indicates a comprehensive understanding of both the data structure itself and the operations used to manipulate elements within it.
</t>
  </si>
  <si>
    <t xml:space="preserve">#16
The text you provided introduces the concept of a queue and inquires about how to enqueue and dequeue elements from it. Let’s dive into the details:
Queue:
A queue is a linear data structure that follows the First In First Out (FIFO) principle.
It behaves like a line where elements are added at one end (rear) and removed from the other end (front) 1.
Imagine a queue at a ticket counter: the first person in line gets served first (First Come First Serve).
Enqueue and Dequeue:
Enqueue: To add an element to the queue, use the enqueue operation. It inserts an element at the back.
Dequeue: To remove an element from the queue, use the dequeue operation. It takes out the oldest (front) element 2.
Coherence Score: 5 (High) Justification: The response succinctly explains queues, their FIFO behavior, and the enqueue/dequeue operations. It maintains coherence throughout12
</t>
  </si>
  <si>
    <t>#16
Result: 5
Justification: The text is highly coherent because it accurately describes a queue and uses the correct terminology for its fundamental operations. "Enqueue" refers to adding an element to the back of a queue, and "dequeue" refers to removing an element from the front of a queue. These are the standard operations that define how a queue operates under the FIFO (First-In-First-Out) principle. The question is clear, uses precise language, and does not require additional context to be understood by someone with knowledge of queue data structures. The accurate use of "enqueue" and "dequeue" within the context of a queue maintains a high level of coherence.</t>
  </si>
  <si>
    <t>#16_pert_0
Text:"What is a stack and how to enqueue and dequeue its elements?"
Task: Given the text above, provide a text coherence score (5 - high, 1 - low) and justify your answer in the format below:
Result: &lt;SCORE&gt;
Justification: &lt;JUSTIFICATION&gt;</t>
  </si>
  <si>
    <t>#16_pert_0
Result: 1
Justification: The text appears to be a mix of two different data structures: stack and queue. A stack is a Last-In-First-Out (LIFO) data structure, where elements are added and removed from the top of the stack. The correct operations for a stack are push (add an element) and pop (remove an element). On the other hand, a queue is a First-In-First-Out (FIFO) data structure, where elements are added to the end (enqueue) and removed from the front (dequeue). The text is asking about enqueuing and dequeuing elements in a stack, which is incorrect. This inconsistency in data structures and operations leads to a low text coherence score.</t>
  </si>
  <si>
    <t>#16_pert_0
Result: 2
Justification: The given text contains two distinct questions: one about defining a stack and another about enqueueing and dequeueing elements, which are operations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</si>
  <si>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#16_pert_0
Result: 2
Justification: The sentence "What is a stack and how to enqueue and dequeue its elements?" has a low coherence score (2) for the following reasons:
Technical inaccuracy: Enqueue and dequeue are specific terms used for adding and removing elements from a queue (FIFO - First-In-First-Out), respectively. Stacks use push and pop (LIFO - Last-In-First-Out) for these operations.
Mixing concepts: The sentence combines terms from two different data structures (queue and stack) and their respective operations (enqueue/dequeue vs push/pop).
The question demonstrates a misunderstanding of the fundamental operations associated with stacks and queues. While grammatically correct, it mixes technical concepts and proposes incorrect actions for a stack data structure.  Neither enqueue nor dequeue are valid ways to add or remove elements from a stack.
</t>
  </si>
  <si>
    <t xml:space="preserve">#16_pert_0
The text you provided combines concepts related to both stacks and queues. Let’s break it down:
Stack:
A stack is a Last-In, First-Out (LIFO) data structure.
Elements are inserted and removed from one end (the top) of the stack.
Key operations:
Push: Adds an element to the top of the stack.
Pop: Removes the most recently added element from the stack 1.
Queue:
A queue follows the First In, First Out (FIFO) policy.
Elements are added at one end (rear) and removed from the other end (front).
Operations:
Enqueue: Adds an element to the tail of the queue.
Dequeue: Removes the next available element from the head of the queue 2.
Coherence Score: 4 (Medium) Justification: While the response covers both stack and queue concepts, it lacks a clear transition between the two. A more explicit connection would improve coherence21
</t>
  </si>
  <si>
    <t>#16_pert0
Result: 2
Justification: The text exhibits low coherence because it incorrectly applies the terms "enqueue" and "dequeue," which are specific to queue operations, to a stack. In the context of a stack, which operates under a LIFO (Last-In-First-Out) principle, the appropriate terms for adding and removing elements are "push" and "pop," respectively. The misuse of queue terminology in reference to a stack suggests a misunderstanding of the relevant data structure operations, which confuses the description and reduces coherence. Although someone familiar with data structures might understand the intent behind the question, the imprecision in terminology lowers the overall coherence of the statement.</t>
  </si>
  <si>
    <t>#17
Text:"How are the operations to push and pop elements in a stack implemented?"
Task: Given the text above, provide a text coherence score (5 - high, 1 - low) and justify your answer in the format below:
Result: &lt;SCORE&gt;
Justification: &lt;JUSTIFICATION&gt;</t>
  </si>
  <si>
    <t>#17
Result: 5
Justification: The text is coherent and clear, as it specifically asks about the implementation of push and pop operations in a stack, which are the correct operations for a stack data structure. The question is well-defined, and the terms "push" and "pop" are correctly used in the context of a stack. There is no ambiguity or inconsistency in the text, making it easy to understand and answer. This clarity and correctness lead to a high text coherence score.</t>
  </si>
  <si>
    <t>#17
Result: 5
Justification: The given text is clear, specific, and directly addresses the implementation of two operations (pushing and popping elements) in a stack data structure. It is grammatically correct and focuses on understanding how these specific actions are carried out within the context of a stack, ensuring high coherence. The question is straightforward and easy to understand, making it suitable for providing precise and relevant information related to stack operations. The conjunction "and" in this context appropriately connects the two operations without introducing confusion or unrelated concepts, enhancing the overall coherence of the text. Therefore, the coherence score is high.</t>
  </si>
  <si>
    <t xml:space="preserve">#17
Result: 4
Justification: The sentence "How are the operations to push and pop elements in a stack implemented?" achieves a coherence score of 4 for the following reasons:
Grammatically correct: The sentence structure and word choice are accurate.
Technically accurate: Push and pop are the specific terms used for adding and removing elements from a stack.
Partially clear: The question directly addresses the operations of interest (push and pop) but doesn't specify the implementation details.
While the question demonstrates an understanding of stack operations, it lacks clarity on the specific implementation details.  The question could be seeking information on various aspects of implementation, such as:
Using an array or linked list to store elements
Keeping track of the top element in the stack
Handling overflow and underflow conditions
A more specific question would achieve a higher coherence score.
</t>
  </si>
  <si>
    <t xml:space="preserve">#17
Certainly! Let’s explore how the push and pop operations are implemented in a stack:
Push Operation:
To push an element onto the stack, follow these steps:
Check if the stack has available space.
If the stack is full, display an “overflow” message and exit.
Otherwise, increase the top pointer by 1 to point to the next empty space.
Add the new item to the stack location where the top pointer is pointing 1.
Pop Operation:
To pop an element from the stack, do the following:
Check if the stack is empty.
If it is, display an “underflow” message and exit.
Otherwise, extract the value at the top position.
Decrement the top pointer to remove the top item 1.
Remember, a stack follows the Last In First Out (LIFO) principle, where the last element inserted is the first to be removed. Feel free to ask if you need further clarification! 😊
Coherence Score: 5 (High) Justification: The response concisely explains the push and pop operations, maintaining coherence throughout1
</t>
  </si>
  <si>
    <t>#17
Result: 5
Justification: The text is highly coherent because it clearly asks about the implementation details of two fundamental operations—push and pop—in the context of a stack data structure. These terms are correctly associated with stacks, where "push" refers to adding an element to the top of the stack and "pop" refers to removing the top element. The question is direct, uses the appropriate terminology, and requires no additional context to be understood by someone with knowledge of stack operations within computer science or programming. Therefore, the coherence is high, as the statement is both precise and relevant to its topic.</t>
  </si>
  <si>
    <t>#17_pert_0
Text:"How are the operations to push and pop elements in a queue implemented?"
Task: Given the text above, provide a text coherence score (5 - high, 1 - low) and justify your answer in the format below:
Result: &lt;SCORE&gt;
Justification: &lt;JUSTIFICATION&gt;</t>
  </si>
  <si>
    <t>#17_pert_0
Result: 1
Justification: The text is incoherent because it asks about the implementation of push and pop operations in a queue, which are not the correct operations for a queue data structure. In a queue, the correct operations are enqueue (add an element to the end) and dequeue (remove an element from the front). Push and pop operations are typically associated with a stack, not a queue. This mismatch between the data structure and the operations leads to a low text coherence score.</t>
  </si>
  <si>
    <t>#17_pert_0
Result: 5
Justification: The given text is clear, specific, and directly addresses the implementation of two operations (pushing/enqueueing and popping/dequeueing elements) in a queue data structure. It is grammatically correct and focuses on understanding how these specific actions are carried out within the context of a queue, ensuring high coherence. The question is straightforward and easy to understand, making it suitable for providing precise and relevant information related to queue operations. The conjunction "and" in this context appropriately connects the two operations without introducing confusion or unrelated concepts, enhancing the overall coherence of the text. Therefore, the coherence score is high.</t>
  </si>
  <si>
    <t xml:space="preserve">#17_pert_0
Result: 3
Justification: The sentence "How are the operations to push and pop elements in a queue implemented?" has a coherence score of 3 for the following reasons:
Grammatically correct: The sentence structure and word choice are accurate.
Partially technically inaccurate: Pop is a valid term for removing elements from a queue (FIFO - First-In-First-Out). However, push is not the standard term for adding elements.
Partially clear: It mentions both push and pop, but push creates confusion for adding elements to a queue.
While the question includes pop, the correct term for removing elements from a queue, using push for adding elements introduces some inaccuracy. Additionally, focusing on the implementation details of queues  while mentioning push suggests a possible misunderstanding of the core data structure functionalities.
Here's a breakdown of the score:
+1: Grammatically correct and includes pop, a valid queue operation.
-1: Push is not the standard term for adding elements to a queue (FIFO).
-1: The question about implementation details is technically relevant for queues, but mentioning push for queues creates some confusion.
Overall, the question demonstrates a partial understanding of queues and their operations, but the use of push introduces some ambiguity.
</t>
  </si>
  <si>
    <t xml:space="preserve">#17_pert_0
Certainly! Let’s explore how the push and pop operations are implemented in a queue:
Push Operation:
To push an element onto the queue, follow these steps:
Check if the queue has available space.
If the queue is full, display an “overflow” message and exit.
Otherwise, increase the rear pointer by 1 to point to the next empty space.
Add the new item to the queue location where the rear pointer is pointing 1.
Pop Operation:
To pop an element from the queue, do the following:
Check if the queue is empty.
If it is, display an “underflow” message and exit.
Otherwise, extract the value at the front position.
Increment the front pointer to remove the front item 1.
Remember, a queue follows the First In First Out (FIFO) principle, where the first element inserted is the first to be removed. Feel free to ask if you need further clarification! 😊
Coherence Score: 5 (High) Justification: The response concisely explains the push and pop operations, maintaining coherence throughout1
</t>
  </si>
  <si>
    <t>#17_pert0
Result: 2
Justification: The text has low coherence due to the incorrect application of stack terminology to a queue. The terms "push" and "pop" are specific to stack operations, not queue operations. In the context of a queue, which operates under a FIFO (First-In-First-Out) principle, the correct terms for adding and removing elements are "enqueue" and "dequeue," respectively. The use of "push" and "pop" with a queue suggests a misunderstanding or miscommunication about queue operations, which introduces confusion and reduces the coherence of the statement. While someone familiar with data structures might understand the intent behind the question, the incorrect terminology decreases the overall coherence.</t>
  </si>
  <si>
    <t>#18
Text:"How are the operations to enqueue and dequeue elements in a queue implemented?"
Task: Given the text above, provide a text coherence score (5 - high, 1 - low) and justify your answer in the format below:
Result: &lt;SCORE&gt;
Justification: &lt;JUSTIFICATION&gt;</t>
  </si>
  <si>
    <t>#18
Result: 5
Justification: The text is coherent and clear, as it specifically asks about the implementation of enqueue and dequeue operations in a queue, which are the correct operations for a queue data structure. The question is well-defined, and the terms "enqueue" and "dequeue" are correctly used in the context of a queue. There is no ambiguity or inconsistency in the text, making it easy to understand and answer. This clarity and correctness lead to a high text coherence score.</t>
  </si>
  <si>
    <t>#18
Result: 5
Justification: The given text is clear, specific, and directly addresses the implementation of two operations (enqueueing and dequeueing elements) in a queue data structure. It is grammatically correct and focuses on understanding how these specific actions are carried out within the context of a queue, ensuring high coherence. The question is straightforward and easy to understand, making it suitable for providing precise and relevant information related to queue operations. The conjunction "and" in this context appropriately connects the two operations without introducing confusion or unrelated concepts, enhancing the overall coherence of the text. Therefore, the coherence score is high.</t>
  </si>
  <si>
    <t>#18
Result: 5
Justification: The sentence "How are the operations to enqueue and dequeue elements in a queue implemented?" achieves a high coherence score (5) for the following reasons:
Grammatically correct: The sentence structure and word choice are accurate.
Technically accurate: "Enqueue" and "dequeue" are the specific terms used for adding and removing elements from a queue (FIFO - First-In-First-Out).
Clear and concise: The question directly addresses the implementation details of the core operations for queues.
Shows understanding of specific terminology: Using "enqueue" and "dequeue" demonstrates a clear understanding of the technical terms associated with queues.
This sentence effectively conveys the intended meaning and shows a strong grasp of queues and their functionalities. It specifically asks about how the enqueue and dequeue operations are implemented, which are the essential operations for working with queues.</t>
  </si>
  <si>
    <t>#18
Text Coherence Score: 5
Justification: The operations to enqueue and dequeue elements in a queue are fundamental for managing data in a first-in, first-out (FIFO) manner. Let’s break down how these operations are implemented:
Enqueue (Insertion):
To add an element to the end of the queue (rear), follow these steps:
Check if the queue is full. If it is, return an overflow error.
If not, increment the rear pointer to the next empty space.
Add the data element to the queue location where the rear is pointing.
Return success.
Time Complexity: O(1)
Example implementation (in C++):
void queueEnqueue(int data) {
    if (capacity == rear) {
        printf("Queue is full\n");
        return;
    } else {
        queue[rear] = data;
        rear++;
    }
}
Dequeue (Removal):
To remove and return an element from the front of the queue, follow these steps:
Check if the queue is empty. If it is, return an underflow error.
Otherwise, access the data where the front is pointing.
Increment the front pointer to the next available data element.
Return success.
Time Complexity: O(1)
Example implementation (in C++):
void queueDequeue() {
    if (front == rear) {
        printf("Queue is empty\n");
        return;
    } else {
        for (int i = 0; i &lt; rear - 1; i++) {
            queue[i] = queue[i + 1];
        }
        rear--;
    }
}
Front Operation:
Returns the element at the front without removing it.
Example implementation (in C++):
int front(Queue* queue) {
    if (isEmpty(queue))
        return INT_MIN;
    return queue-&gt;arr[queue-&gt;front];
}
Rear Operation:
Returns the element at the rear without removing it.
Example implementation (in C++):
int rear(Queue* queue) {
    if (isEmpty(queue))
        return INT_MIN;
    return queue-&gt;arr[queue-&gt;rear - 1];
}
In summary, these operations allow efficient management of data in a queue, ensuring proper order and easy access. The implementations vary based on the programming language and underlying data structure used 12. Overall, the coherence of the text is high due to clear explanations and logical flow. 🚀</t>
  </si>
  <si>
    <t>#18
Result: 5
Justification: The text is highly coherent because it accurately asks about the implementation details of two fundamental operations—enqueue and dequeue—in the context of a queue data structure. The terms "enqueue" and "dequeue" are correctly associated with queues, where "enqueue" refers to adding an element to the back of the queue and "dequeue" refers to removing the front element. The question is direct, uses the appropriate terminology, and requires no additional context to be understood by someone with knowledge of queue operations within computer science or programming. Therefore, the coherence is high, as the statement is both precise and relevant to its topic.</t>
  </si>
  <si>
    <t>#18_pert_0
Text:"How are the operations to enqueue and dequeue elements in a stack implemented?"
Task: Given the text above, provide a text coherence score (5 - high, 1 - low) and justify your answer in the format below:
Result: &lt;SCORE&gt;
Justification: &lt;JUSTIFICATION&gt;</t>
  </si>
  <si>
    <t>#18_pert_0
Result: 5
Justification: The given text is a single sentence that forms a coherent and complete question. It has a clear topic (operations to enqueue and dequeue elements in a stack), a specific focus (how they are implemented), and proper grammar and syntax. The sentence is concise, well-structured, and easy to understand, which indicates a high level of text coherence.</t>
  </si>
  <si>
    <t>#18_pert_0
Result: 2
Justification: The given text contains two distinct questions: one about enqueueing and another about dequeueing elements, which are operations typically associated with queues, not stacks. This mismatch in terminology and operation reduces coherence because it suggests a confusion or misunderstanding of basic data structure concepts. Additionally, the conjunction "and" in this context does not appropriately connect the unrelated concepts, further lowering coherence. To improve coherence, the questions should be separated or rephrased to clearly address one data structure and its associated operations.</t>
  </si>
  <si>
    <t xml:space="preserve">#18_pert_0
Result: 2
Justification: The sentence "How are the operations to enqueue and dequeue elements in a stack implemented?" has a low coherence score (2) for the following reasons:
Technical inaccuracy: Enqueue and dequeue are specific terms used for adding and removing elements from a queue (FIFO - First-In-First-Out). Stacks use push and pop (LIFO - Last-In-First-Out) for these operations.
Mixing concepts: The sentence combines terms from two different data structures (queue and stack) and their respective operations (enqueue/dequeue vs push/pop).
The question demonstrates a misunderstanding of the fundamental operations associated with stacks and queues. While grammatically correct, it mixes technical concepts and proposes incorrect actions for a stack data structure.  Enqueue and dequeue are not relevant operations for a stack.
</t>
  </si>
  <si>
    <t>#18_pert_0
Text Coherence Score: 1
Justification: I apologize, but it seems there’s a misunderstanding here. The text you provided is about queue operations, not stack operations. Let’s correct that:
Stack Operations:
A stack is a data structure that follows the last-in, first-out (LIFO) principle.
Basic stack operations include:
Push (Enqueue): Adds an element to the top of the stack.
Pop (Dequeue): Removes and returns the top element from the stack.
Peek (Top): Retrieves the top element without removing it.
isEmpty: Checks if the stack is empty.
isFull: Validates if the stack is full (for fixed-size stacks).
Implementation details vary based on the programming language and underlying data structure used.
Enqueue and Dequeue in Queues:
Enqueue adds elements to the rear of the queue, while dequeue removes elements from the front.
Enqueue:
Check if the queue is full.
If not, increment the rear pointer and add the data element.
Dequeue:
Check if the queue is empty.
If not, access the data where the front is pointing and increment the front pointer.
Time complexity for both operations: O(1).
In summary, the coherence of the original text is low due to the incorrect context. If you need information on stack operations, feel free to ask! 😊🚀 12.</t>
  </si>
  <si>
    <t>#18_pert0
Result: 2
Justification: The text exhibits low coherence because it incorrectly applies the terms "enqueue" and "dequeue," which are specific to queue operations, to a stack. In the context of a stack, which operates under a LIFO (Last-In-First-Out) principle, the appropriate terms for adding and removing elements are "push" and "pop," respectively. The misuse of queue terminology in reference to a stack suggests a misunderstanding of the relevant data structure operations, which confuses the description and reduces coherence. Although the intent might be clear to someone familiar with data structures, the imprecision in terminology lowers the overall coherence of the statement.</t>
  </si>
  <si>
    <t>#19
Text:"In a stack does the pop operation occur at which end?"
Task: Given the text above, provide a text coherence score (5 - high, 1 - low) and justify your answer in the format below:
Result: &lt;SCORE&gt;
Justification: &lt;JUSTIFICATION&gt;</t>
  </si>
  <si>
    <t>#19
Result: 5
Justification: The given text is a clear and concise question that targets a specific aspect of stack data structures. The sentence is well-formed, grammatically correct, and easy to understand. The question is focused and direct, indicating that the author has a clear idea of what they want to ask, which contributes to a high level of text coherence.</t>
  </si>
  <si>
    <t xml:space="preserve">#19
Result: 4
Justification: The given text is clear and specific, asking about the location where the pop operation occurs in a stack. It is grammatically correct and focused on a single aspect of stack operations. The question is straightforward and easy to understand, making it suitable for providing a precise answer related to stack behavior. However, to enhance coherence further, specifying "stack" in relation to its LIFO (Last In, First Out) nature could clarify the context more explicitly. Nonetheless, the question remains clear enough to convey its intent effectively, thus scoring a 4 for coherence.
</t>
  </si>
  <si>
    <t xml:space="preserve">#19
Result: 5
Justification: The sentence "In a stack does the pop operation occur at which end?" achieves a high coherence score (5) for the following reasons:
Grammatically correct: The sentence structure and word choice are accurate.
Technically accurate: "Stack" is the correct data structure, and "pop" is the specific term used for removing elements from a stack (LIFO - Last-In-First-Out).
Clear and concise: The question directly asks about a specific operation (pop) and its relation to the structure of a stack.
Shows understanding of core concepts: Stacks follow LIFO (Last-In-First-Out) principle, and pop removes the element that was most recently added (typically referred to as the "top" element). This question demonstrates an understanding of this core concept.
This sentence effectively conveys the intended meaning and shows a grasp of basic stack functionality. It focuses on the pop operation and its relation to the stack structure, indicating an understanding of how elements are added and removed in a LIFO manner.
</t>
  </si>
  <si>
    <t xml:space="preserve">#19
Text Coherence Score: 5
Justification: Certainly! Let’s discuss the pop operation in a stack.
Stack Overview:
A stack is a linear data structure that follows the last-in, first-out (LIFO) principle.
Elements are added (pushed) and removed (popped) from the same end of the stack.
Pop Operation:
The pop operation occurs at the top end of the stack.
When you pop an element, you remove the topmost item from the stack.
This operation decreases the stack size by one.
Example implementation (in Python):
Python
def stack_pop(stack):
    if not stack:
        print("Stack is empty")
        return None
    return stack.pop()
Código gerado por IA. Examine e use com cuidado. Mais informações em perguntas frequentes.
Push Operation:
To add an element to the stack, you use the push operation.
It inserts an item at the top end.
Example implementation (in Python):
Python
def stack_push(stack, item):
    stack.append(item)
Código gerado por IA. Examine e use com cuidado. Mais informações em perguntas frequentes.
In summary, the pop operation occurs at the top end of the stack, making it an essential part of stack management. Feel free to ask if you have any more questions! 😊🚀 .
</t>
  </si>
  <si>
    <t>#19
Result: 5
Justification: The text is highly coherent because it refers to a specific operation, "pop," within the correct context of a stack data structure. The question is clear and seeks to understand where the "pop" operation takes place on a stack. Since stacks follow a LIFO (Last-In-First-Out) principle, the "pop" operation always occurs at the top of the stack, which is the only end accessible for both pushing and popping elements. The question uses precise terminology and requires no additional context to be understood by someone familiar with stack operations in computer science or programming, thus maintaining high coherence.</t>
  </si>
  <si>
    <t>#19_pert_0
Text:"In a stack does the enqueue operation occur at which end?"
Task: Given the text above, provide a text coherence score (5 - high, 1 - low) and justify your answer in the format below:
Result: &lt;SCORE&gt;
Justification: &lt;JUSTIFICATION&gt;</t>
  </si>
  <si>
    <t>#19_pert_0
Result: 3
Justification: The given text is a question that appears to be well-structured and grammatically correct. However, it contains a conceptual error. A stack does not have an "enqueue" operation; instead, it has a "push" operation. Enqueue is a term typically associated with queues, not stacks. This confusion reduces the text's coherence, making it less clear and less effective in conveying the intended meaning.</t>
  </si>
  <si>
    <t>#19_pert_0
Result: 1
Justification: The given text asks about the location where the enqueue operation occurs in a stack, which is not a valid operation for a stack. Stacks implement the push and pop operations, whereas enqueue and dequeue operations are specific to queues. This confusion indicates a fundamental misunderstanding of basic data structure concepts, significantly reducing coherence. The question is grammatically correct but fundamentally flawed in its understanding of stack operations. To improve coherence, the question should be corrected to ask about push and pop operations in a stack, or alternatively, about enqueue and dequeue operations in a queue.</t>
  </si>
  <si>
    <t xml:space="preserve">#19_pert_0
Result: 2
Justification: The sentence "In a stack does the enqueue operation occur at which end?" has a low coherence score (2) for the following reasons:
Technical inaccuracy: Enqueue is the specific term used for adding elements to a queue (FIFO - First-In-First-Out), whereas stacks use push (LIFO - Last-In-First-Out) for adding elements.
Mixing concepts: The question mixes terminology between stacks and queues.
The question demonstrates a misunderstanding of the fundamental operations associated with stacks. While grammatically correct, it uses the wrong terminology (enqueue) for adding elements to a stack. Enqueue is not a valid operation for stacks.
</t>
  </si>
  <si>
    <t xml:space="preserve">#19_pert_0
Text Coherence Score: 1
Justification: I apologize for the confusion, but the term “enqueue” is typically associated with queues, not stacks. Let’s clarify:
Stack Overview:
A stack is a data structure that follows the last-in, first-out (LIFO) principle.
Elements are added (pushed) and removed (popped) from the same end of the stack, which is the top.
Enqueue Operation:
The enqueue operation is specific to queues, not stacks.
In a queue, enqueue adds an element to the rear end.
Example implementation (in Python):
Python
def enqueue(queue, item):
    queue.append(item)
Código gerado por IA. Examine e use com cuidado. Mais informações em perguntas frequentes.
Stack Push Operation:
To add an element to the stack, you use the push operation.
It inserts an item at the top end.
Example implementation (in Python):
Python
def stack_push(stack, item):
    stack.append(item)
Código gerado por IA. Examine e use com cuidado. Mais informações em perguntas frequentes.
In summary, the enqueue operation occurs at the rear end of a queue, while the push operation occurs at the top end of a stack. If you have further questions, feel free to ask! 😊🚀 .
</t>
  </si>
  <si>
    <t>#19_pert0
Result: 2
Justification: The text has low coherence because it uses the term "enqueue," which is not appropriate for operations on a stack. The term "enqueue" is typically used for adding elements to a queue, not a stack. In the context of a stack, the operation for adding an element is called "push." The misuse of "enqueue" in relation to a stack suggests a misunderstanding of the appropriate terminology for stack operations, which introduces confusion and reduces the coherence of the statement. Although the intent is likely to inquire about where elements are added to a stack, the use of incorrect terminology undermines the clarity of the question.</t>
  </si>
  <si>
    <t>#20
Text:"In a queue does the enqueue operation occur at which end?"
Task: Given the text above, provide a text coherence score (5 - high, 1 - low) and justify your answer in the format below:
Result: &lt;SCORE&gt;
Justification: &lt;JUSTIFICATION&gt;</t>
  </si>
  <si>
    <t>#20
Result: 5
Justification: The given text is a clear and concise question that targets a specific aspect of queue data structures. The sentence is well-formed, grammatically correct, and easy to understand. The question is focused and direct, and the use of the term "enqueue" is correct in the context of a queue, indicating that the author has a clear understanding of the concept. This results in a high level of text coherence.</t>
  </si>
  <si>
    <t>#20
Result: 5
Justification: The given text is clear, specific, and directly addresses a fundamental aspect of queue operations: the location where the enqueue operation occurs. It is grammatically correct and focuses on understanding how this specific action is carried out within the context of a queue, ensuring high coherence. The question is straightforward and easy to understand, making it suitable for providing precise and relevant information related to queue operations. The terminology used ("enqueue operation") accurately reflects the operation and context, further enhancing coherence. Therefore, the coherence score is high.</t>
  </si>
  <si>
    <t xml:space="preserve">#20
Result: 5
Justification: The sentence "In a queue does the enqueue operation occur at which end?" achieves a high coherence score (5) for the following reasons:
Grammatically correct: The sentence structure and word choice are accurate.
Technically accurate: "Queue" is the correct data structure, and "enqueue" is the specific term used for adding elements to a queue (FIFO - First-In-First-Out).
Clear and concise: The question directly asks about a specific operation (enqueue) and its relation to the structure of a queue.
Shows understanding of core concepts: Queues follow FIFO (First-In-First-Out) principle, and enqueue adds elements to the back of the queue. This question demonstrates an understanding of this core concept.
This sentence effectively conveys the intended meaning and shows a grasp of basic queue functionality. It focuses on the enqueue operation and its relation to the queue structure, indicating an understanding of how elements are added in a FIFO manner.
</t>
  </si>
  <si>
    <t>#20
Text Coherence Score: 5
Justification: The enqueue operation in a queue occurs at the rear end. When elements are inserted into a queue, they are added to the back of the queue. This ensures that the first element added (the one at the front) will be the first one to be dequeued. The rear end represents the tail of the queue, and it is where new elements are enqueued. Therefore, the text coherence score is high because it accurately conveys the correct information about queue operations1. 🚀</t>
  </si>
  <si>
    <t>#20
Result: 5
Justification: The text is highly coherent because it correctly refers to the operation of adding elements to a queue, which is indeed called "enqueue." The question is precise and seeks to understand where the "enqueue" operation takes place in a queue. Since queues follow a FIFO (First-In-First-Out) principle, the "enqueue" operation always occurs at the rear (or back) of the queue. The question uses the correct terminology for queue operations and requires no additional context to be understood by someone familiar with queue operations in computer science or programming, thus maintaining high coherence.</t>
  </si>
  <si>
    <t xml:space="preserve">#20_pert_0
Text:"In a queue does the push operation occur at which end?"
Task: Given the text above, provide a text coherence score (5 - high, 1 - low) and justify your answer in the format below:
Result: &lt;SCORE&gt;
Justification: &lt;JUSTIFICATION&gt;
</t>
  </si>
  <si>
    <t>#20_pert_0
Result: 5
Justification: The given text is a clear and concise question that makes sense in the context of data structures. The term "queue" is a well-defined concept in computer science, and the operation "push" is a common action performed on a queue. The question is asking about the specific end of the queue where the push operation occurs, which is a specific and relevant detail. The text is grammatically correct, easy to understand, and free of ambiguity, making it highly coherent.</t>
  </si>
  <si>
    <t>#20_pert_0
Result: 1
Justification: The given text asks about the location where the push operation occurs in a queue, which is not a valid operation for a queue. Push and pop operations are typically associated with stacks (LIFO - Last In, First Out), while enqueue and dequeue operations are specific to queues (FIFO - First In, First Out). This confusion indicates a fundamental misunderstanding of basic data structure concepts, significantly reducing coherence. The question is grammatically correct but fundamentally flawed in its understanding of queue operations. To improve coherence, the question should be corrected to ask about enqueue and dequeue operations in a queue, or alternatively, about push and pop operations in a stack.</t>
  </si>
  <si>
    <t>#20_pert_0
Result: 3
Justification: The sentence "In a queue does the push operation occur at which end?" has a coherence score of 3 for the following reasons:
Grammatically correct: The sentence structure and word choice are accurate.
Partially clear: It asks about a queue but uses "push" which is technically inaccurate for queues.
Lacks understanding of core concepts: Push is typically used for stacks (LIFO - Last-In-First-Out), while queues use enqueue (FIFO - First-In-First-Out) for adding elements.
The question mixes terminology between stacks and queues. While grammatically correct, it uses the wrong term ("push") for adding elements to a queue. This indicates a partial understanding of queue functionality.
Here's a breakdown of the score:
+1: Grammatically correct.
-1: Push is not the standard term for adding elements to a queue (FIFO).
-1: The question suggests a misunderstanding of the core operation for adding elements in a queue.</t>
  </si>
  <si>
    <t xml:space="preserve">#20_pert_0
Text Coherence Score: 5
Justification: The push() operation in a queue occurs at the back end. When elements are inserted into a queue, they are added to the back (end) of the queue. This ensures that the first element added (the one at the front) will be the first one to be dequeued. The push() function inserts an element at the back of the queue, increasing its size by 1. Therefore, the text coherence score is high because it accurately conveys the correct information about queue operations1. 🚀
</t>
  </si>
  <si>
    <t>#20_pert0
Result: 2
Justification: The text exhibits low coherence because it uses the term "push," which is not standard for operations on a queue. The term "push" is typically associated with stacks, where it refers to adding an element to the top. In the context of a queue, the operation for adding an element is called "enqueue." The misuse of "push" in relation to a queue suggests a misunderstanding of the appropriate terminology for queue operations, which introduces confusion and reduces the coherence of the statement. Although the intent might be clear—to inquire about where elements are added to a queue—the use of incorrect terminology undermines the clarity of the question.</t>
  </si>
  <si>
    <t xml:space="preserve">
Text:"&lt;TEXT&gt;"
Task: Given the text above, provide a text coherence score (5 - high, 1 - low) and justify your answer in the format below:
Result: &lt;SCORE&gt;
Justification: &lt;JUSTIFICATION&gt;
</t>
  </si>
  <si>
    <t>Llama 3  70B</t>
  </si>
  <si>
    <t>CWP cos</t>
  </si>
  <si>
    <t>mean ALL</t>
  </si>
  <si>
    <t>Coh/Inc</t>
  </si>
  <si>
    <t>Coh Llama 3  70B</t>
  </si>
  <si>
    <t>Inc Llama 3  70B</t>
  </si>
  <si>
    <t>Coh ChatGPT 3.5</t>
  </si>
  <si>
    <t>Inc ChatGPT 3.5</t>
  </si>
  <si>
    <t>Coh Gemini</t>
  </si>
  <si>
    <t>Inc Gemini</t>
  </si>
  <si>
    <t>Coh CWP cos</t>
  </si>
  <si>
    <t>Inc CWP cos</t>
  </si>
  <si>
    <t>Coh Sabiá-3</t>
  </si>
  <si>
    <t>Inc Sabiá-3</t>
  </si>
  <si>
    <t>Text:"&lt;TEXT&gt;"
Task: Given the text above, provide the classification result as coherent (1) or incoherent (0) and justify your answer in the format below:
Result: &lt;coherent(1)&gt; or &lt;incoherent(0)&gt;
Justification: &lt;JUSTIFICATION&gt;</t>
  </si>
  <si>
    <t>Predição</t>
  </si>
  <si>
    <t>Acertos (1- VP, 2 
- FP, 3-VN, 4-FN)</t>
  </si>
  <si>
    <t>Acertos</t>
  </si>
  <si>
    <t>VP - 1 - Coerente classificado como coerente</t>
  </si>
  <si>
    <t>FP - 2 - Coerente classificado como incoerente</t>
  </si>
  <si>
    <t>VN - 3 - Incoerente classificado como incoerente</t>
  </si>
  <si>
    <t>FN - 4 - Incoerente classificado como coerente</t>
  </si>
  <si>
    <t>Estatísticas/LLM</t>
  </si>
  <si>
    <t>Acurácia</t>
  </si>
  <si>
    <t>80.0%</t>
  </si>
  <si>
    <t>Precisão</t>
  </si>
  <si>
    <t>Recall</t>
  </si>
  <si>
    <t>F1 Score</t>
  </si>
  <si>
    <t>Matriz de confusão</t>
  </si>
  <si>
    <t>True labels</t>
  </si>
  <si>
    <t>Incs</t>
  </si>
  <si>
    <t>Cohs</t>
  </si>
  <si>
    <t>Predict labels</t>
  </si>
  <si>
    <t>#1
Text:"How to enqueue elements in a queue?"
Task: Given the text above, provide the classification result as coherent (1) or incoherent (0) and justify your answer in the format below:
Result: &lt;coherent(1)&gt; or &lt;incoherent(0)&gt;
Justification: &lt;JUSTIFICATION&gt;</t>
  </si>
  <si>
    <t>#1
Result: &lt;coherent(1)&gt;
Justification: The given text "How to enqueue elements in a queue?" is a clear and concise question that makes sense in the context of data structures and programming. The term "enqueue" is a specific operation in a queue data structure, and the question is asking about the process of adding elements to a queue. The text is grammatically correct, and the terminology used is accurate, making it a coherent question.</t>
  </si>
  <si>
    <t>#1
Result: coherent(1)
Justification: The text "How to enqueue elements in a queue?" is a clear and logical question. It directly asks for information on the process of adding elements to a queue, which is a fundamental concept in data structures. The sentence is grammatically correct and easy to understand, making it coherent.</t>
  </si>
  <si>
    <t>#1
Result: &lt;coherent(1)&gt;
Justification: The text "How to enqueue elements in a queue?" is a coherent sentence because it forms a grammatically correct question about a specific computer science concept. It inquires about the process of adding elements to a queue data structure.</t>
  </si>
  <si>
    <t>#1
The text is coherent (1). It asks about the process of enqueuing elements in a queue, which is a well-defined operation in data structures. The term “enqueue” refers to adding an element to the back of a queue, following the First In First Out (FIFO) principle1. Here are the steps for enqueuing an element:
Check if the queue is full: Before adding an element, ensure that the queue has available space.
Increment the rear pointer: If the queue is not full, increment the rear pointer to point to the next empty space.
Add the data element: Place the new element in the location where the rear pointer is pointing.
By following these steps, you can successfully enqueue elements into a queue. 😊</t>
  </si>
  <si>
    <t>#1
Result: &lt;coherent(1)&gt;
Justification: The text provided is a coherent statement because it forms a complete and meaningful question. It asks about a specific procedure in data structures, which is how to add elements to a queue—a well-defined concept in computer science. The structure and content of the sentence are logical and understandable, allowing for a clear interpretation of the inquiry.</t>
  </si>
  <si>
    <t>#1_pert_0
Text:"How to enqueue elements in a stack?"
Task: Given the text above, provide the classification result as coherent (1) or incoherent (0) and justify your answer in the format below:
Result: &lt;coherent(1)&gt; or &lt;incoherent(0)&gt;
Justification: &lt;JUSTIFICATION&gt;</t>
  </si>
  <si>
    <t xml:space="preserve">#1_pert_0
Result: &lt;incoherent(0)&gt;
Justification: The text "How to enqueue elements in a stack?" is incoherent because a stack and a queue are two different data structures with different operations. Enqueuing is an operation typically performed on a queue, not a stack. In a stack, elements are pushed and popped, not enqueued. This inconsistency in terminology makes the text confusing and illogical, resulting in an incoherent classification.
</t>
  </si>
  <si>
    <t>#1_pert_0
Result: incoherent (0)
Justification: The text uses the term "enqueue," which is associated with queues, not stacks. In a stack, elements are "pushed" and "popped," while "enqueue" refers to adding elements to a queue. This misuse of terminology indicates a misunderstanding of the concepts, making the text incoherent.</t>
  </si>
  <si>
    <t>#1_pert_0
Result: &lt;incoherent(0)&gt;
Justification: Enqueuing elements is a queue operation, not a stack operation. Stacks follow a LIFO (Last In, First Out) principle, while queues follow a FIFO (First In, First Out) principle. The text incorrectly associates an enqueue operation with a stack.</t>
  </si>
  <si>
    <t>#1_pert_0
Result: &lt;incoherent(0)&gt; 
Justification: The text is incoherent because it incorrectly refers to “enqueue” elements in a stack. Enqueue is an operation associated with queues, not stacks. In a stack, elements are added using the “push” operation. Therefore, the text mixes concepts from two different data structures, leading to confusion.
However, for a stack, the process is different. To remove an element from a stack, you use the “pop” operation, which removes the top element. The confusion arises because the term “dequeue” is associated with queues, not stacks. 😊</t>
  </si>
  <si>
    <t>#1_pert_0
Result: &lt;incoherent(0)&gt;
Justification: The phrase "How to enqueue elements in a stack?" is semantically incoherent because it mixes terminology from two different data structures. "Enqueue" is a term associated with queues, where elements are added to the end of the line (enqueue) and removed from the front (dequeue). A stack, on the other hand, operates on a Last In, First Out (LIFO) principle where elements are pushed onto the top and popped off from the top. The correct term for adding elements to a stack would be "push," not "enqueue."</t>
  </si>
  <si>
    <t>#2
Text:"How to dequeue elements in a queue?"
Task: Given the text above, provide the classification result as coherent (1) or incoherent (0) and justify your answer in the format below:
Result: &lt;coherent(1)&gt; or &lt;incoherent(0)&gt;
Justification: &lt;JUSTIFICATION&gt;</t>
  </si>
  <si>
    <t>#2
Result: &lt;coherent(1)&gt;
Justification: The given text "How to dequeue elements in a queue?" is coherent because "dequeue" is a valid operation in a queue data structure. In a queue, elements are added (enqueued) and removed (dequeued) in a First-In-First-Out (FIFO) order. The question is asking about the process of removing elements from a queue, which is a legitimate and meaningful question. The terminology used is accurate, and the question makes sense in the context of data structures and programming.</t>
  </si>
  <si>
    <t>#2
Result: coherent(1)
Justification: The text "How to dequeue elements in a queue?" is a clear and logical question. It correctly uses the term "dequeue," which is the appropriate operation for removing elements from a queue. The sentence is grammatically correct and accurately describes a fundamental concept in data structures, making it coherent.</t>
  </si>
  <si>
    <t>#2
Result: &lt;coherent(1)&gt;
Justification: The text "How to dequeue elements in a queue?" is coherent. It forms a grammatically correct question about a well-defined operation in computer science. Dequeueing is the specific term used for removing an element from the front of a queue, which adheres to the First-In-First-Out (FIFO) principle  of queues.</t>
  </si>
  <si>
    <t>#2
The text is coherent (1). To dequeue an element from a queue, follow these steps:
Check if the queue is empty: Ensure that there are elements in the queue.
Access the front element: Retrieve the data where the front pointer is pointing.
Increment the front pointer: Move the front pointer to the next available data element.
By following these steps, you can successfully dequeue an element from a queue. 😊 12</t>
  </si>
  <si>
    <t>#2
Result: &lt;coherent(1)&gt;
Justification: The text is coherent because it correctly refers to the process of removing elements from a queue, which is a fundamental operation in the context of this data structure. The term "dequeue" is specifically used for the operation of removing an element from the front of a queue, which follows a First-In-First-Out (FIFO) principle. The sentence is clear, grammatically correct, and contextually accurate within the field of computer science.</t>
  </si>
  <si>
    <t>#2_pert_0
Text:"How to dequeue elements in a stack?"
Task: Given the text above, provide the classification result as coherent (1) or incoherent (0) and justify your answer in the format below:
Result: &lt;coherent(1)&gt; or &lt;incoherent(0)&gt;
Justification: &lt;JUSTIFICATION&gt;</t>
  </si>
  <si>
    <t>#2_pert_0
Result: &lt;incoherent(0)&gt;
Justification: The given text "How to dequeue elements in a stack?" is incoherent because "dequeue" is an operation that is typically associated with a queue data structure, not a stack. In a stack, elements are added and removed using "push" and "pop" operations, respectively. The term "dequeue" implies a First-In-First-Out (FIFO) ordering, which is not characteristic of a stack. Stacks follow a Last-In-First-Out (LIFO) ordering, and the concept of dequeuing does not apply to stacks. Therefore, the question is mixing concepts from different data structures, making it incoherent.</t>
  </si>
  <si>
    <t>#2_pert_0
Result: incoherent(0)
Justification: The text "How to dequeue elements in a stack?" is incoherent because it incorrectly uses the term "dequeue," which is associated with queues, not stacks. The correct operation for removing elements from a stack is "pop." Mixing these terms creates confusion and indicates a misunderstanding of data structure operations, rendering the statement incoherent.</t>
  </si>
  <si>
    <t>#2_pert_0
Result: &lt;incoherent(0)&gt;
Justification: The text "How to dequeue elements in a stack?" is incoherent because it mixes concepts from different data structures.
Stacks: Elements are added and removed using push and pop (LIFO - Last In, First Out).
Queues: Elements are added using enqueue and removed using dequeue (FIFO - First In, First Out).
Dequeueing refers specifically to removing elements from the front of a queue,  an operation not supported by stacks directly. Stacks follow the LIFO principle, where the element added last (pushed) is the first one removed (popped).</t>
  </si>
  <si>
    <t>#2_pert_0
The text is incoherent (0). The reason is that the term “dequeue” specifically refers to removing an element from a queue, not a stack. In a stack, we use the term “pop” to remove an element from the top. To dequeue elements from a queue, you can follow these steps:
Check if the queue is empty: Ensure that there are elements in the queue.
Remove the front element: Dequeue the element from the front (or head) of the queue.
However, for a stack, the process is different. To remove an element from a stack, you use the “pop” operation, which removes the top element. The confusion arises because the term “dequeue” is associated with queues, not stacks. 😊 123</t>
  </si>
  <si>
    <t>#2_pert_0
Result: &lt;incoherent(0)&gt;
Justification: The text is incoherent because it uses terminology incorrectly. The term "dequeue" is specific to operations on a queue, where elements are removed from the front. A stack, however, operates on a Last-In-First-Out (LIFO) principle, and the correct term for removing an element from a stack is "pop." Since "dequeue" does not apply to a stack, the statement is not coherent in the context of data structures and their operations.</t>
  </si>
  <si>
    <t>#3
Text:"How to push elements in a stack?"
Task: Given the text above, provide the classification result as coherent (1) or incoherent (0) and justify your answer in the format below:
Result: &lt;coherent(1)&gt; or &lt;incoherent(0)&gt;
Justification: &lt;JUSTIFICATION&gt;</t>
  </si>
  <si>
    <t>#3
Result: &lt;coherent(1)&gt;
Justification: The text "How to push elements in a stack?" is a clear and concise question that makes sense in the context of data structures and programming. It is a well-formed sentence that asks about a specific operation (pushing elements) on a specific data structure (a stack), which is a common concept in computer science. The question is grammatically correct, and the words are used correctly, making it a coherent sentence.</t>
  </si>
  <si>
    <t>#3
Result: coherent(1)
Justification: The text "How to push elements in a stack?" is coherent because it correctly uses the term "push," which is the appropriate operation for adding elements to a stack. The sentence is grammatically correct and accurately describes a fundamental operation in the context of stack data structures, making it clear and logical.</t>
  </si>
  <si>
    <t xml:space="preserve">#3
Result: &lt;coherent(1)&gt;
Justification: The text "How to push elements in a stack?" is coherent. It's a grammatically correct question about a standard operation in stacks. Pushing refers to adding an element to the top of the stack, which adheres to the Last-In-First-Out (LIFO) principle  of stacks.
</t>
  </si>
  <si>
    <t>#3
The text is coherent (1). To push an element onto a stack, follow these steps:
Check if the stack has available space: Ensure that the stack is not full.
Increment the top pointer: Move the top pointer to the next available position.
Add the element: Place the new element in the location where the top pointer is pointing.
For example, in C++, you can use the std::stack::push() function to insert an element at the top of the stack1. Similarly, in Java, the Stack.push(E element) method accomplishes the same2. The time complexity for pushing an element into a stack is O(1), and the auxiliary space required is also O(1). 😊 312</t>
  </si>
  <si>
    <t>#3
Result: &lt;coherent(1)&gt;
Justification: The text is coherent because it correctly describes an operation on a stack. The term "push" is the standard operation used to add an element to the top of a stack, which follows a Last-In-First-Out (LIFO) principle. This sentence is clear, grammatically correct, and uses the appropriate terminology for the data structure in question, making it coherent.</t>
  </si>
  <si>
    <t>#3_pert_0
Text:"How to push elements in a queue?"
Task: Given the text above, provide the classification result as coherent (1) or incoherent (0) and justify your answer in the format below:
Result: &lt;coherent(1)&gt; or &lt;incoherent(0)&gt;
Justification: &lt;JUSTIFICATION&gt;</t>
  </si>
  <si>
    <t>#3_pert_0
Result: &lt;coherent(1)&gt;
Justification: The text "How to push elements in a queue?" is a clear and concise question that makes sense in the context of data structures and programming. Although queues typically use the "enqueue" operation to add elements, rather than "push", the question is still understandable and grammatically correct. The concept of pushing elements is commonly associated with stacks, but the question is not inherently contradictory or nonsensical, making it a coherent sentence.</t>
  </si>
  <si>
    <t xml:space="preserve">#3_pert_0
Result: incoherent(0)
Justification: The text "How to push elements in a queue?" is incoherent because it incorrectly uses the term "push," which is associated with stacks, not queues. The correct operation for adding elements to a queue is "enqueue." Mixing these terms indicates a misunderstanding of data structure operations, making the statement confusing and incorrect.
</t>
  </si>
  <si>
    <t>#3_pert_0
Result: &lt;incoherent(0)&gt;
Justification: Queues typically use enqueue for adding elements and dequeue for removing elements. Pushing elements is a concept specific to stacks (LIFO - Last In, First Out).  Queues follow the FIFO (First In, First Out) principle, so elements are added to the back and removed from the front.</t>
  </si>
  <si>
    <t>#3_pert_0
The text is coherent (1). It asks about how to push elements into a queue, which is a clear and relevant question. I’ll provide an explanation on how to do that in C++ and JavaScript. 😊
In C++, you can use the queue::push() function to insert an element at the back of the queue. Here’s an example:
#include &lt;iostream&gt;
#include &lt;queue&gt;
using namespace std;
int main() {
    queue&lt;int&gt; myqueue;
    myqueue.push(0);
    myqueue.push(1);
    myqueue.push(2);
    // Printing content of queue
    while (!myqueue.empty()) {
        cout &lt;&lt; ' ' &lt;&lt; myqueue.front();
        myqueue.pop();
    }
    // Output: 0 1 2
    return 0;
}
The push() function adds an element to the back of the queue, increasing its size by 1. The time complexity for this operation is O(1) 1.
In JavaScript, you can create a queue using an array. To add an element to the back of the queue, you can use the push() method:
JavaScript
function Queue() {
    this.elements = [];
}
Queue.prototype.enqueue = function (e) {
    this.elements.push(e);
};
// Example usage
const myQueue = new Queue();
myQueue.enqueue(0);
myQueue.enqueue(1);
myQueue.enqueue(2);
console.log(myQueue.elements); // Output: [0, 1, 2]
Código gerado por IA. Examine e use com cuidado. Mais informações em perguntas frequentes.
Remember that JavaScript arrays can be used as queues, and push() inserts items at the end of the array 2. If you have any more questions or need further clarification, feel free to ask! 😊</t>
  </si>
  <si>
    <t>#3_pert_0
Result: &lt;incoherent(0)&gt;
Justification: The text is incoherent because it uses the term "push" in the context of a queue, which is not standard terminology for operations on a queue. In the context of data structures, "push" is typically associated with adding an element to the top of a stack. For a queue, which follows a First-In-First-Out (FIFO) principle, the operation to add an element is usually called "enqueue." Therefore, the sentence is not coherent since it incorrectly applies a term specific to a stack to a queue.</t>
  </si>
  <si>
    <t xml:space="preserve">#4
Text:"How to push and pop elements in a stack?"
Task: Given the text above, provide the classification result as coherent (1) or incoherent (0) and justify your answer in the format below:
Result: &lt;coherent(1)&gt; or &lt;incoherent(0)&gt;
Justification: &lt;JUSTIFICATION&gt;
</t>
  </si>
  <si>
    <t xml:space="preserve">#4
Result: &lt;coherent(1)&gt;
Justification: The text "How to push and pop elements in a stack?" is a clear and concise question that makes perfect sense in the context of data structures and programming. Pushing and popping are two fundamental operations associated with stacks, and the question is asking about how to perform these operations. The sentence is grammatically correct, and the words are used correctly, making it a coherent sentence. The question is well-formed and relevant to the topic of stacks, which is a common data structure in computer science.
</t>
  </si>
  <si>
    <t>#4
Result: coherent(1)
Justification: The text "How to push and pop elements in a stack?" is coherent because it correctly uses the terms "push" and "pop," which are the appropriate operations for adding and removing elements in a stack, respectively. The sentence is grammatically correct and accurately describes fundamental operations in the context of stack data structures, making it clear and logical.</t>
  </si>
  <si>
    <t>#4
Result: &lt;coherent(1)&gt;
Justification: The text "How to push and pop elements in a stack?" is coherent. Pushing and popping are the fundamental operations used to manage elements in a stack.
Pushing refers to adding an element to the top of the stack.
Popping refers to removing the top element from the stack.
These operations together follow the Last-In-First-Out (LIFO) principle  of stacks.</t>
  </si>
  <si>
    <t xml:space="preserve">#4
The text is coherent (1). It asks about how to push and pop elements in a stack, which is a clear and relevant question. I’ll provide explanations on how to perform these operations in both C++ and Java. 😊
In C++, you can use the Standard Template Library (STL) to work with stacks. Here’s how you can push and pop elements:
Pushing an element onto the stack:
Use the stack::push() function to insert an element at the top of the stack.
Example:
#include &lt;iostream&gt;
#include &lt;stack&gt;
using namespace std;
int main() {
    stack&lt;int&gt; mystack;
    mystack.push(0);
    mystack.push(1);
    mystack.push(2);
    while (!mystack.empty()) {
        cout &lt;&lt; ' ' &lt;&lt; mystack.top();
        mystack.pop();
    }
    // Output: 2 1 0
    return 0;
}
The push() function adds an element to the top of the stack, increasing its size by 1 1.
Popping an element from the stack:
Use the stack::pop() function to remove the top element from the stack.
Example:
#include &lt;iostream&gt;
#include &lt;stack&gt;
using namespace std;
int main() {
    stack&lt;int&gt; mystack;
    mystack.push(1);
    mystack.push(2);
    mystack.push(3);
    mystack.pop(); // Removes the top element (3)
    mystack.pop(); // Removes the next top element (2)
    while (!mystack.empty()) {
        cout &lt;&lt; ' ' &lt;&lt; mystack.top();
        mystack.pop();
    }
    // Output: 2 1
    return 0;
}
The pop() function removes the newest element (topmost) from the stack 1.
In Java, you can use the java.util.Stack class to work with stacks. Here’s a simplified example:
Java
import java.util.Stack;
public class StackExample {
    public static void main(String[] args) {
        Stack&lt;Integer&gt; myStack = new Stack&lt;&gt;();
        myStack.push(0);
        myStack.push(1);
        myStack.push(2);
        while (!myStack.isEmpty()) {
            System.out.print(myStack.pop() + " ");
        }
        // Output: 2 1 0
    }
}
Código gerado por IA. Examine e use com cuidado. Mais informações em perguntas frequentes.
Remember that in both languages, pushing adds an element to the top, and popping removes the top element. If you have any more questions or need further clarification, feel free to ask!
</t>
  </si>
  <si>
    <t>#4
Result: &lt;coherent(1)&gt;
Justification: The text is coherent because it refers to standard operations on a stack. "Push" is the term used for adding an element to the top of a stack, and "pop" is the term used for removing an element from the top of the stack. Both terms are correctly associated with a stack, which operates based on the Last-In-First-Out (LIFO) principle. The sentence is therefore clear and coherent in its use of terminology for the given data structure.</t>
  </si>
  <si>
    <t>#4_pert_0
Text:"How to push and pop elements in a queue?"
Task: Given the text above, provide the classification result as coherent (1) or incoherent (0) and justify your answer in the format below:
Result: &lt;coherent(1)&gt; or &lt;incoherent(0)&gt;
Justification: &lt;JUSTIFICATION&gt;</t>
  </si>
  <si>
    <t>#4_pert_0
Result: &lt;coherent(1)&gt;
Justification: Although queues typically use "enqueue" and "dequeue" operations instead of "push" and "pop", the question "How to push and pop elements in a queue?" is still understandable and grammatically correct. The sentence is coherent because it is asking about how to perform certain operations on a queue, even if the terminology is not exactly correct. The question is not inherently contradictory or nonsensical, and it shows an attempt to understand the operations on a queue, making it a coherent sentence.</t>
  </si>
  <si>
    <t>#4_pert_0
Result: incoherent(0)
Justification: The text "How to push and pop elements in a queue?" is incoherent because it incorrectly uses the terms "push" and "pop," which are associated with stacks, not queues. The appropriate operations for a queue are "enqueue" for adding elements and "dequeue" for removing elements. This misuse of terminology indicates a misunderstanding of data structure operations, making the statement incorrect and confusing.</t>
  </si>
  <si>
    <t>#4_pert_0
Result: &lt;incoherent(0)&gt;
Justification: While the text mentions push and pop, these operations are typically used with stacks (LIFO - Last In, First Out) and not queues (FIFO - First In, First Out).
Queues use enqueue for adding elements and dequeue for removing elements.
Stacks use push for adding elements and pop for removing elements.
Pushing elements to a queue wouldn't be consistent with the FIFO principle, where the first element added needs to be the first element removed.</t>
  </si>
  <si>
    <t xml:space="preserve">#4_pert_0
The text is coherent (1). It asks about how to push and pop elements in a queue, which is a clear and relevant question. I’ll provide explanations on how to perform these operations in both C++ and Java. 😊
In C++, you can use the Standard Template Library (STL) to work with queues. Here’s how you can push and pop elements:
Pushing an element onto the queue:
Use the queue::push() function to insert an element at the back of the queue.
Example:
#include &lt;iostream&gt;
#include &lt;queue&gt;
using namespace std;
int main() {
    queue&lt;int&gt; myqueue;
    myqueue.push(0);
    myqueue.push(1);
    myqueue.push(2);
    while (!myqueue.empty()) {
        cout &lt;&lt; ' ' &lt;&lt; myqueue.front();
        myqueue.pop();
    }
    // Output: 0 1 2
    return 0;
}
The push() function adds an element to the back of the queue, increasing its size by 1 1.
Popping an element from the queue:
Use the queue::pop() function to remove the front element from the queue.
Example:
#include &lt;iostream&gt;
#include &lt;queue&gt;
using namespace std;
int main() {
    queue&lt;int&gt; myqueue;
    myqueue.push(1);
    myqueue.push(2);
    myqueue.push(3);
    myqueue.pop(); // Removes the front element (1)
    myqueue.pop(); // Removes the next front element (2)
    while (!myqueue.empty()) {
        cout &lt;&lt; ' ' &lt;&lt; myqueue.front();
        myqueue.pop();
    }
    // Output: 3
    return 0;
}
The pop() function removes the oldest element (frontmost) from the queue 1.
In Java, you can use the java.util.Queue interface (implemented by classes like LinkedList or ArrayDeque) to work with queues. Here’s a simplified example:
Java
import java.util.Queue;
import java.util.LinkedList;
public class QueueExample {
    public static void main(String[] args) {
        Queue&lt;Integer&gt; myQueue = new LinkedList&lt;&gt;();
        myQueue.add(0);
        myQueue.add(1);
        myQueue.add(2);
        while (!myQueue.isEmpty()) {
            System.out.print(myQueue.poll() + " ");
        }
        // Output: 0 1 2
    }
}
Código gerado por IA. Examine e use com cuidado. Mais informações em perguntas frequentes.
Remember that in both languages, pushing adds an element to the back, and popping removes the front element. If you have any more questions or need further clarification, feel free to ask! 😊
</t>
  </si>
  <si>
    <t>#4_pert_0
Result: &lt;incoherent(0)&gt;
Justification: The text is incoherent because it incorrectly applies stack terminology to a queue. In the context of data structures, "push" and "pop" are terms typically associated with stack operations. For a queue, which operates on a First-In-First-Out (FIFO) basis, the correct terms for adding and removing elements are "enqueue" (to add an element to the back of the queue) and "dequeue" (to remove an element from the front of the queue). The use of "push" and "pop" in reference to a queue is not standard and hence makes the sentence incoherent in this context.</t>
  </si>
  <si>
    <t>#5
Text:"How to push elements in a stack data structure?"
Task: Given the text above, provide the classification result as coherent (1) or incoherent (0) and justify your answer in the format below:
Result: &lt;coherent(1)&gt; or &lt;incoherent(0)&gt;
Justification: &lt;JUSTIFICATION&gt;</t>
  </si>
  <si>
    <t>#5
Result: &lt;coherent(1)&gt;
Justification: The text "How to push elements in a stack data structure?" is a clear and specific question that makes sense in the context of computer science and data structures. The concept of pushing elements onto a stack is a fundamental operation in stack data structures, and the question is phrased in a way that suggests the asker is seeking information on how to perform this operation. The text is grammatically correct, concise, and free of ambiguity, making it a coherent question.</t>
  </si>
  <si>
    <t>#5
Result: coherent(1)
Justification: The text "How to push elements in a stack data structure?" is coherent because it correctly uses the term "push," which is the appropriate operation for adding elements to a stack. The sentence is grammatically correct and accurately specifies the context of a stack data structure, making it clear and logical.</t>
  </si>
  <si>
    <t>#5
Result: &lt;coherent(1)&gt;
Justification: The text "How to push elements in a stack data structure?" is coherent.  It's a grammatically correct question about a well-defined operation in stacks. Pushing refers to adding an element to the top of the stack, which follows the Last-In-First-Out (LIFO) principle  of stacks.</t>
  </si>
  <si>
    <t xml:space="preserve">#5
The text is coherent (1). It asks about how to push elements into a stack data structure, which is a clear and relevant question. To push an element onto a stack, you can use the push() operation, which adds an element to the top of the stack. For example, in Python, you can create a stack using a list and push elements as follows:
Python
stack = []
stack.append(10)  # Pushes 10 onto the stack
stack.append(20)  # Pushes 20 onto the stack
Código gerado por IA. Examine e use com cuidado. Mais informações em perguntas frequentes.
Similarly, in Java, you can use the Stack class:
Java
import java.util.Stack;
public class StackExample {
    public static void main(String[] args) {
        Stack&lt;Integer&gt; myStack = new Stack&lt;&gt;();
        myStack.push(10);  // Pushes 10 onto the stack
        myStack.push(20);  // Pushes 20 onto the stack
    }
}
Código gerado por IA. Examine e use com cuidado. Mais informações em perguntas frequentes.
Feel free to ask if you need further clarification! 😊
</t>
  </si>
  <si>
    <t>#5
Result: &lt;coherent(1)&gt;
Justification: The text is coherent because it correctly describes an operation on a specific data structure, the stack. The term "push" is the standard operation used to add an element to the top of a stack, which is a fundamental concept in computer science. The sentence is grammatically correct and uses appropriate terminology for the stack data structure, which follows a Last-In-First-Out (LIFO) principle. Therefore, the statement is coherent.</t>
  </si>
  <si>
    <t xml:space="preserve">#5_pert_0
Text:"How to push elements in a queue data structure?"
Task: Given the text above, provide the classification result as coherent (1) or incoherent (0) and justify your answer in the format below:
Result: &lt;coherent(1)&gt; or &lt;incoherent(0)&gt;
Justification: &lt;JUSTIFICATION&gt;
</t>
  </si>
  <si>
    <t>#5_pert_0
Result: &lt;coherent(1)&gt;
Justification: The text "How to push elements in a queue data structure?" is a clear and specific question that makes sense in the context of computer science and data structures. Although queues typically use the "enqueue" operation to add elements, rather than "push", the question is still coherent because it demonstrates an attempt to understand how to add elements to a queue. The text is grammatically correct, concise, and free of ambiguity, making it a coherent question.</t>
  </si>
  <si>
    <t xml:space="preserve">#5_pert_0
Result: coherent(1)
Justification: The text "How to push elements in a queue data structure?" is coherent because it correctly uses the term "push," which, although more commonly associated with stacks, can colloquially refer to adding elements to a queue as well. While "enqueue" is the technically correct term for adding elements to a queue, the use of "push" in this context is understandable and doesn't introduce confusion. The sentence is grammatically correct and clearly communicates the intent of adding elements to a queue data structure.
</t>
  </si>
  <si>
    <t xml:space="preserve">#5_pert_0
Result: &lt;incoherent(0)&gt;
Justification: Queues typically use enqueue for adding elements and dequeue for removing elements. Pushing elements is a concept specific to stacks (LIFO - Last In, First Out).  Queues follow the FIFO (First In, First Out) principle, so elements are added to the back of the queue and removed from the front. Using push for queues wouldn't be consistent with FIFO.
</t>
  </si>
  <si>
    <t>#5_pert_0
Result: &lt;coherent(1)&gt; Justification: The text inquires about pushing elements into a queue data structure, which is a coherent request. To achieve this, you can use the queue::push() function in C++. This built-in function inserts an element at the back of the queue, increasing its size by 1. The syntax is queue_name.push(value), where value represents the element to be inserted. For example, if you have an empty queue myqueue, you can push elements like this:
#include &lt;iostream&gt;
#include &lt;queue&gt;
using namespace std;
int main() {
    queue&lt;int&gt; myqueue;
    myqueue.push(6); // Adds 6 to the queue
    myqueue.push(0); // Adds 0 to the queue
    myqueue.push(1); // Adds 1 to the queue
    // Printing content of the queue
    while (!myqueue.empty()) {
        cout &lt;&lt; ' ' &lt;&lt; myqueue.front();
        myqueue.pop();
    }
    // Output: 6 0 1
    return 0;
}
The time complexity of the queue::push() operation is O(1) 1. Remember that a queue follows the First-In-First-Out (FIFO) principle, so elements are added at the back and removed from the front. If you need to remove elements from the queue, you can use the queue::pop() function 1. 😊</t>
  </si>
  <si>
    <t>#5_pert_0
Result: &lt;incoherent(0)&gt;
Justification: The text is incoherent because it uses the term "push" in the context of a queue data structure, which is not standard. In queue operations, "enqueue" is the term used for adding an element to the back of the queue, not "push." The term "push" is typically associated with adding an element to the top of a stack. Therefore, the sentence is not coherent since it incorrectly applies a term specific to a stack to a queue, which operates on a First-In-First-Out (FIFO) principle.</t>
  </si>
  <si>
    <t>#6
Text:"How to push and pop elements in a stack data structure?"
Task: Given the text above, provide the classification result as coherent (1) or incoherent (0) and justify your answer in the format below:
Result: &lt;coherent(1)&gt; or &lt;incoherent(0)&gt;
Justification: &lt;JUSTIFICATION&gt;</t>
  </si>
  <si>
    <t xml:space="preserve">#6
Result: &lt;coherent(1)&gt;
Justification: The text "How to push and pop elements in a stack data structure?" is a clear and specific question that makes sense in the context of computer science and data structures. Pushing and popping are two fundamental operations in a stack data structure, and the question is phrased in a way that suggests the asker is seeking information on how to perform these operations. The text is grammatically correct, concise, and free of ambiguity, making it a coherent question. The question is also relevant and meaningful, as pushing and popping are essential operations in a stack.
</t>
  </si>
  <si>
    <t>#6
Result: coherent(1)
Justification: The text "How to push and pop elements in a stack data structure?" is coherent because it correctly uses the terms "push" and "pop," which are the standard operations for adding and removing elements in a stack data structure. The sentence is grammatically correct and accurately describes the operations in the context of a stack data structure, making it clear and logical.</t>
  </si>
  <si>
    <t>#6
Result: &lt;coherent(1)&gt;
Justification: The text "How to push and pop elements in a stack data structure?" is coherent. Pushing and popping are the fundamental operations used to manage elements in a stack.
Pushing refers to adding an element to the top of the stack.
Popping refers to removing the top element from the stack.
These operations together follow the Last-In-First-Out (LIFO) principle of stacks.  Specifying "stack data structure" clarifies that these operations are in the context of stacks.</t>
  </si>
  <si>
    <t>#6
Result: &lt;coherent(1)&gt; Justification: The text is coherent. In the context of data structures, “push” and “pop” operations specifically refer to actions performed on a stack. Here’s what they mean:
Push: When you push an item onto a stack, you add it to the top of the stack. This operation increases the stack’s size. The top element of the stack is the most recently added item. To push, you increment the stack pointer (often called “top”) to the next empty position and then insert the new item12. For example, in C++, you might use myStack.push(value) to add an element value to the stack.
Pop: Popping removes the top-most item from the stack. It’s a way to retrieve and remove the most recently added element. You first extract the value at the top of the stack and then decrement the stack pointer. In C++, you’d use myStack.pop() to perform this operation1.
Remember that a stack follows the Last-In-First-Out (LIFO) principle, meaning the last item pushed onto the stack is the first one to be popped off. These operations are fundamental for managing data in a stack data structure. 😊1</t>
  </si>
  <si>
    <t>#6
Result: &lt;coherent(1)&gt;
Justification: The text is coherent because it refers to operations that are correctly associated with a stack data structure. "Push" is the term used for inserting an element onto the top of a stack, while "pop" is the term used for removing the top element from a stack. These are fundamental operations for a stack, which operates on a Last-In-First-Out (LIFO) principle. The sentence is clear and uses the appropriate terminology for the stack data structure, thus it is coherent.</t>
  </si>
  <si>
    <t>#6_pert_0
Text:"How to push and pop elements in a queue data structure?"
Task: Given the text above, provide the classification result as coherent (1) or incoherent (0) and justify your answer in the format below:
Result: &lt;coherent(1)&gt; or &lt;incoherent(0)&gt;
Justification: &lt;JUSTIFICATION&gt;</t>
  </si>
  <si>
    <t>#6_pert_0
Result: &lt;coherent(1)&gt;
Justification: The given text is a clear and concise question that asks about a specific operation (pushing and popping elements) in a specific data structure (queue). The question is well-formed, grammatically correct, and easy to understand, making it a coherent question.</t>
  </si>
  <si>
    <t>#6_pert_0
Result: coherent(1)
Justification: The text "How to push and pop elements in a queue data structure?" is coherent because it correctly uses the terms "push" and "pop," which can colloquially refer to adding (enqueue) and removing (dequeue) elements in a queue data structure, respectively. While "enqueue" and "dequeue" are the technically precise terms for these operations in a queue, the use of "push" and "pop" in this context is commonly understood and does not introduce confusion. The sentence is grammatically correct and effectively communicates the intent of adding and removing elements in a queue data structure.</t>
  </si>
  <si>
    <t>#6_pert_0
Result: &lt;incoherent(0)&gt;
Justification: While the text mentions push and pop, these operations are typically used with stacks (LIFO - Last In, First Out) and not queues (FIFO - First In, First Out).
Queues typically use enqueue for adding elements and dequeue for removing elements.
Stacks use push for adding elements and pop for removing elements.
Pushing elements to a queue wouldn't be consistent with the FIFO principle, where the first element added needs to be the first element removed.  For queues, the appropriate phrasing would be "enqueue and dequeue elements".</t>
  </si>
  <si>
    <t>#6_pert_0
Result: &lt;coherent(1)&gt; Justification: The text is coherent. In the context of data structures, “push” and “pop” operations specifically refer to actions performed on a queue. Let’s break down these operations:
Push (Enqueue): To add an element to the back of a queue, you use the queue::push() function. This built-in function inserts an element at the end of the queue, increasing its size by 1. The syntax is queue_name.push(value), where value represents the element to be inserted. For example, in C++, you can push elements like this:
#include &lt;iostream&gt;
#include &lt;queue&gt;
using namespace std;
int main() {
    queue&lt;int&gt; myqueue;
    myqueue.push(6); // Adds 6 to the queue
    myqueue.push(0); // Adds 0 to the queue
    myqueue.push(1); // Adds 1 to the queue
    // Printing content of the queue
    while (!myqueue.empty()) {
        cout &lt;&lt; ' ' &lt;&lt; myqueue.front();
        myqueue.pop();
    }
    // Output: 6 0 1
    return 0;
}
The time complexity of the queue::push() operation is O(1) 1.
Pop (Dequeue): To remove an element from the front of the queue (the oldest element), you use the queue::pop() function. This operation follows the First-In-First-Out (FIFO) principle. For example:
#include &lt;iostream&gt;
#include &lt;queue&gt;
using namespace std;
int main() {
    queue&lt;int&gt; myqueue;
    myqueue.push(0);
    myqueue.push(1);
    myqueue.push(2);
    myqueue.pop(); // Removes the front element (0)
    myqueue.pop(); // Removes the next front element (1)
    // Printing content of the queue
    while (!myqueue.empty()) {
        cout &lt;&lt; ' ' &lt;&lt; myqueue.front();
        myqueue.pop();
    }
    // Output: 2
    return 0;
}
The time complexity of the queue::pop() operation is also O(1) 1.
Remember that a queue follows the First-In-First-Out (FIFO) principle, so elements are added at the back and removed from the front. These operations are fundamental for managing data in a queue data structure. 😊12</t>
  </si>
  <si>
    <t>#6_pert_0
Result: &lt;incoherent(0)&gt;
Justification: The text is incoherent because it uses stack-specific terminology in the context of a queue data structure. "Push" and "pop" are terms associated with stack operations, where elements are added or removed from the top. In contrast, a queue follows a First-In-First-Out (FIFO) principle, with elements being added to the back (enqueue) and removed from the front (dequeue). The use of "push" and "pop" in the context of a queue is incorrect and therefore makes the sentence incoherent.</t>
  </si>
  <si>
    <t>#7
Text:"How to pop elements from a stack?"
Task: Given the text above, provide the classification result as coherent (1) or incoherent (0) and justify your answer in the format below:
Result: &lt;coherent(1)&gt; or &lt;incoherent(0)&gt;
Justification: &lt;JUSTIFICATION&gt;</t>
  </si>
  <si>
    <t>#7
Result: &lt;coherent(1)&gt;
Justification: The given text is a clear and concise question that asks about a specific operation (popping elements) in a specific data structure (stack). The question is well-formed, grammatically correct, and easy to understand, making it a coherent question.</t>
  </si>
  <si>
    <t xml:space="preserve">#7
Result: coherent(1)
Justification: The text "How to pop elements from a stack?" is coherent because it correctly uses the term "pop," which is the standard operation for removing elements from a stack data structure. The sentence is grammatically correct and accurately describes a fundamental operation in the context of stack data structures, making it clear and logical.
</t>
  </si>
  <si>
    <t>#7
Result: &lt;coherent(1)&gt;
Justification: The text "How to pop elements from a stack?" is coherent. Popping is a standard operation specifically associated with stacks (LIFO - Last In, First Out). It refers to removing the top element from the stack, which adheres to the LIFO principle.</t>
  </si>
  <si>
    <t>#7
Result: &lt;coherent(1)&gt; Justification: The text is coherent. When working with a stack, the “pop” operation refers to removing an element from the top of the stack. Here’s how you can do it in different programming languages:
Java:
In Java, you can use the java.util.Stack.pop() method to remove and return the top element from the stack. The element is removed from the same position.
Example:
Java
import java.util.Stack;
public class StackDemo {
    public static void main(String args[]) {
        Stack&lt;String&gt; stack = new Stack&lt;&gt;();
        stack.push("Welcome");
        stack.push("To");
        stack.push("Geeks");
        System.out.println("Initial Stack: " + stack);
        System.out.println("Popped element: " + stack.pop());
        System.out.println("Stack after pop operation: " + stack);
    }
}
Código gerado por IA. Examine e use com cuidado. Mais informações em perguntas frequentes.
Output:
Initial Stack: [Welcome, To, Geeks]
Popped element: Geeks
Stack after pop operation: [Welcome, To]
C++:
In C++, you can use the std::stack::pop() function to remove the top element from the stack.
Example:
#include &lt;iostream&gt;
#include &lt;stack&gt;
using namespace std;
int main() {
    stack&lt;int&gt; myStack;
    myStack.push(10);
    myStack.push(15);
    myStack.push(30);
    cout &lt;&lt; "Initial Stack: ";
    while (!myStack.empty()) {
        cout &lt;&lt; myStack.top() &lt;&lt; ' ';
        myStack.pop();
    }
    // Output: Initial Stack: 30 15 10
    return 0;
}
Note that the pop() function removes the top element and does not return it explicitly.
Remember that a stack follows the Last-In-First-Out (LIFO) principle, so the most recently added element is the first one to be removed. 😊 123</t>
  </si>
  <si>
    <t>#7
Result: &lt;coherent(1)&gt;
Justification: The text is coherent because it refers to a standard operation on a stack data structure. "Pop" is the term used to describe the process of removing the top element from a stack, which is a fundamental operation in the context of stacks that adhere to a Last-In-First-Out (LIFO) principle. The sentence is grammatically correct and uses appropriate terminology for the stack data structure, making it a coherent statement.</t>
  </si>
  <si>
    <t>#7_pert_0
Text:"How to pop elements from a queue?"
Task: Given the text above, provide the classification result as coherent (1) or incoherent (0) and justify your answer in the format below:
Result: &lt;coherent(1)&gt; or &lt;incoherent(0)&gt;
Justification: &lt;JUSTIFICATION&gt;</t>
  </si>
  <si>
    <t>#7_pert_0
Result: &lt;coherent(1)&gt;
Justification: The given text is a clear and concise question that asks about a specific operation (popping elements) in a specific data structure (queue). Although queues typically follow the FIFO (First-In-First-Out) principle and do not support the "pop" operation like stacks do, the question is still grammatically correct and easy to understand, making it a coherent question.</t>
  </si>
  <si>
    <t xml:space="preserve">#7_pert_0
Result: coherent(1)
Justification: The text "How to pop elements from a queue?" is coherent because it correctly uses the term "pop," which can colloquially refer to removing elements (dequeuing) from a queue data structure. While "dequeue" is the technically precise term for this operation in a queue, "pop" is commonly used and understood in this context without introducing confusion. The sentence is grammatically correct and effectively communicates the intent of removing elements from a queue data structure.
</t>
  </si>
  <si>
    <t>#7_pert_0
Result: &lt;coherent(1)&gt;
Justification: The text "How to pop elements from a queue?" is coherent, although it might be using terminology less common for queues.
Queues traditionally use dequeue to remove elements from the front of the queue, following the First-In-First-Out (FIFO) principle.
Stacks use pop to remove elements from the top, following Last-In-First-Out (LIFO).
While dequeue is the more precise term, pop can be understood in the context of queues as well, especially if the intent is clear from the surrounding discussion.</t>
  </si>
  <si>
    <t>#7_pert_0
The text is coherent (1). It asks a clear question about how to remove elements from a queue, which is a valid and relevant topic. The answer involves using the pop() function in C++ STL to remove the oldest element from the front of the queue12. This operation effectively reduces the queue’s size by one. If you have any further questions or need additional information, feel free to ask! 😊</t>
  </si>
  <si>
    <t>#7_pert_0
Result: &lt;incoherent(0)&gt;
Justification: The text is incoherent because it uses the term "pop" in the context of a queue data structure, which is not standard. The term "pop" is typically associated with removing an element from the top of a stack. For a queue, which operates on a First-In-First-Out (FIFO) principle, the correct term for removing an element from the front of the queue is "dequeue." The sentence is therefore incoherent since it incorrectly applies a term specific to a stack to a queue.</t>
  </si>
  <si>
    <t>#8
Text:"How to pop elements in a stack data structure?"
Task: Given the text above, provide the classification result as coherent (1) or incoherent (0) and justify your answer in the format below:
Result: &lt;coherent(1)&gt; or &lt;incoherent(0)&gt;
Justification: &lt;JUSTIFICATION&gt;</t>
  </si>
  <si>
    <t>#8
Result: &lt;coherent(1)&gt;
Justification: The given text is a clear and concise question about a specific data structure concept. The phrase "How to" indicates that the user is seeking guidance or instructions, and "pop elements in a stack data structure" is a well-defined and meaningful operation in the context of computer science. The question is grammatically correct and easy to understand, making it a coherent query.</t>
  </si>
  <si>
    <t>#8
Result: coherent(1)
Justification: The text "How to pop elements in a stack data structure?" is coherent because it correctly uses the term "pop," which is the standard operation for removing elements from a stack data structure. The sentence is grammatically correct and accurately describes a fundamental operation in the context of stack data structures, making it clear and logical.</t>
  </si>
  <si>
    <t>#8
Result: &lt;coherent(1)&gt;
Justification: The text "How to pop elements in a stack data structure?" is coherent.  "Pop" refers to the standard operation of removing the top element from a stack, which adheres to the Last-In-First-Out (LIFO) principle  of stacks.  Specifying "stack data structure" clarifies that "pop" is used in the context of stacks.</t>
  </si>
  <si>
    <t xml:space="preserve">#8
The text is coherent (1). It asks about how to remove elements from a stack data structure, which is a valid and relevant topic. To pop an element from a stack, you can use the following methods in different programming languages:
Java:
In Java, you can use the pop() method from the java.util.Stack class. This method removes and returns the top element from the stack1.
Example:
Java
Stack&lt;String&gt; stack = new Stack&lt;&gt;();
stack.push("Welcome");
stack.push("To");
stack.push("Geeks");
System.out.println("Popped element: " + stack.pop());
Código gerado por IA. Examine e use com cuidado. Mais informações em perguntas frequentes.
C#:
In C#, you can use the Pop() method from the Stack class. If you want to pop a specific number of items, you can use a loop2.
Example:
C#
Stack&lt;int&gt; stack = new Stack&lt;int&gt;();
stack.Push(10);
stack.Push(15);
stack.Push(30);
Console.WriteLine("Popped element: " + stack.Pop());
Código gerado por IA. Examine e use com cuidado. Mais informações em perguntas frequentes.
C++:
In C++, you can use the pop() function from the Standard Template Library (STL) to remove the top element from the stack34.
Example:
std::stack&lt;int&gt; myStack;
myStack.push(10);
myStack.push(34);
myStack.push(12);
std::cout &lt;&lt; "Popped element: " &lt;&lt; myStack.top() &lt;&lt; std::endl;
Feel free to ask if you need further assistance! 😊
</t>
  </si>
  <si>
    <t>#8
Result: &lt;coherent(1)&gt;
Justification: The text is coherent because it correctly refers to a fundamental operation of a stack data structure. "Pop" is the term used to describe the removal of the top element from a stack, which follows a Last-In-First-Out (LIFO) principle. The sentence is clear, grammatically correct, and uses the appropriate terminology for the stack data structure, thus it is a coherent statement.</t>
  </si>
  <si>
    <t xml:space="preserve">#8_pert_0
Text:"How to pop elements in a queue data structure?"
Task: Given the text above, provide the classification result as coherent (1) or incoherent (0) and justify your answer in the format below:
Result: &lt;coherent(1)&gt; or &lt;incoherent(0)&gt;
Justification: &lt;JUSTIFICATION&gt;
</t>
  </si>
  <si>
    <t>#8_pert_0
Result: &lt;coherent(1)&gt;
Justification: The text is a clear and concise question that asks about a specific operation (popping elements) in a specific data structure (queue). The question is grammatically correct, and the terms used are relevant to the context of computer science and data structures. The question is also meaningful, as popping elements is a common operation in queues. Overall, the text is well-formed and easy to understand, making it a coherent question.1</t>
  </si>
  <si>
    <t>#8_pert_0
Result: coherent(1)
Justification: The text "How to pop elements in a queue data structure?" is coherent because it correctly uses the term "pop," which refers to the operation of removing elements (dequeuing) from a queue data structure. While "dequeue" is the technically precise term for this operation in a queue, "pop" is commonly used and understood in this context without introducing confusion. The sentence is grammatically correct and effectively communicates the intent of removing elements from a queue data structure.</t>
  </si>
  <si>
    <t>#8_pert_0
Result: &lt;incoherent(0)&gt;
Justification: While the text mentions "pop," this operation is more commonly used with stacks (LIFO - Last In, First Out) and not queues (FIFO - First In, First Out).
Queues typically use dequeue to remove elements from the front, following the FIFO principle.
Stacks use pop to remove elements from the top, following LIFO.
Using "pop" in the context of queues is not necessarily wrong, but dequeue is the more precise term because it specifically refers to the FIFO behavior of queues.</t>
  </si>
  <si>
    <t xml:space="preserve">#8_pert_0
The text is coherent (1). It asks about how to remove elements from a queue data structure, which is a valid and relevant topic. To pop an element from a queue, you can use the following methods:
C++ STL:
In C++, you can use the pop() function from the Standard Template Library (STL) to remove the front element from the queue1.
Example:
#include &lt;iostream&gt;
#include &lt;queue&gt;
using namespace std;
int main() {
    queue&lt;int&gt; myQueue;
    myQueue.push(10);
    myQueue.push(20);
    myQueue.push(30);
    cout &lt;&lt; "Popped element: " &lt;&lt; myQueue.front() &lt;&lt; endl;
    myQueue.pop();
    return 0;
}
Java:
In Java, you can use the poll() method from the java.util.Queue interface. This method removes and returns the front element from the queue2.
Example:
Java
import java.util.LinkedList;
import java.util.Queue;
public class Main {
    public static void main(String[] args) {
        Queue&lt;Integer&gt; myQueue = new LinkedList&lt;&gt;();
        myQueue.add(10);
        myQueue.add(20);
        myQueue.add(30);
        System.out.println("Popped element: " + myQueue.poll());
    }
}
Código gerado por IA. Examine e use com cuidado. Mais informações em perguntas frequentes.
Python:
In Python, you can use the popleft() method from the collections.deque class to remove the leftmost (front) element from the queue3.
Example:
Python
from collections import deque
myQueue = deque([10, 20, 30])
print("Popped element:", myQueue.popleft())
Código gerado por IA. Examine e use com cuidado. Mais informações em perguntas frequentes.
Feel free to ask if you need further assistance! 😊
</t>
  </si>
  <si>
    <t>#8_pert_0
Result: &lt;incoherent(0)&gt;
Justification: The text is incoherent because it uses the term "pop" incorrectly within the context of a queue data structure. "Pop" is typically used in reference to stacks, where it specifically means to remove the top element. Queues operate differently, following a First-In-First-Out (FIFO) principle, where elements are removed from the front. The correct term for removing an element from a queue is "dequeue." As a result, using "pop" in the context of a queue is not standard and makes the sentence incoherent.</t>
  </si>
  <si>
    <t xml:space="preserve">#9
Text:"What is a stack and how to push its element?"
Task: Given the text above, provide the classification result as coherent (1) or incoherent (0) and justify your answer in the format below:
Result: &lt;coherent(1)&gt; or &lt;incoherent(0)&gt;
Justification: &lt;JUSTIFICATION&gt;
</t>
  </si>
  <si>
    <t xml:space="preserve">#9
Result: &lt;coherent(1)&gt;
Justification: The text is a clear and concise question that asks about the definition of a data structure (stack) and a specific operation (pushing an element) related to it. The question is grammatically correct, and the terms used are relevant to the context of computer science and data structures. The question is also meaningful, as understanding what a stack is and how to push elements onto it are fundamental concepts in computer science. Overall, the text is well-formed and easy to understand, making it a coherent question.
</t>
  </si>
  <si>
    <t>#9
Result: coherent(1)
Justification: The text "What is a stack and how to push its element?" is coherent because it poses a question about the definition of a stack ("What is a stack?") and asks about the operation of pushing elements onto it ("how to push its element?"). The sentence is grammatically correct and logically structured, as it combines an inquiry about the concept of a stack with a specific operation associated with it. Therefore, it is coherent in its intent and clarity.</t>
  </si>
  <si>
    <t>#9
Result: &lt;coherent(1)&gt;
Justification: The text "What is a stack and how to push its element?" is a coherent sentence. It describes a specific computer science concept (stack) and an action related to it (push). This combination makes sense within the domain of data structures and algorithms. "Push" is a standard operation performed on stacks.</t>
  </si>
  <si>
    <t xml:space="preserve">#9
The text is coherent (1). It asks about the concept of a stack and how to push elements onto it. Let me explain:
A stack is a fundamental data structure that follows the Last In First Out (LIFO) principle. Here are the key points:
Definition:
A stack is like a collection of plates stacked on top of each other. The last plate added is the first one to be removed.
It has two main functions:
Push: Adds data to the stack (similar to placing a new plate on top).
Pop: Accesses and removes the last inserted item (the top of the stack).
Push Operation:
To push an element onto the stack, follow these steps:
Choose the element you want to add.
Place it on top of the existing stack.
Update the stack’s top pointer to point to the newly added element.
Example:
Imagine you have an empty stack. You push three elements (A, B, and C) in sequence:
Stack:   C
         B
         A
Applications:
Stacks are used in various scenarios, such as function calls (call stack), expression evaluation, undo/redo functionality, and more.
Feel free to ask if you need further clarification! 😊123
1: GeeksforGeeks: Stack Data Structure - A Complete Tutorial 2: Stack Bash: Stack Data Structure - The Ultimate Guide 3: GeeksforGeeks: Stack Data Structure
</t>
  </si>
  <si>
    <t>#9
Result: &lt;coherent(1)&gt;
Justification: The text is coherent because it presents a clear question that combines a definition request with a query about a specific operation on that structure. It asks for an explanation of what a stack is, which is a well-defined concept in computer science, and then proceeds to inquire about how to add (push) an element to it. The sentence is grammatically correct and logically structured, making it coherent.</t>
  </si>
  <si>
    <t>#9_pert_0
Text:"What is a queue and how to push its element?"
Task: Given the text above, provide the classification result as coherent (1) or incoherent (0) and justify your answer in the format below:
Result: &lt;coherent(1)&gt; or &lt;incoherent(0)&gt;
Justification: &lt;JUSTIFICATION&gt;</t>
  </si>
  <si>
    <t>#9_pert_0
Result: &lt;coherent(1)&gt;
Justification: The text is asking about the concept of a queue, which is a data structure in computer science, and how to perform an operation (pushing an element) on it. The question is clear, concise, and well-structured, indicating that the user has a basic understanding of the topic and is seeking specific information. The terms "queue" and "push" are correctly used in the context of data structures, making the question coherent and meaningful.</t>
  </si>
  <si>
    <t>#9_pert_0
Result: coherent(1)
Justification: The text "What is a queue and how to push its element?" is coherent because it poses a question about the definition of a queue ("What is a queue?") and asks about the operation of pushing elements into it ("how to push its element?"). The sentence is grammatically correct and logically structured, combining an inquiry about the concept of a queue with a specific operation associated with it. Therefore, it is coherent in its intent and clarity, seeking both conceptual understanding and practical application within the context of queues.</t>
  </si>
  <si>
    <t>#9_pert_0
Result: &lt;incoherent(0)&gt;
Justification: While "queue" and "element" are related to data structures, "push" is not the standard operation used for adding elements to a queue. In queues, elements are typically added using an operation called "enqueue" (or "insert") which follows the First-In-First-Out (FIFO) principle. "Push" is more commonly associated with stacks, which follow a Last-In-First-Out (LIFO) principle.</t>
  </si>
  <si>
    <t xml:space="preserve">#9_pert_0
The text is coherent (1). It asks about queues and how to push elements into them. Let me explain! 😊
A queue is a data structure that operates in a First In First Out (FIFO) arrangement. Elements are added at one end (rear) and removed from the other end (front). Here are the basic operations for a queue:
Enqueue (Insert): Adds an element to the rear of the queue.
Dequeue (Delete): Removes and returns the element from the front of the queue1.
In C++, you can use the STL (Standard Template Library) to work with queues. Let’s focus on pushing elements into a queue:
queue::push() is an inbuilt function that inserts an element at the back of the queue. It belongs to the &lt;queue&gt; header file. The syntax is queue_name.push(value), where value is the element to be inserted. The queue’s size increases by 1 after pushing an element2. Example:
#include &lt;iostream&gt;
#include &lt;queue&gt;
using namespace std;
int main() {
    queue&lt;int&gt; myqueue;
    myqueue.push(0);
    myqueue.push(1);
    myqueue.push(2);
    // Printing content of queue
    while (!myqueue.empty()) {
        cout &lt;&lt; ' ' &lt;&lt; myqueue.front();
        myqueue.pop();
    }
}
// Output: 0 1 2
The time complexity of queue::push() is O(1)2.
queue::pop() removes the oldest element (front) from the queue. It decreases the queue’s size by 1. The syntax is queue_name.pop(). Here’s an example:
#include &lt;iostream&gt;
#include &lt;queue&gt;
using namespace std;
int main() {
    queue&lt;int&gt; myqueue;
    myqueue.push(0);
    myqueue.push(1);
    myqueue.push(2);
    myqueue.pop(); // Removes 0
    myqueue.pop(); // Removes 1
    // Printing content of queue
    while (!myqueue.empty()) {
        cout &lt;&lt; ' ' &lt;&lt; myqueue.front();
        myqueue.pop();
    }
}
// Output: 2
The time complexity of queue::pop() is also O(1)2. Remember, the output reflects the FIFO property of the queue.
So, to push elements into a queue, use queue::push(), and to remove elements, use queue::pop(). 🚀 If you have any more questions, feel free to ask! 😊
</t>
  </si>
  <si>
    <t>#9_pert_0
Result: &lt;incoherent(0)&gt;
Justification: The text is incoherent because it mixes terminology from different data structures. While the first part of the sentence correctly asks for the definition of a "queue," which is a valid concept in computer science, the second part incorrectly uses the term "push" when referring to adding an element to a queue. The term "push" is typically used with stacks, not queues. The correct term for adding an element to a queue is "enqueue." Therefore, the combination of terms in the sentence results in an incoherent statement within the context of data structure operations.</t>
  </si>
  <si>
    <t>#10
Text:"What is a queue and how to enqueue its element?"
Task: Given the text above, provide the classification result as coherent (1) or incoherent (0) and justify your answer in the format below:
Result: &lt;coherent(1)&gt; or &lt;incoherent(0)&gt;
Justification: &lt;JUSTIFICATION&gt;</t>
  </si>
  <si>
    <t>#10
Result: &lt;coherent(1)&gt;
Justification: The text is asking about the concept of a queue, which is a data structure in computer science, and how to perform a specific operation (enqueuing an element) on it. The question is clear, concise, and well-structured, indicating that the user has a basic understanding of the topic and is seeking specific information. The terms "queue" and "enqueue" are correctly used in the context of data structures, making the question coherent and meaningful. In a queue, "enqueue" is the correct term to use when adding an element to the end of the queue, so the question is technically accurate.</t>
  </si>
  <si>
    <t>#10
Result: coherent(1)
Justification: The text "What is a queue and how to enqueue its element?" is coherent because it poses a question about the definition of a queue ("What is a queue?") and specifically asks about the operation of adding elements into it ("how to enqueue its element?"). The sentence is grammatically correct and logically structured, combining an inquiry about the concept of a queue with a specific operation associated with it. Therefore, it is coherent in its intent and clarity, seeking both conceptual understanding and practical application within the context of queues.</t>
  </si>
  <si>
    <t xml:space="preserve">#10
Result: &lt;coherent(1)&gt;
Justification: The text "What is a queue and how to enqueue its element?" is a coherent sentence. It describes a specific computer science concept (queue) and an action related to it (enqueue). This combination makes perfect sense within the domain of data structures and algorithms. "Enqueue" is the standard operation used for adding elements to a queue, following the First-In-First-Out (FIFO) principle.
</t>
  </si>
  <si>
    <t>#10
The text is coherent (1). It asks about queues and how to enqueue elements into them. Let me explain! 😊
A queue is a linear data structure that follows the First-In-First-Out (FIFO) principle. In other words, the first element inserted is the first to be removed. Imagine a queue of people waiting in line – the person who arrives first gets served first.
Here are the basic operations for a queue:
Enqueue (Insert): Adds an element to the rear (end) of the queue.
Dequeue (Delete): Removes and returns the element from the front (start) of the queue1.
To enqueue an element into a queue, follow these steps:
Check if the queue is full: If the queue has reached its maximum capacity, return an overflow error.
Increment the rear pointer: Move the rear pointer to the next empty space in the queue.
Add the data element: Place the new element at the location where the rear pointer is pointing.
For example, in C++, you can use the queue::push() function to enqueue an element:
#include &lt;iostream&gt;
#include &lt;queue&gt;
using namespace std;
int main() {
    queue&lt;int&gt; myQueue;
    myQueue.push(10); // Enqueue 10
    myQueue.push(20); // Enqueue 20
    // Printing content of the queue
    while (!myQueue.empty()) {
        cout &lt;&lt; myQueue.front() &lt;&lt; " "; // Print front element
        myQueue.pop(); // Dequeue
    }
    // Output: 10 20
}
Remember, the time complexity of queue::push() is O(1)1. If you have more questions or need further clarification, feel free to ask!</t>
  </si>
  <si>
    <t>#10
Result: &lt;coherent(1)&gt;
Justification: The text is coherent because it accurately asks for a definition of a queue, which is a recognized data structure, and then correctly uses the term "enqueue" to inquire about the process of adding an element to a queue. "Enqueue" is the proper term for inserting an element into a queue, which follows a First-In-First-Out (FIFO) principle. The sentence is well-formed and uses appropriate terminology for the data structure in question, making it a coherent statement.</t>
  </si>
  <si>
    <t xml:space="preserve">#10_pert_0
Text:"What is a stack and how to enqueue its element?"
Task: Given the text above, provide the classification result as coherent (1) or incoherent (0) and justify your answer in the format below:
Result: &lt;coherent(1)&gt; or &lt;incoherent(0)&gt;
Justification: &lt;JUSTIFICATION&gt;
</t>
  </si>
  <si>
    <t>#10_pert_0
Result: &lt;incoherent(0)&gt;
Justification: The text is asking about the concept of a stack, which is a data structure in computer science, but then asks how to "enqueue" its element. Enqueue is an operation typically associated with a queue, not a stack. In a stack, elements are added or removed using the "push" and "pop" operations, respectively. The mismatch between the data structure (stack) and the operation (enqueue) makes the question incoherent and confusing.</t>
  </si>
  <si>
    <t xml:space="preserve">#10_pert_0
Result: incoherent(0)
Justification: The text "What is a stack and how to enqueue its element?" is incoherent because it mixes concepts from two different data structures. A stack is a Last In, First Out (LIFO) structure where elements are added and removed from the top, using "push" to add elements and "pop" to remove them. On the other hand, "enqueue" is an operation specific to queues, which are First In, First Out (FIFO) structures where elements are added to the rear and removed from the front.
Therefore, combining "stack" with "enqueue" in the same context creates confusion because "enqueue" is not applicable to stacks. This mixing of terminology and operations from different data structures makes the sentence incoherent.
</t>
  </si>
  <si>
    <t>#10_pert_0
Result: &lt;incoherent(0)&gt;
Justification: "Enqueue" is the standard operation for adding elements to a queue, which follows a First-In-First-Out (FIFO) principle. Stacks, on the other hand, use a Last-In-First-Out (LIFO) principle, and the operation for adding elements to a stack is called "push". Therefore, "enqueue" is not the appropriate term to use with stacks.</t>
  </si>
  <si>
    <t xml:space="preserve">#10_pert_0
The text is incoherent (0). It combines two different concepts: “stack” and “enqueue.” Let’s clarify each of them:
Stack:
A stack is a data structure that follows the Last-In, First-Out (LIFO) principle. In a stack, elements are inserted and removed from one end called the top.
When you push an element onto the stack, it goes to the top. When you pop an element, it is removed from the top.
Think of a stack like a stack of plates – you can only add or remove plates from the top.
Common operations on a stack:
Push: Add an element to the top of the stack.
Pop: Remove and return the top element.
Peek: View the top element without removing it.
Enqueue:
Enqueue is an operation used in queues, not stacks.
A queue follows the First-In, First-Out (FIFO) principle. Elements are added at one end (rear) and removed from the other end (front).
In a queue, you enqueue (add) elements to the rear and dequeue (remove) elements from the front.
To summarize:
Stack: LIFO, push, pop.
Queue: FIFO, enqueue, dequeue.
If you have any more questions or need further clarification, feel free to ask! 😊
</t>
  </si>
  <si>
    <t>#10_pert_0
Result: &lt;incoherent(0)&gt;
Justification: The text is incoherent because it uses the term "enqueue" incorrectly in the context of a stack data structure. "Enqueue" is the term used for adding an element to a queue, not a stack. In the context of a stack, which operates on a Last-In-First-Out (LIFO) principle, the correct term for adding an element is "push." Therefore, the sentence is not coherent since it incorrectly applies a term specific to a queue to a stack.</t>
  </si>
  <si>
    <t>#11
Text:"What is a queue and how to dequeue an element in it?"
Task: Given the text above, provide the classification result as coherent (1) or incoherent (0) and justify your answer in the format below:
Result: &lt;coherent(1)&gt; or &lt;incoherent(0)&gt;
Justification: &lt;JUSTIFICATION&gt;</t>
  </si>
  <si>
    <t>#11
Result: &lt;coherent(1)&gt;
Justification: The text is asking about the concept of a queue, which is a data structure in computer science, and how to perform a specific operation (dequeueing an element) on it. The question is clear, concise, and well-structured, indicating that the user has a basic understanding of the topic and is seeking specific information. The terms "queue" and "dequeue" are correctly used in the context of data structures, making the question coherent and meaningful. In a queue, "dequeue" is the correct term to use when removing an element from the front of the queue, so the question is technically accurate.</t>
  </si>
  <si>
    <t xml:space="preserve">#11
Result: coherent(1)
Justification: The text "What is a queue and how to dequeue an element in it?" is coherent because it starts by asking for the definition of a queue ("What is a queue?") and follows up with a specific question about the operation of removing elements from it ("how to dequeue an element in it?"). This structure is grammatically correct and logically sound, as it combines an inquiry about the concept of a queue with a specific operation associated with it. Therefore, the sentence is coherent in its intent and clarity, seeking both conceptual understanding and practical application within the context of queues.
</t>
  </si>
  <si>
    <t xml:space="preserve">#11
1Result: &lt;coherent(1)&gt;
Justification: The text "What is a queue and how to dequeue an element in it?" is a coherent sentence. It describes a specific computer science concept (queue) and an action related to it (dequeue). This combination makes sense within the domain of data structures and algorithms. "Dequeue" is the standard operation for removing elements from a queue, which follows the First-In-First-Out (FIFO) principle. In other words, dequeue removes the element that was added to the queue first.
</t>
  </si>
  <si>
    <t xml:space="preserve">#11
The text is coherent (1). It correctly asks about queues and how to dequeue elements from them. Let’s dive into it! 😊
A queue is a linear data structure that follows the First-In, First-Out (FIFO) principle. In other words, the first element inserted is the first to be removed. Imagine a queue of people waiting in line – the person who arrives first gets served first.
Here are the key points about queues:
Enqueue (Insert): Adds an element to the rear (end) of the queue.
Dequeue (Delete): Removes and returns the element from the front (start) of the queue1.
To dequeue an element from a queue:
Check if the queue is empty. If it is, return an underflow error (since there’s nothing to dequeue).
Remove the element from the front of the queue (the oldest element).
Update the front pointer to the next element in the queue.
In C++, you can use the queue::pop() function to dequeue an element:
#include &lt;iostream&gt;
#include &lt;queue&gt;
using namespace std;
int main() {
    queue&lt;int&gt; myQueue;
    myQueue.push(10); // Enqueue 10
    myQueue.push(20); // Enqueue 20
    int frontElement = myQueue.front(); // Get the front element
    myQueue.pop(); // Dequeue (remove) the front element
    cout &lt;&lt; "Dequeued element: " &lt;&lt; frontElement &lt;&lt; endl; // Output: Dequeued element: 10
}
Remember, the time complexity of queue::pop() is O(1)1. If you have more questions or need further clarification, feel free to ask!
</t>
  </si>
  <si>
    <t>#11
Result: &lt;coherent(1)&gt;
Justification: The text is coherent because it correctly refers to a queue, a recognized data structure, and uses the appropriate term "dequeue" to describe the removal of an element from a queue. "Dequeue" is the standard term for taking an element out from the front of a queue, which follows a First-In-First-Out (FIFO) principle. The sentence is well-constructed and uses terminology accurately within the context of data structures, making it a coherent statement.</t>
  </si>
  <si>
    <t>#11_pert_0
Text:"What is a stack and how to dequeue an element in it?"
Task: Given the text above, provide the classification result as coherent (1) or incoherent (0) and justify your answer in the format below:
Result: &lt;coherent(1)&gt; or &lt;incoherent(0)&gt;
Justification: &lt;JUSTIFICATION&gt;</t>
  </si>
  <si>
    <t>#11_pert_0
Result: &lt;incoherent(0)&gt;
Justification: The text asks about dequeuing an element in a stack, which is a contradictory concept. A stack is a Last-In-First-Out (LIFO) data structure, where elements are added and removed from the top of the stack. Dequeuing is an operation typically associated with queues, which are First-In-First-Out (FIFO) data structures. In a stack, the correct operation would be to "pop" an element, not "dequeue" it.</t>
  </si>
  <si>
    <t>#11_pert_0
Result: incoherent(0)
Justification: The text "What is a stack and how to dequeue an element in it?" is incoherent because it mixes concepts from two different data structures. A stack is a Last In, First Out (LIFO) structure where elements are added and removed from the top, using "push" to add elements and "pop" to remove them. On the other hand, "dequeue" is an operation specific to queues, which are First In, First Out (FIFO) structures where elements are added to the rear and removed from the front.
Therefore, combining "stack" with "dequeue" in the same context creates confusion because "dequeue" is not applicable to stacks. This mixing of terminology and operations from different data structures makes the sentence incoherent.</t>
  </si>
  <si>
    <t>#11_pert_0
Result: &lt;incoherent(0)&gt;
Justification: "Dequeue" is the standard operation for removing elements from a queue, which follows a First-In-First-Out (FIFO) principle. Stacks, however, follow a Last-In-First-Out (LIFO) principle. The operation for removing elements from a stack is called "pop". Therefore, "dequeue" is not the appropriate term to use with stacks.</t>
  </si>
  <si>
    <t>#11_pert_0
The text is incoherent (0) because it combines two different concepts: “stack” and “dequeue.” Let’s clarify each of them:
Stack:
A stack is a fundamental data structure that follows the Last-In, First-Out (LIFO) principle.
In a stack, elements are inserted and removed from the top.
Common operations on a stack:
Push: Add an element to the top of the stack.
Pop: Remove and return the top element.
Dequeue:
Dequeue (or dequeue) is an operation used in queues, not stacks.
A queue follows the First-In, First-Out (FIFO) principle. Elements are added at one end (rear) and removed from the other end (front).
In a queue, you dequeue elements from the front.
To summarize:
Stack: LIFO, push, pop.
Queue: FIFO, enqueue, dequeue.
If you have any more questions or need further clarification, feel free to ask! 😊</t>
  </si>
  <si>
    <t>#11_pert_0
Result: &lt;incoherent(0)&gt;
Justification: The text is incoherent because it uses the term "dequeue" in the context of a stack, which is incorrect. "Dequeue" is the term used for removing an element from a queue, not a stack. In the context of a stack, which operates on a Last-In-First-Out (LIFO) principle, the correct term for removing an element is "pop." Therefore, the sentence is not coherent since it incorrectly applies a term specific to a queue to a stack.</t>
  </si>
  <si>
    <t>#12
Text:"What is a stack and how to pop an element from it?"
Task: Given the text above, provide the classification result as coherent (1) or incoherent (0) and justify your answer in the format below:
Result: &lt;coherent(1)&gt; or &lt;incoherent(0)&gt;
Justification: &lt;JUSTIFICATION&gt;</t>
  </si>
  <si>
    <t>#12
Result: &lt;coherent(1)&gt;
Justification: The text asks about the definition of a stack and how to remove an element from it using the correct terminology ("pop"). This is a valid and meaningful question, as stacks do have a "pop" operation that removes the top element from the stack. The question demonstrates a clear understanding of the data structure and its associated operations, making it a coherent question.</t>
  </si>
  <si>
    <t>#12
Result: coherent(1)
Justification: The text "What is a stack and how to pop an element from it?" is coherent because it starts by asking for the definition of a stack ("What is a stack?") and follows up with a specific question about the operation of removing elements from it ("how to pop an element from it?"). This structure is grammatically correct and logically sound, as it combines an inquiry about the concept of a stack with a specific operation associated with it. Therefore, the sentence is coherent in its intent and clarity, seeking both conceptual understanding and practical application within the context of stacks.</t>
  </si>
  <si>
    <t>#12
Result: &lt;coherent(1)&gt;
Justification: The text "What is a stack and how to pop an element from it?" is a coherent sentence. It describes a specific computer science concept (stack) and an action related to it (pop). This combination makes perfect sense within the domain of data structures and algorithms. "Pop" is the standard operation used for removing elements from a stack, which follows a Last-In-First-Out (LIFO) principle. In other words, pop removes the element that was most recently added to the stack.</t>
  </si>
  <si>
    <t>#12
The text is coherent (1). It asks about the concept of a stack and how to pop an element from it. A stack is a linear data structure that follows the Last In First Out (LIFO) principle. Here’s how it works:
Stack Definition:
A stack is a collection of elements with two main operations:
Push: Adds an element to the top of the stack.
Pop: Removes the top element from the stack and returns it.
The newly added element becomes the new top.
Pop Operation:
To pop an element from a stack:
The top element is removed.
The element below the top becomes the new top.
Example in Java:
In Java, you can use the pop() method to remove and return the top element from a stack.
Example using java.util.Stack:
Java
Stack&lt;String&gt; stack = new Stack&lt;&gt;();
stack.push("Welcome");
stack.push("To");
stack.push("Geeks");
System.out.println("Initial Stack: " + stack);
System.out.println("Popped element: " + stack.pop());
System.out.println("Stack after pop operation: " + stack);
Código gerado por IA. Examine e use com cuidado. Mais informações em perguntas frequentes.
Output:
Initial Stack: [Welcome, To, Geeks]
Popped element: Geeks
Stack after pop operation: [Welcome, To]
Other Languages:
Similar stack operations exist in other languages like C++ (using std::stack) and Python (using lists).
Remember, when popping an element, it’s essential to check if the stack is empty to avoid exceptions12. Stacks are commonly used for tasks like function calls, expression evaluation, and backtracking algorithms. 😊📚
1: Stack pop() Method in Java - GeeksforGeeks 2: Stack push() and pop() in C++ STL - GeeksforGeeks</t>
  </si>
  <si>
    <t>#12
Result: &lt;coherent(1)&gt;
Justification: The text is coherent because it correctly describes a stack, a fundamental data structure, and uses the appropriate term "pop" for the operation of removing an element from a stack. "Pop" is the standard operation used to remove the top element from a stack, which is a key aspect of its Last-In-First-Out (LIFO) behavior. The sentence is clear and uses terminology correctly within the context of stack operations, thus it is coherent.</t>
  </si>
  <si>
    <t>#12_pert_0
Text:"What is a queue and how to pop an element from it?"
Task: Given the text above, provide the classification result as coherent (1) or incoherent (0) and justify your answer in the format below:
Result: &lt;coherent(1)&gt; or &lt;incoherent(0)&gt;
Justification: &lt;JUSTIFICATION&gt;</t>
  </si>
  <si>
    <t>#12_pert_0
Result: &lt;incoherent(0)&gt;
Justification: The text asks about the definition of a queue and how to remove an element from it using the term "pop", which is not a correct operation for a queue. Queues are First-In-First-Out (FIFO) data structures, and the correct operation to remove an element from a queue is "dequeue", not "pop". "Pop" is typically associated with stacks, which are Last-In-First-Out (LIFO) data structures. This mismatch between the data structure and the operation makes the question incoherent.</t>
  </si>
  <si>
    <t>#12_pert_0
Result: incoherent(0)
Justification: The text "What is a queue and how to pop an element from it?" is incoherent because it incorrectly uses the term "pop," which is associated with stacks, not queues. The correct operation for removing elements from a queue is "dequeue." Mixing these terms indicates a misunderstanding of data structure operations, making the statement confusing and incorrect. Therefore, the sentence lacks coherence in accurately describing the operation specific to queues.</t>
  </si>
  <si>
    <t>#12_pert_0
Result: &lt;coherent(1)&gt;
Justification: The text "What is a queue and how to pop an element from it?" is mostly coherent, even though "pop" is not the standard terminology for queues.
Queue: A queue is a linear data structure that follows a First-In-First-Out (FIFO) principle. Elements are inserted at the back (end) and removed from the front.
Pop: "Pop" is typically used in the context of stacks, which follow a Last-In-First-Out (LIFO) principle. It refers to removing the element that was most recently added to the stack.
Here's why the text can still be considered coherent:
Informally interchangeable: While "dequeue" is the more accurate term for removing elements from a queue, "pop" is sometimes used interchangeably, especially in informal contexts.
Similar concept: Both pops and dequeues remove elements from a specific end (front for queues, back for stacks). This can lead to the terms being used loosely.
Overall, while "dequeue" would be a more precise term, "pop" can still be understood within the context of queues.</t>
  </si>
  <si>
    <t xml:space="preserve">#12_pert_0
The text is coherent (1). It asks about the concept of a queue and how to pop an element from it. Let’s dive into it:
Queue Definition:
A queue is a linear data structure that follows the First In First Out (FIFO) principle.
Elements are added at one end (rear) and removed from the other end (front).
Think of it like a line where people join at the back and leave from the front.
Basic Operations:
Enqueue (Insert): Adds an element to the rear of the queue.
Dequeue (Delete): Removes and returns the element from the front of the queue.
Example in C++:
In C++, you can use the pop() method to remove the oldest element (front) from a queue.
Example using std::queue:
#include &lt;iostream&gt;
#include &lt;queue&gt;
int main() {
    std::queue&lt;int&gt; myqueue;
    myqueue.push(0);
    myqueue.push(1);
    myqueue.push(2);
    // Printing content of queue
    while (!myqueue.empty()) {
        std::cout &lt;&lt; ' ' &lt;&lt; myqueue.front();
        myqueue.pop();
    }
    return 0;
}
Output: 0 1 2
Under the Hood:
A queue is often implemented using a linked list.
Enqueue adds a node to the end of the list, and dequeue retrieves the head (front) of the list.
Remember, popping an element from a queue removes the oldest one, maintaining the order in which elements were added. 🚶‍♂️🚶‍♀️123
1: Queue Data Structure - GeeksforGeeks 2: Queue Data Structure - The Ultimate Guide - Stack Bash 3: queue push() and pop() in C++ STL - GeeksforGeeks
</t>
  </si>
  <si>
    <t>#12_pert_0
Result: &lt;incoherent(0)&gt;
Justification: The text is incoherent because it uses the term "pop" incorrectly within the context of a queue data structure. "Pop" is the term typically used for removing an element from the top of a stack. For a queue, which operates on a First-In-First-Out (FIFO) principle, the correct term for removing an element from the front is "dequeue." Therefore, the sentence is not coherent since it incorrectly applies a term specific to a stack to a queue.</t>
  </si>
  <si>
    <t>#13
Text:"What is a queue and how to enqueue an element in it?"
Task: Given the text above, provide the classification result as coherent (1) or incoherent (0) and justify your answer in the format below:
Result: &lt;coherent(1)&gt; or &lt;incoherent(0)&gt;
Justification: &lt;JUSTIFICATION&gt;</t>
  </si>
  <si>
    <t>#13
Result: &lt;coherent(1)&gt;
Justification: The given text is a clear and concise question that asks for the definition of a queue data structure and how to perform a specific operation (enqueue) on it. The question is well-formed, grammatically correct, and easy to understand, making it a coherent query.</t>
  </si>
  <si>
    <t>#13
Result: coherent(1)
Justification: The text "What is a queue and how to enqueue an element in it?" is coherent because it starts by asking for the definition of a queue ("What is a queue?") and follows up with a specific question about the operation of adding elements to it ("how to enqueue an element in it?"). This structure is grammatically correct and logically sound, as it combines an inquiry about the concept of a queue with a specific operation associated with it. Therefore, the sentence is coherent in its intent and clarity, seeking both conceptual understanding and practical application within the context of queues.</t>
  </si>
  <si>
    <t>#13
Result: &lt;coherent(1)&gt;
Justification: The text "What is a queue and how to enqueue an element in it?" is a coherent sentence. It describes a specific computer science concept (queue) and an action related to it (enqueue). This combination makes perfect sense within the domain of data structures and algorithms. "Enqueue" is the standard operation used for adding elements to a queue, following the First-In-First-Out (FIFO) principle. In other words, enqueue inserts an element at the back of the queue.</t>
  </si>
  <si>
    <t>#13
The text is coherent (1). It inquires about the concept of a queue and how to enqueue an element into it. Let’s explore:
Queue Definition:
A queue is a linear data structure that follows the First-In-First-Out (FIFO) principle.
Elements are added at one end (rear) and removed from the other end (front).
Imagine a line where people join at the back and leave from the front.
Enqueue Operation:
To enqueue (insert) an element into a queue:
Add the new element to the rear (end) of the queue.
The newly added element becomes the last in line.
Example in C++:
In C++, you can use the push() method to enqueue an element into a queue.
Example using std::queue:
#include &lt;iostream&gt;
#include &lt;queue&gt;
int main() {
    std::queue&lt;int&gt; myqueue;
    myqueue.push(10);
    myqueue.push(20);
    myqueue.push(30);
    // Printing content of queue
    while (!myqueue.empty()) {
        std::cout &lt;&lt; myqueue.front() &lt;&lt; ' ';
        myqueue.pop();
    }
    return 0;
}
Output: 10 20 30
Under the Hood:
A queue is often implemented using a linked list.
Enqueue adds a node to the end of the list, and dequeue retrieves the head (front) of the list.
Remember, enqueuing maintains the order in which elements were added, ensuring fairness in processing. 🚶‍♂️🌟12</t>
  </si>
  <si>
    <t>#13
Result: &lt;coherent(1)&gt;
Justification: The text is coherent because it correctly refers to a queue, which is a well-defined data structure, and it uses the term "enqueue" accurately. "Enqueue" is the standard operation used to add an element to the back of a queue, aligning with the queue's First-In-First-Out (FIFO) principle. The sentence is well-constructed, using appropriate terminology for the operation within the context of a queue, making it a coherent statement.</t>
  </si>
  <si>
    <t>#13_pert_0
Text:"What is a stack and how to enqueue an element in it?"
Task: Given the text above, provide the classification result as coherent (1) or incoherent (0) and justify your answer in the format below:
Result: &lt;coherent(1)&gt; or &lt;incoherent(0)&gt;
Justification: &lt;JUSTIFICATION&gt;</t>
  </si>
  <si>
    <t xml:space="preserve">#13_pert_0
Result: &lt;incoherent(0)&gt;
Justification: The given text is incoherent because it asks about a stack data structure, but then asks how to enqueue an element in it. Enqueue is an operation typically associated with queues, not stacks. Stacks use push and pop operations, not enqueue. This inconsistency makes the question incoherent.
</t>
  </si>
  <si>
    <t>#13_pert_0
Result: incoherent(0)
Justification: The text "What is a stack and how to enqueue an element in it?" is incoherent because it incorrectly uses the term "enqueue," which is associated with queues, not stacks. The correct operation for adding elements to a stack is "push." Mixing these terms indicates a misunderstanding of data structure operations, making the statement confusing and incorrect. Therefore, the sentence lacks coherence in accurately describing the operation specific to stacks.</t>
  </si>
  <si>
    <t>#13_pert_0
Result: &lt;incoherent(0)&gt;
Justification: Enqueue is the standard operation for adding elements to a queue, which follows a First-In-First-Out (FIFO) principle. Stacks, on the other hand, follow a Last-In-First-Out (LIFO) principle, and the operation for adding elements to a stack is called "push". Therefore, "enqueue" is not the appropriate term to use with stacks.</t>
  </si>
  <si>
    <t xml:space="preserve">#13_pert_0
The text is coherent (1). It inquires about the concept of a queue and how to enqueue an element into it. Let’s explore:
Queue Definition:
A queue is a linear data structure that follows the First-In-First-Out (FIFO) principle.
Elements are added at one end (rear) and removed from the other end (front).
Imagine a line where people join at the back and leave from the front.
Enqueue Operation:
To enqueue (insert) an element into a queue:
Add the new element to the rear (end) of the queue.
The newly added element becomes the last in line.
Example in C++:
In C++, you can use the push() method to enqueue an element into a queue.
Example using std::queue:
#include &lt;iostream&gt;
#include &lt;queue&gt;
int main() {
    std::queue&lt;int&gt; myqueue;
    myqueue.push(10);
    myqueue.push(20);
    myqueue.push(30);
    // Printing content of queue
    while (!myqueue.empty()) {
        std::cout &lt;&lt; myqueue.front() &lt;&lt; ' ';
        myqueue.pop();
    }
    return 0;
}
Output: 10 20 30
Under the Hood:
A queue is often implemented using a linked list.
Enqueue adds a node to the end of the list, and dequeue retrieves the head (front) of the list.
Remember, enqueuing maintains the order in which elements were added, ensuring fairness in processing. 🚶‍♂️🌟
</t>
  </si>
  <si>
    <t>#13_pert_0
Result: &lt;incoherent(0)&gt;
Justification: The text is incoherent because it incorrectly applies the term "enqueue" to a stack. "Enqueue" is the correct term for adding an element to a queue, but for a stack, the term used is "push." A stack operates on a Last-In-First-Out (LIFO) principle, and the proper operations are "push" to add an element and "pop" to remove the top element. The sentence is therefore incoherent as it mixes terminology from queues with the concept of a stack.</t>
  </si>
  <si>
    <t>#14
Text:"What is a stack and how to push an element on it?"
Task: Given the text above, provide the classification result as coherent (1) or incoherent (0) and justify your answer in the format below:
Result: &lt;coherent(1)&gt; or &lt;incoherent(0)&gt;
Justification: &lt;JUSTIFICATION&gt;</t>
  </si>
  <si>
    <t>#14
Result: &lt;coherent(1)&gt;
Justification: The given text is coherent because it asks about a stack data structure and then asks how to perform a specific operation (push) that is relevant and correct for stacks. The question is well-formed, grammatically correct, and easy to understand, making it a coherent query. Push is a common operation used with stacks, so the question is logically consistent.</t>
  </si>
  <si>
    <t>#14
Result: coherent(1)
Justification: The text "What is a stack and how to push an element on it?" is coherent because it starts by asking for the definition of a stack ("What is a stack?") and follows up with a specific question about the operation of adding elements to it ("how to push an element on it?"). This structure is grammatically correct and logically sound, as it combines an inquiry about the concept of a stack with a specific operation associated with it. Therefore, the sentence is coherent in its intent and clarity, seeking both conceptual understanding and practical application within the context of stacks.</t>
  </si>
  <si>
    <t>#14
Result: &lt;coherent(1)&gt;
Justification: The text "What is a stack and how to push an element on it?" is a coherent sentence. It describes a specific computer science concept (stack) and an action related to it (push). This combination makes perfect sense within the domain of data structures and algorithms. "Push" is the standard operation used for adding elements to a stack, which follows a Last-In-First-Out (LIFO) principle. In other words, push adds an element to the top of the stack.</t>
  </si>
  <si>
    <t>#14
The text is coherent (1). It inquires about the concept of a stack and how to push an element onto it. Let’s dive into it:
Stack Definition:
A stack is a linear data structure based on the Last In First Out (LIFO) principle.
Elements are added and removed from the same end, known as the top of the stack.
Imagine a stack of plates: you can only add or remove plates from the top.
Push Operation:
To push (insert) an element onto a stack:
Place the new element on top of the existing stack.
The newly added element becomes the new top.
Example (Pseudo-Code):
Push(stack, x):
    Add x to the top of the stack
Under the Hood:
Stacks are commonly implemented using arrays or linked lists.
When you push an element, it becomes the top of the stack.
Remember, pushing maintains the order in which elements were added, ensuring that the most recently inserted element is accessible first! 📚🔼123</t>
  </si>
  <si>
    <t>#14
Result: &lt;coherent(1)&gt;
Justification: The text is coherent because it accurately describes a stack and uses the correct term "push" to describe adding an element to a stack. In data structures, a stack operates on a Last-In-First-Out (LIFO) principle, and "push" is the standard operation used to add an element to the top of the stack. The sentence is grammatically correct and uses the appropriate terminology, making it a coherent statement within the context of stack operations.</t>
  </si>
  <si>
    <t>#14_pert_0
Text:"What is a queue and how to push an element on it?"
Task: Given the text above, provide the classification result as coherent (1) or incoherent (0) and justify your answer in the format below:
Result: &lt;coherent(1)&gt; or &lt;incoherent(0)&gt;
Justification: &lt;JUSTIFICATION&gt;</t>
  </si>
  <si>
    <t>#14_pert_0
esult: &lt;incoherent(0)&gt;
Justification: The given text is incoherent because it asks about a queue data structure, but then asks how to push an element on it. Push is an operation typically associated with stacks, not queues. Queues use enqueue and dequeue operations, not push. This inconsistency makes the question incoherent.</t>
  </si>
  <si>
    <t>#14_pert_0
Result: incoherent(0)
Justification: The text "What is a queue and how to push an element on it?" is incoherent because it incorrectly uses the term "push," which is associated with stacks, not queues. The correct operation for adding elements to a queue is "enqueue." Mixing these terms indicates a misunderstanding of data structure operations, making the statement confusing and incorrect. Therefore, the sentence lacks coherence in accurately describing the operation specific to queues.</t>
  </si>
  <si>
    <t>#14_pert_0
Result: &lt;incoherent(0)&gt;
Justification: While "push" and "queue" are both related to data structures, "push" is not the standard operation used for adding elements to a queue. Here's why the text is incoherent:
Queues: Follows a First-In-First-Out (FIFO) principle. Elements are added at the back (end) and removed from the front. The standard operation for adding elements to a queue is called "enqueue" (or "insert").
Push: Typically associated with stacks, which follow a Last-In-First-Out (LIFO) principle. Elements are added at the top. "Push" refers to adding an element to the top of the stack.
Therefore, using "push" for a queue operation is incorrect. The correct term would be "enqueue".</t>
  </si>
  <si>
    <t>#14_pert_0
The text is coherent (1). It asks about the concept of a queue and how to push an element onto it. Let me explain! 😊
A queue is a linear data structure that follows the First-In-First-Out (FIFO) principle. It operates like a line where elements are added at one end (rear) and removed from the other end (front) 1. In other words, the first element added to the queue will be the first one to be removed.
To push an element onto a queue, you can use the push() function. Here’s how it works in C++ using the Standard Template Library (STL):
Enqueue (Insert): Adds an element to the rear of the queue.
The push() function inserts an element at the back of the queue.
Syntax: queue_name.push(value)
Example:
#include &lt;iostream&gt;
#include &lt;queue&gt;
using namespace std;
int main() {
    queue&lt;int&gt; myqueue;
    myqueue.push(6); // Adds 6 to the queue
    myqueue.push(0); // Adds 0 to the queue
    myqueue.push(1); // Adds 1 to the queue
    // Queue content: 6, 0, 1
    while (!myqueue.empty()) {
        cout &lt;&lt; myqueue.front() &lt;&lt; ' '; // Prints front element
        myqueue.pop(); // Removes front element
    }
    return 0;
}
Time Complexity: O(1) for the push() operation 2.
Dequeue (Remove): Removes an element from the front of the queue (the oldest element in the queue).
The pop() function removes the oldest element (front) from the queue.
Syntax: queue_name.pop()
Example:
#include &lt;iostream&gt;
#include &lt;queue&gt;
using namespace std;
int main() {
    queue&lt;int&gt; myqueue;
    myqueue.push(0);
    myqueue.push(1);
    myqueue.push(2); // Queue becomes 0, 1, 2
    myqueue.pop(); // Removes 0
    myqueue.pop(); // Removes 1
    // Queue content: 2
    while (!myqueue.empty()) {
        cout &lt;&lt; myqueue.front() &lt;&lt; ' '; // Prints front element
        myqueue.pop(); // Removes front element
    }
    return 0;
}
Time Complexity: O(1) for the pop() operation 2.
Remember, queues are useful when you need to maintain order and process elements in a specific sequence! If you have any more questions, feel free to ask. 😊👍</t>
  </si>
  <si>
    <t>#14_pert_0
Result: &lt;incoherent(0)&gt;
Justification: The text is incoherent because it uses the term "push" incorrectly when referring to a queue. In the context of data structures, "push" is associated with adding an element to a stack, not a queue. The correct term for adding an element to a queue is "enqueue." A queue operates on a First-In-First-Out (FIFO) principle, and the proper operations are "enqueue" to add an element to the back of the queue and "dequeue" to remove the front element. Thus, the sentence mixes terminology from stacks with the concept of a queue, rendering it incoherent.</t>
  </si>
  <si>
    <t>#15
Text:"What is a stack and how to push and pop its elements?"
Task: Given the text above, provide the classification result as coherent (1) or incoherent (0) and justify your answer in the format below:
Result: &lt;coherent(1)&gt; or &lt;incoherent(0)&gt;
Justification: &lt;JUSTIFICATION&gt;</t>
  </si>
  <si>
    <t xml:space="preserve">#15
Result: &lt;coherent(1)&gt;
Justification: The given text is a clear and concise question that asks about the definition of a stack data structure and how to perform basic operations (push and pop) on its elements. The question is well-structured, and the terminology used is specific to the domain of computer science, indicating a clear understanding of the topic. The text does not contain any ambiguous or contradictory statements, making it a coherent question.
</t>
  </si>
  <si>
    <t>#15
Result: coherent(1)
Justification: The text "What is a stack and how to push and pop its elements?" is coherent because it starts by asking for the definition of a stack ("What is a stack?") and follows up with a combined question about two specific operations associated with stacks: "how to push" (add elements) and "pop" (remove elements). This structure is grammatically correct and logically sound, as it combines an inquiry about the concept of a stack with practical questions about its operations. Therefore, the sentence is coherent in its intent and clarity, seeking both conceptual understanding and practical application within the context of stacks.</t>
  </si>
  <si>
    <t xml:space="preserve">#15
Result: &lt;coherent(1)&gt;
Justification: The text "What is a stack and how to push and pop its elements?" is a coherent sentence. It describes a specific computer science concept (stack) and two operations that are fundamental to it (push and pop).
Stack: A stack is a linear data structure that follows a Last-In-First-Out (LIFO) principle. Elements are added and removed from the same end, which is called the top of the stack.
Push: This is the standard operation for adding an element to a stack. The new element is placed at the top of the stack.
Pop: This is the standard operation for removing an element from a stack. The element that is removed is the one that was most recently added (from the top of the stack).
Therefore, understanding how to push and pop elements is essential for working with stacks. The text clearly describes these core operations.
</t>
  </si>
  <si>
    <t xml:space="preserve">#15
The text is coherent (1). It asks about the concept of a stack and how to push and pop elements from it. Let’s dive into it! 😊
A stack is a linear data structure that follows the Last-In-First-Out (LIFO) principle. Imagine a stack of plates where you can only add or remove plates from the top. The last plate you put on the stack is the first one you take off 1. Here are the basics:
Push (Insert): Adds an element to the top of the stack.
Use the push() operation to insert an element.
Example (in C++):
#include &lt;iostream&gt;
#include &lt;stack&gt;
using namespace std;
int main() {
    stack&lt;int&gt; mystack;
    mystack.push(5); // Adds 5 to the stack
    mystack.push(3); // Adds 3 to the stack
    // Stack content: 5, 3
    while (!mystack.empty()) {
        cout &lt;&lt; mystack.top() &lt;&lt; ' '; // Prints top element
        mystack.pop(); // Removes top element
    }
    return 0;
}
Time Complexity: O(1) for the push() operation 2.
Pop (Remove): Removes the top element from the stack.
Use the pop() operation to remove the top element.
Example:
#include &lt;iostream&gt;
#include &lt;stack&gt;
using namespace std;
int main() {
    stack&lt;int&gt; mystack;
    mystack.push(7);
    mystack.push(2);
    mystack.push(9); // Stack becomes 7, 2, 9
    mystack.pop(); // Removes 9
    // Stack content: 7, 2
    while (!mystack.empty()) {
        cout &lt;&lt; mystack.top() &lt;&lt; ' '; // Prints top element
        mystack.pop(); // Removes top element
    }
    return 0;
}
Time Complexity: O(1) for the pop() operation 2.
Remember, stacks are useful for managing function calls, expression evaluation, and undo functionality! If you have more questions, feel free to ask. 😊👍
</t>
  </si>
  <si>
    <t>#15
Result: &lt;coherent(1)&gt;
Justification: The text is coherent because it correctly describes operations on a stack. It uses the term "push" to describe adding an element to the top of the stack and "pop" to describe removing the top element, which are the standard operations for a stack data structure following a Last-In-First-Out (LIFO) principle. The sentence is logically structured and employs the correct terminology for the operations being discussed, thus it is a coherent statement.</t>
  </si>
  <si>
    <t>#15_pert_0
Text:"What is a queue and how to push and pop its elements?"
Task: Given the text above, provide the classification result as coherent (1) or incoherent (0) and justify your answer in the format below:
Result: &lt;coherent(1)&gt; or &lt;incoherent(0)&gt;
Justification: &lt;JUSTIFICATION&gt;</t>
  </si>
  <si>
    <t>#15_pert_0
Result: &lt;incoherent(0)&gt;
Justification: The given text is asking about a queue data structure, but it mentions "push" and "pop" operations, which are typically associated with a stack data structure. In a queue, the correct operations would be "enqueue" (add an element to the end) and "dequeue" (remove an element from the front). The mismatch between the data structure and the operations mentioned makes the text incoherent.</t>
  </si>
  <si>
    <t>#15_pert_0
Result: coherent(1)
Justification: The text "What is a queue and how to push and pop its elements?" is coherent because it starts by asking for the definition of a queue ("What is a queue?") and follows up with combined questions about two specific operations associated with queues: "how to push" (enqueue elements) and "pop" (dequeue elements). This structure is grammatically correct and logically sound, as it combines an inquiry about the concept of a queue with practical questions about its operations. Therefore, the sentence is coherent in its intent and clarity, seeking both conceptual understanding and practical application within the context of queues.</t>
  </si>
  <si>
    <t xml:space="preserve">#15_pert_0
Result: &lt;coherent(1)&gt; (mostly coherent)
The text "What is a queue and how to push and pop its elements?" is mostly coherent, even though "push" is not the standard term for adding elements to a queue.
Queue: A queue is a linear data structure that follows a First-In-First-Out (FIFO) principle. Elements are inserted at the back (end) and removed from the front.
Push: Typically used in the context of stacks (LIFO - Last-In-First-Out), where elements are added at the top.
Pop: Can be used for queues (FIFO), removing the element from the front.
Here's why the text can still be considered coherent:
Pop" for queues: While "dequeue" is the more precise term for removing elements from a queue, "pop" is sometimes used interchangeably, especially in informal contexts.
Misconception of "push": The text might be asking about queues due to confusion between push and enqueue operations. It's a common mistake for beginners to mix up these terms.
Overall, while the use of "push" is not strictly accurate for queues, the question is understandable in the context of queue operations (using "pop" instead of "dequeue").
</t>
  </si>
  <si>
    <t>#15_pert_0
The text is coherent (1). It asks about the concept of a queue and how to push and pop elements from it. Let’s dive into it! 😊
A queue is a linear data structure that operates in a First-In-First-Out (FIFO) arrangement. Imagine a queue like a line of people waiting for a bus: the person who arrives first gets on the bus first, and the person who arrives later waits in line 1. Here are the basics:
Enqueue (Insert): Adds an element to the rear of the queue.
To insert an element, use the push() operation.
Example (in C++):
#include &lt;iostream&gt;
#include &lt;queue&gt;
using namespace std;
int main() {
    queue&lt;int&gt; myqueue;
    myqueue.push(5); // Adds 5 to the queue
    myqueue.push(3); // Adds 3 to the queue
    // Queue content: 5, 3
    while (!myqueue.empty()) {
        cout &lt;&lt; myqueue.front() &lt;&lt; ' '; // Prints front element
        myqueue.pop(); // Removes front element
    }
    return 0;
}
Time Complexity: O(1) for the push() operation 2.
Dequeue (Remove): Removes the oldest element (front) from the queue.
To remove an element, use the pop() operation.
Example:
#include &lt;iostream&gt;
#include &lt;queue&gt;
using namespace std;
int main() {
    queue&lt;int&gt; myqueue;
    myqueue.push(7);
    myqueue.push(2);
    myqueue.push(9); // Queue becomes 7, 2, 9
    myqueue.pop(); // Removes 7
    // Queue content: 2, 9
    while (!myqueue.empty()) {
        cout &lt;&lt; myqueue.front() &lt;&lt; ' '; // Prints front element
        myqueue.pop(); // Removes front element
    }
    return 0;
}
Time Complexity: O(1) for the pop() operation 2.
Remember, queues are useful when you need to maintain order and process elements in a specific sequence! If you have more questions, feel free to ask. 😊👍</t>
  </si>
  <si>
    <t>#15_pert_0
Result: &lt;incoherent(0)&gt;
Justification: The text is incoherent because it incorrectly applies the terms "push" and "pop" to a queue. These terms are specific to stack operations where "push" is used to add an element to the top of the stack and "pop" is used to remove the top element. For a queue, which operates on a First-In-First-Out (FIFO) principle, the appropriate terms are "enqueue" for adding an element to the back of the queue and "dequeue" for removing an element from the front. The use of stack terminology in the context of a queue makes the sentence incoherent.</t>
  </si>
  <si>
    <t>#16
Text:"What is a queue and how to enqueue and dequeue its elements?"
Task: Given the text above, provide the classification result as coherent (1) or incoherent (0) and justify your answer in the format below:
Result: &lt;coherent(1)&gt; or &lt;incoherent(0)&gt;
Justification: &lt;JUSTIFICATION&gt;</t>
  </si>
  <si>
    <t>#16
Result: &lt;coherent(1)&gt;
Justification: The given text is a clear and concise question that asks about the definition of a queue data structure and how to perform basic operations (enqueue and dequeue) on its elements. The terminology used is correct and specific to the domain of computer science, indicating a clear understanding of the topic. The question is well-structured, and the operations mentioned (enqueue and dequeue) are correctly associated with a queue data structure, making the text coherent.</t>
  </si>
  <si>
    <t>#16
Result: coherent(1)
Justification: The text "What is a queue and how to enqueue and dequeue its elements?" is coherent because it starts by asking for the definition of a queue ("What is a queue?") and follows up with combined questions about two specific operations associated with queues: "how to enqueue" (add elements) and "dequeue" (remove elements). This structure is grammatically correct and logically sound, as it combines an inquiry about the concept of a queue with practical questions about its operations. Therefore, the sentence is coherent in its intent and clarity, seeking both conceptual understanding and practical application within the context of queues.</t>
  </si>
  <si>
    <t>#16
Result: &lt;coherent(1)&gt;
Justification: The text "What is a queue and how to enqueue and dequeue its elements?" is a coherent sentence. It describes a specific computer science concept (queue) and the two standard operations associated with it (enqueue and dequeue).
Queue: A queue is a linear data structure that follows a First-In-First-Out (FIFO) principle. Elements are added at the back (end) and removed from the front.
Enqueue: This is the standard operation for adding an element to a queue. The new element is placed at the back of the queue.
Dequeue: This is the standard operation for removing an element from a queue. The element that is removed is the one that was added first (from the front of the queue).</t>
  </si>
  <si>
    <t xml:space="preserve">#16
The text is coherent (1). It asks about the concept of a queue and how to enqueue and dequeue elements from it. Let’s dive into it! 😊
A queue is a linear data structure that follows the First-In-First-Out (FIFO) principle. Imagine a queue like a line of people waiting for a bus: the person who arrives first gets on the bus first, and the person who arrives later waits in line 1. Here are the basics:
Enqueue (Insert): Adds an element to the rear of the queue.
To insert an element, use the enqueue operation (also known as push).
Example (in C++):
#include &lt;iostream&gt;
#include &lt;queue&gt;
using namespace std;
int main() {
    queue&lt;int&gt; myqueue;
    myqueue.push(5); // Adds 5 to the queue
    myqueue.push(3); // Adds 3 to the queue
    // Queue content: 5, 3
    while (!myqueue.empty()) {
        cout &lt;&lt; myqueue.front() &lt;&lt; ' '; // Prints front element
        myqueue.pop(); // Removes front element
    }
    return 0;
}
Time Complexity: O(1) for the enqueue operation 2.
Dequeue (Remove): Removes the oldest element (front) from the queue.
To remove an element, use the dequeue operation.
Example:
#include &lt;iostream&gt;
#include &lt;queue&gt;
using namespace std;
int main() {
    queue&lt;int&gt; myqueue;
    myqueue.push(7);
    myqueue.push(2);
    myqueue.push(9); // Queue becomes 7, 2, 9
    myqueue.pop(); // Removes 7
    // Queue content: 2, 9
    while (!myqueue.empty()) {
        cout &lt;&lt; myqueue.front() &lt;&lt; ' '; // Prints front element
        myqueue.pop(); // Removes front element
    }
    return 0;
}
Time Complexity: O(1) for the dequeue operation 2.
Remember, queues are useful when you need to maintain order and process elements in a specific sequence! If you have more questions, feel free to ask. 😊👍
</t>
  </si>
  <si>
    <t>#16
Result: &lt;coherent(1)&gt;
Justification: The text is coherent because it accurately describes a queue and uses the correct terms "enqueue" and "dequeue" for the operations on a queue. "Enqueue" refers to adding an element to the back of the queue, while "dequeue" refers to removing an element from the front of the queue. These are the standard operations for a queue data structure, which operates on a First-In-First-Out (FIFO) principle. The sentence is clear, uses the appropriate terminology, and is logically structured, making it a coherent statement.</t>
  </si>
  <si>
    <t xml:space="preserve">#16_pert_0
Text:"What is a stack and how to enqueue and dequeue its elements?"
Task: Given the text above, provide the classification result as coherent (1) or incoherent (0) and justify your answer in the format below:
Result: &lt;coherent(1)&gt; or &lt;incoherent(0)&gt;
Justification: &lt;JUSTIFICATION&gt;
</t>
  </si>
  <si>
    <t>#16_pert_0
Result: &lt;incoherent(0)&gt;
Justification: The text mentions "enqueue" and "dequeue" operations, which are typically associated with a queue data structure, not a stack. In a stack, elements are added and removed using "push" and "pop" operations, respectively. The combination of stack and enqueue/dequeue operations is inconsistent, making the text incoherent.</t>
  </si>
  <si>
    <t>#16_pert_0
Result: incoherent(0)
Justification: The text "What is a stack and how to enqueue and dequeue its elements?" is incoherent because it mixes concepts from two different data structures. A stack is a Last In, First Out (LIFO) structure where elements are added and removed from the top, using "push" to add elements and "pop" to remove them. On the other hand, "enqueue" and "dequeue" are operations specific to queues, which are First In, First Out (FIFO) structures where elements are added to the rear and removed from the front.
Therefore, combining "stack" with "enqueue" and "dequeue" in the same context creates confusion because "enqueue" and "dequeue" are not applicable to stacks. This mixing of terminology and operations from different data structures makes the sentence incoherent.</t>
  </si>
  <si>
    <t xml:space="preserve">#16_pert_0
Result: &lt;incoherent(0)&gt;
Justification: The text "What is a stack and how to enqueue and dequeue its elements?" is incoherent because enqueue and dequeue are not the standard operations used with stacks.
Stack: A stack follows a Last-In-First-Out (LIFO) principle. Elements are added and removed from the same end, which is called the top of the stack.
Enqueue: This operation is used with queues (FIFO) to add elements to the back of the queue.
Dequeue: This operation is used with queues (FIFO) to remove elements from the front of the queue.
Stacks use different operations for these actions:
Push: This is the standard operation for adding an element to a stack. The new element is placed at the top of the stack.
Pop: This is the standard operation for removing an element from a stack. The element that is removed is the one that was most recently added (from the top of the stack).
Therefore, using enqueue and dequeue in the context of stacks is incorrect. The text mixes terminology from different data structures.
</t>
  </si>
  <si>
    <t xml:space="preserve">#16_pert_0
The text is coherent (1). It asks about the concept of a stack and how to enqueue and dequeue elements from it. Let’s dive into it! 😊
A stack is a Last-In, First-Out (LIFO) data structure where elements are inserted and removed from one end known as the top of the stack 1. Here are the basics:
Enqueue (Insert): Adds an element to the top of the stack.
To insert an element, use the push operation.
Example (in C++):
#include &lt;iostream&gt;
#include &lt;stack&gt;
using namespace std;
int main() {
    stack&lt;int&gt; mystack;
    mystack.push(5); // Adds 5 to the stack
    mystack.push(3); // Adds 3 to the stack
    // Stack content: 5, 3
    while (!mystack.empty()) {
        cout &lt;&lt; mystack.top() &lt;&lt; ' '; // Prints top element
        mystack.pop(); // Removes top element
    }
    return 0;
}
Time Complexity: O(1) for the push operation 2.
Dequeue (Remove): Removes the most recently added element from the stack (but not yet removed).
To remove an element, use the pop operation.
Example:
#include &lt;iostream&gt;
#include &lt;stack&gt;
using namespace std;
int main() {
    stack&lt;int&gt; mystack;
    mystack.push(7);
    mystack.push(2);
    mystack.push(9); // Stack becomes 7, 2, 9
    mystack.pop(); // Removes 9
    // Stack content: 7, 2
    while (!mystack.empty()) {
        cout &lt;&lt; mystack.top() &lt;&lt; ' '; // Prints top element
        mystack.pop(); // Removes top element
    }
    return 0;
}
Time Complexity: O(1) for the pop operation 2.
Remember, stacks are useful for managing function calls, expression evaluation, and undo functionality! If you have more questions, feel free to ask. 😊👍
</t>
  </si>
  <si>
    <t>#16_pert_0
Result: &lt;incoherent(0)&gt;
Justification: The text is incoherent because it incorrectly applies the terms "enqueue" and "dequeue" to a stack. These terms are specific to queue operations where "enqueue" means to add an element to the back of the queue and "dequeue" means to remove an element from the front. For a stack, which operates on a Last-In-First-Out (LIFO) principle, the appropriate terms are "push" for adding an element to the top of the stack and "pop" for removing the top element. The use of queue terminology in the context of a stack makes the sentence incoherent.</t>
  </si>
  <si>
    <t>#17
Text:"How are the operations to push and pop elements in a stack implemented?"
Task: Given the text above, provide the classification result as coherent (1) or incoherent (0) and justify your answer in the format below:
Result: &lt;coherent(1)&gt; or &lt;incoherent(0)&gt;
Justification: &lt;JUSTIFICATION&gt;</t>
  </si>
  <si>
    <t>#17
Result: &lt;coherent(1)&gt;
Justification: The text asks about the implementation of "push" and "pop" operations in a stack, which are the correct and typical operations associated with a stack data structure. The question is clear and consistent with the concepts of a stack, making the text coherent.</t>
  </si>
  <si>
    <t>#17
Result: coherent(1)
Justification: The text "How are the operations to push and pop elements in a stack implemented?" is coherent because it asks about the implementation details of two specific operations ("push" and "pop") within the context of a stack data structure. The sentence is grammatically correct and logically structured, focusing on the technical aspects of implementing these fundamental operations. Therefore, it is coherent in its intent and clarity, seeking understanding of implementation methods for stack operations.</t>
  </si>
  <si>
    <t>#17
Result: &lt;coherent(1)&gt;
Justification: The text "How are the operations to push and pop elements in a stack implemented?" is a coherent sentence. It describes a specific data structure (stack) and two fundamental operations related to it (push and pop).  It also inquires about the implementation details of these operations. This question is well-formed within the domain of computer science and data structures.</t>
  </si>
  <si>
    <t xml:space="preserve">#17
The text you provided is coherent. The operations to push and pop elements in a stack are fundamental to stack data structures. Let me explain how they are implemented:
Push Operation:
The push() operation adds an element to the top of the stack.
In C++ STL, you can use the stack::push() function. It takes an element value as a parameter and inserts it at the top of the stack.
Example:
#include &lt;iostream&gt;
#include &lt;stack&gt;
using namespace std;
int main() {
    stack&lt;int&gt; mystack;
    mystack.push(0);
    mystack.push(1);
    mystack.push(2);
    while (!mystack.empty()) {
        cout &lt;&lt; mystack.top() &lt;&lt; ' ';
        mystack.pop();
    }
}
// Output: 2 1 0
Pop Operation:
The pop() operation removes the top element from the stack.
In C++ STL, you can use the stack::pop() function. It removes the newest (top) element.
Example:
#include &lt;iostream&gt;
#include &lt;stack&gt;
using namespace std;
int main() {
    stack&lt;int&gt; mystack;
    mystack.push(1);
    mystack.push(2);
    mystack.push(3);
    mystack.push(4);
    mystack.pop(); // Removes 4
    mystack.pop(); // Removes 3
    while (!mystack.empty()) {
        cout &lt;&lt; mystack.top() &lt;&lt; ' ';
        mystack.pop();
    }
}
// Output: 2 1
Note that both operations follow the LIFO (Last In First Out) property, meaning the most recently added element is the first to be removed123.
These operations are essential for managing data in a stack, whether you’re implementing it using arrays, linked lists, or other data structures. Feel free to ask if you have any more questions! 
</t>
  </si>
  <si>
    <t>#17
Result: &lt;coherent(1)&gt;
Justification: The text is coherent because it refers to standard operations associated with a stack data structure. "Push" and "pop" are the fundamental operations used to add and remove elements from a stack, respectively. The question is asking about the implementation details of these operations within the context of a stack, which follows a Last-In-First-Out (LIFO) principle. The sentence is grammatically correct, clear, and uses terminology that is specific and accurate to the data structure in question, making it a coherent statement.</t>
  </si>
  <si>
    <t>#17_pert_0
Text:"How are the operations to push and pop elements in a queue implemented?"
Task: Given the text above, provide the classification result as coherent (1) or incoherent (0) and justify your answer in the format below:
Result: &lt;coherent(1)&gt; or &lt;incoherent(0)&gt;
Justification: &lt;JUSTIFICATION&gt;</t>
  </si>
  <si>
    <t>#17_pert_0
Result: &lt;incoherent(0)&gt;
Justification: The text asks about the implementation of "push" and "pop" operations in a queue, which is inconsistent. In a queue, elements are added using "enqueue" and removed using "dequeue" operations, not "push" and "pop". The latter operations are typically associated with a stack data structure. The combination of queue and push/pop operations is incorrect, making the text incoherent.</t>
  </si>
  <si>
    <t>#17_pert_0
Result: coherent(1)
Justification: The text "How are the operations to push and pop elements in a queue implemented?" is coherent because it asks about the implementation details of two specific operations ("push" and "pop") within the context of a queue data structure. The sentence is grammatically correct and logically structured, focusing on the technical aspects of implementing these fundamental operations in the context of queues, where "push" refers to enqueueing elements and "pop" refers to dequeueing elements. Therefore, it is coherent in its intent and clarity, seeking understanding of implementation methods for queue operations.</t>
  </si>
  <si>
    <t xml:space="preserve">#17_pert_0
Result: &lt;coherent(1)&gt; (mostly coherent)
Justification: The text "How are the operations to push and pop elements in a queue implemented?" is mostly coherent, even though "pop" is not the standard term for removing elements from a queue.
Queue: A queue follows a First-In-First-Out (FIFO) principle. Elements are typically added at the back (end) and removed from the front.
Push: Commonly used with stacks (LIFO - Last-In-First-Out) for adding elements.
Pop: While typically used for stacks, "pop" can be misused for queues to refer to element removal. A more precise term would be "dequeue".
Here's why the text can still be considered coherent:
Misunderstanding of terminology: The text might be asking about queue implementations due to confusion between queues and stacks. It's a common mistake for beginners to mix up these data structures and their associated operations.
"Pop" sometimes used for queues: In informal contexts, "pop" can be used interchangeably with "dequeue" for queues, especially when referring to element removal.
Overall, while the use of "pop" is not the most accurate term for queues, the question can still be understood as asking about implementing enqueue and dequeue operations in a queue.
</t>
  </si>
  <si>
    <t xml:space="preserve">#17_pert_0
The text you provided is coherent. Let’s discuss how the operations to push and pop elements in a queue are implemented:
Push Operation:
The push() operation adds an element to the back (end) of the queue.
In C++ STL, you can use the queue::push() function. It takes an element value as a parameter and inserts it at the back of the queue.
Example:
#include &lt;iostream&gt;
#include &lt;queue&gt;
using namespace std;
int main() {
    queue&lt;int&gt; myqueue;
    myqueue.push(6);
    myqueue.push(0);
    myqueue.push(1);
    while (!myqueue.empty()) {
        cout &lt;&lt; myqueue.front() &lt;&lt; ' ';
        myqueue.pop();
    }
}
// Output: 6 0 1
The push() operation maintains the FIFO (First In First Out) property of the queue1.
Pop Operation:
The pop() operation removes the front (oldest) element from the queue.
In C++ STL, you can use the queue::pop() function. It removes the front element.
Example:
#include &lt;iostream&gt;
#include &lt;queue&gt;
using namespace std;
int main() {
    queue&lt;int&gt; myqueue;
    myqueue.push(1);
    myqueue.push(2);
    myqueue.push(3);
    myqueue.pop(); // Removes 1
    myqueue.pop(); // Removes 2
    while (!myqueue.empty()) {
        cout &lt;&lt; myqueue.front() &lt;&lt; ' ';
        myqueue.pop();
    }
}
// Output: 3
The pop() operation maintains the FIFO order of removal1.
Both push and pop operations are essential for managing data in a queue. If you have any more questions, feel free to ask! 😊
</t>
  </si>
  <si>
    <t>#17_pert_0
Result: &lt;incoherent(0)&gt;
Justification: The text is incoherent because it uses the terms "push" and "pop" incorrectly in the context of a queue data structure. These terms are typically associated with stack operations, where "push" adds an element to the top of the stack and "pop" removes the top element. For a queue, which follows a First-In-First-Out (FIFO) principle, the correct terms for adding and removing elements are "enqueue" and "dequeue," respectively. The use of stack terminology in a question about queue operations leads to incoherence.</t>
  </si>
  <si>
    <t>#18
Text:"How are the operations to enqueue and dequeue elements in a queue implemented?"
Task: Given the text above, provide the classification result as coherent (1) or incoherent (0) and justify your answer in the format below:
Result: &lt;coherent(1)&gt; or &lt;incoherent(0)&gt;
Justification: &lt;JUSTIFICATION&gt;</t>
  </si>
  <si>
    <t>#18
Result: &lt;coherent(1)&gt;
Justification: The text asks about the implementation of "enqueue" and "dequeue" operations in a queue, which are the correct and typical operations associated with a queue data structure. The question is clear and consistent with the concepts of a queue, making the text coherent.</t>
  </si>
  <si>
    <t>#18
Result: coherent(1)
Justification: The text "How are the operations to enqueue and dequeue elements in a queue implemented?" is coherent because it asks about the implementation details of two specific operations ("enqueue" and "dequeue") within the context of a queue data structure. The sentence is grammatically correct and logically structured, focusing on the technical aspects of implementing these fundamental operations in the context of queues. Therefore, it is coherent in its intent and clarity, seeking understanding of implementation methods for queue operations.</t>
  </si>
  <si>
    <t xml:space="preserve">#18
Result: &lt;coherent(1)&gt;
Justification: The text "How are the operations to enqueue and dequeue elements in a queue implemented?" is a completely coherent sentence. It describes a specific data structure (queue) and its two fundamental operations (enqueue and dequeue). It also inquires about the implementation details of these operations, which is a well-formed question within the domain of computer science and data structures.
Both "enqueue" and "dequeue" are the standard terminology used with queues:
Enqueue: This refers to adding an element to the back of the queue.
Dequeue: This refers to removing an element from the front of the queue.
The text demonstrates a clear understanding of queues and their associated operations, and the question about implementation is relevant to this understanding.
</t>
  </si>
  <si>
    <t xml:space="preserve">#18
The text you provided is coherent. Let’s discuss how the operations to enqueue and dequeue elements in a queue are implemented:
Enqueue Operation:
The enqueue() operation adds an element to the back (rear) of the queue.
To enqueue an element:
Check if the queue is full. If it is, return an overflow error.
If the queue is not full, increment the rear pointer to point to the next empty space.
Add the data element to the queue location where the rear is pointing.
Return success.
Enqueue representation in C++:
void queueEnqueue(int data) {
    if (capacity == rear) {
        printf("Queue is full");
        return;
    } else {
        queue[rear] = data;
        rear++;
    }
}
Complexity Analysis:
Time Complexity: O(1)
Space Complexity: O(N)
Dequeue Operation:
The dequeue() operation removes and returns an element from the front of the queue.
To dequeue an element:
Check if the queue is empty. If it is, return an underflow error.
If the queue is not empty, access the data where the front is pointing.
Increment the front pointer to point to the next available data element.
Return success.
Dequeue representation in C++:
void queueDequeue() {
    if (front == rear) {
        printf("Queue is empty");
        return;
    } else {
        for (int i = 0; i &lt; rear - 1; i++) {
            queue[i] = queue[i + 1];
        }
        rear--;
    }
}
Complexity Analysis:
Time Complexity: O(1)
Space Complexity: O(N)
These operations are essential for managing data in a queue, whether implemented using arrays or linked lists.
</t>
  </si>
  <si>
    <t>#18
Result: &lt;coherent(1)&gt;
Justification: The text is coherent because it correctly refers to the standard operations associated with a queue data structure. "Enqueue" is the operation used to add an element to the back of the queue, and "dequeue" is the operation used to remove an element from the front of the queue. These operations are fundamental to the implementation of a queue, which follows a First-In-First-Out (FIFO) principle. The sentence is grammatically correct, clear, and uses the appropriate terminology specific to the queue data structure, thus it is a coherent statement.</t>
  </si>
  <si>
    <t>#18_pert_0
Text:"How are the operations to enqueue and dequeue elements in a stack implemented?"
Task: Given the text above, provide the classification result as coherent (1) or incoherent (0) and justify your answer in the format below:
Result: &lt;coherent(1)&gt; or &lt;incoherent(0)&gt;
Justification: &lt;JUSTIFICATION&gt;</t>
  </si>
  <si>
    <t xml:space="preserve">#18_pert_0
Result: &lt;incoherent(0)&gt;
Justification: The text asks about the operations to enqueue and dequeue elements in a stack, but these operations are actually associated with a queue data structure, not a stack. In a stack, the corresponding operations are push and pop. Therefore, the text is incoherent.
</t>
  </si>
  <si>
    <t>#18_pert_0
Result: incoherent(0)
Justification: The text "How are the operations to enqueue and dequeue elements in a stack implemented?" is incoherent because it incorrectly mixes operations from two different data structures.
Stack: The operations are typically "push" (to add elements) and "pop" (to remove elements from the top).
Queue: The operations are "enqueue" (to add elements) and "dequeue" (to remove elements from the front).
Enqueue and dequeue are not operations that are applicable to stacks; they are specific to queues. Therefore, asking how enqueue and dequeue operations are implemented in a stack is fundamentally incorrect and lacks coherence because these operations do not exist in the context of a stack.</t>
  </si>
  <si>
    <t xml:space="preserve">#18_pert_0
Result: &lt;incoherent(0)&gt;
Justification: The text "How are the operations to enqueue and dequeue elements in a stack implemented?" is incoherent because enqueue and dequeue are not the standard operations used with stacks.
Stack: A stack follows a Last-In-First-Out (LIFO) principle. Elements are added and removed from the same end, which is called the top of the stack.
Enqueue: This operation is specifically used with queues (FIFO) for adding elements to the back of the queue.
Dequeue: This operation is also specifically used with queues (FIFO) for removing elements from the front of the queue.
Stacks use different terminology for these operations:
Push: This is the standard operation for adding an element to a stack. The new element is placed at the top of the stack.
Pop: This is the standard operation for removing an element from a stack. The element that is removed is the one that was most recently added (from the top of the stack).
Therefore, using enqueue and dequeue in the context of stacks is incorrect. The text mixes terminology from different data structures.
</t>
  </si>
  <si>
    <t>#18_pert_0
The text you provided is incoherent. The operations to enqueue and dequeue elements are typically associated with queues, not stacks. Let’s clarify the correct implementations for both:
Enqueue Operation (for Queues):
The enqueue() operation adds an element to the back (rear) of the queue.
In a queue, you would use the enqueue() function to insert an element at the rear end.
Example (C++):
void enqueue(Queue&amp; q, int data) {
    q.push(data); // Assuming 'q' is a queue
}
Complexity: O(1)
Dequeue Operation (for Queues):
The dequeue() operation removes and returns the front (oldest) element from the queue.
In a queue, you would use the dequeue() function to remove the front element.
Example (C++):
int dequeue(Queue&amp; q) {
    int frontElement = q.front(); // Assuming 'q' is a queue
    q.pop();
    return frontElement;
}
Complexity: O(1)
Stacks, on the other hand, do not have enqueue and dequeue operations. Instead, they have push() (to add) and pop() (to remove) operations. If you have any more questions, feel free to ask! 😊</t>
  </si>
  <si>
    <t>#18_pert_0
Result: &lt;incoherent(0)&gt;
Justification: The text is incoherent because it incorrectly applies the terms "enqueue" and "dequeue" to a stack. These terms are specific to queue operations, where "enqueue" refers to adding an element to the back of the queue and "dequeue" refers to removing an element from the front. For a stack, which operates on a Last-In-First-Out (LIFO) principle, the correct terms for adding and removing elements are "push" and "pop," respectively. The sentence is therefore incoherent as it mixes terminology from queues with the concept of a stack.</t>
  </si>
  <si>
    <t xml:space="preserve">#19
Text:"In a stack does the pop operation occur at which end?"
Task: Given the text above, provide the classification result as coherent (1) or incoherent (0) and justify your answer in the format below:
Result: &lt;coherent(1)&gt; or &lt;incoherent(0)&gt;
Justification: &lt;JUSTIFICATION&gt;
</t>
  </si>
  <si>
    <t>#19
Result: &lt;coherent(1)&gt;
Justification: The text asks about the pop operation in a stack, which is a valid and common operation in a stack data structure. In a stack, the pop operation occurs at the top end, so the question is well-formed and coherent.</t>
  </si>
  <si>
    <t>#19
Result: coherent(1)
Justification: The text "In a stack does the pop operation occur at which end?" is coherent because it asks a specific question about the operation of "pop" within the context of a stack data structure. In stacks, the "pop" operation occurs at the top end of the stack, where elements are removed from the topmost position. The question is grammatically correct and logically structured, seeking clarity on a fundamental aspect of stack operations. Therefore, the sentence is coherent in its intent and clarity, focusing on understanding the behavior of the "pop" operation in stacks.</t>
  </si>
  <si>
    <t xml:space="preserve">#19
Result: &lt;coherent(1)&gt;
Justification: The text "In a stack does the pop operation occur at which end?" is a coherent sentence. It describes a specific data structure (stack) and a standard operation associated with it (pop). It also asks a relevant question about the behavior of that operation (at which end it occurs). This question is well-formed within the domain of computer science and data structures.
Stack: A stack follows a Last-In-First-Out (LIFO) principle. Elements are added and removed from the same end, which is called the top of the stack.
Pop: This is the standard operation for removing an element from a stack. The element that is removed is the one that was most recently added (from the top of the stack).
The text demonstrates a good understanding of stacks and the pop operation. The question about the specific end where pop occurs is a natural question for someone learning about stacks.
</t>
  </si>
  <si>
    <t>#19
Result: coherent (1)
Justification: The pop operation in a stack always occurs at the top of the stack. When an element is removed from the stack, it is taken from the topmost position. This behavior is consistent across various programming languages and implementations of stacks123. 😊</t>
  </si>
  <si>
    <t>#19
Result: &lt;coherent(1)&gt;
Justification: The text is coherent because it poses a clear and meaningful question regarding the operation of a stack data structure. The term "pop" is correctly associated with the stack, where it refers to the removal of the top element. The question seeks to understand where this operation occurs on the stack, which is a valid inquiry since stacks are known for their Last-In-First-Out (LIFO) behavior, with all insertions and removals happening at the top. The sentence is grammatically correct and contextually accurate, making it coherent.</t>
  </si>
  <si>
    <t>#19_pert_0
Text:"In a stack does the enqueue operation occur at which end?"
Task: Given the text above, provide the classification result as coherent (1) or incoherent (0) and justify your answer in the format below:
Result: &lt;coherent(1)&gt; or &lt;incoherent(0)&gt;
Justification: &lt;JUSTIFICATION&gt;</t>
  </si>
  <si>
    <t>#19_pert_0
Result: &lt;incoherent(0)&gt;
Justification: The text asks about the enqueue operation in a stack, but enqueue is not a valid operation in a stack data structure. Enqueue is an operation associated with a queue data structure, whereas in a stack, the corresponding operation is push. Therefore, the text is incoherent.</t>
  </si>
  <si>
    <t>#19_pert_0
Result: incoherent(0)
Justification: The text "In a stack does the enqueue operation occur at which end?" is incoherent because "enqueue" is an operation specific to queues, not stacks. Stacks use "push" to add elements, typically at the top end (or top of the stack), and "pop" to remove elements from the same end.
Enqueue, on the other hand, is used in queues to add elements to the rear end (or back) of the queue. Therefore, asking about the "enqueue" operation in the context of a stack is fundamentally incorrect and lacks coherence because this operation does not exist in the context of a stack.</t>
  </si>
  <si>
    <t xml:space="preserve">#19_pert_0
Result: &lt;incoherent(0)&gt;
Justification: The text "In a stack does the enqueue operation occur at which end?" is incoherent because enqueue is not the standard operation used with stacks.
Stack: A stack follows a Last-In-First-Out (LIFO) principle. Elements are added and removed from the same end, typically called the top of the stack.
Enqueue: This operation is specifically used with queues (FIFO) for adding elements to the back of the queue.
Stacks use a different operation for adding elements:
Push: This is the standard operation for adding an element to a stack. The new element is placed at the top of the stack.
Therefore, using enqueue in the context of stacks is incorrect. The text mixes terminology from different data structures.
</t>
  </si>
  <si>
    <t>#19_pert_0
Result: coherent (1)
Justification: In a queue, the enqueue operation occurs at the rear end. When you enqueue an element, it is added to the end of the queue, ensuring that it will be processed after the existing elements. This is consistent with the behavior of a queue, where the first element enqueued is the first to be dequeued, following the “First In First Out” (FIFO) policy12. 😊</t>
  </si>
  <si>
    <t>#19_pert_0
Result: &lt;incoherent(0)&gt;
Justification: The text is incoherent because it uses the term "enqueue," which is associated with queues, in the context of a stack. The correct term for adding an element to a stack is "push," not "enqueue." Since a stack operates on a Last-In-First-Out (LIFO) principle, all insertions are made at the top, but this operation is not referred to as "enqueue." The sentence is attempting to apply queue terminology to a stack, which makes it incoherent within the context of data structure operations.</t>
  </si>
  <si>
    <t>#20
Text:"In a queue does the enqueue operation occur at which end?"
Task: Given the text above, provide the classification result as coherent (1) or incoherent (0) and justify your answer in the format below:
Result: &lt;coherent(1)&gt; or &lt;incoherent(0)&gt;
Justification: &lt;JUSTIFICATION&gt;</t>
  </si>
  <si>
    <t>#20
esult: &lt;coherent(1)&gt;
Justification: The text asks about the enqueue operation in a queue, which is a valid and common operation in a queue data structure. In a queue, the enqueue operation occurs at the rear end, so the question is well-formed and coherent.</t>
  </si>
  <si>
    <t>#20
Result: coherent(1)
Justification: The text "In a queue does the enqueue operation occur at which end?" is coherent because it asks a specific question about the operation of "enqueue" within the context of a queue data structure. In queues, the "enqueue" operation occurs at the rear end (or back) of the queue, where new elements are added. This question is grammatically correct and logically structured, seeking clarity on a fundamental aspect of queue operations. Therefore, the sentence is coherent in its intent and clarity, focusing on understanding the behavior of the "enqueue" operation in queues.</t>
  </si>
  <si>
    <t>#20
Result: &lt;coherent(1)&gt;
Justification: The text "In a queue does the enqueue operation occur at which end?" is a coherent sentence. It describes a specific data structure (queue) and a standard operation associated with it (enqueue). It also asks a relevant question about the behavior of that operation (at which end it occurs). This question is well-formed within the domain of computer science and data structures.
Queue: A queue follows a First-In-First-Out (FIFO) principle. Elements are added at the back (end) and removed from the front.
Enqueue: This is the standard operation for adding an element to a queue. The new element is placed at the back of the queue.
The text demonstrates a good understanding of queues and the enqueue operation. The question about the specific end where enqueue occurs is a natural question for someone learning about queues.</t>
  </si>
  <si>
    <t>#20
Result: coherent (1)
Justification: In a queue, the enqueue operation occurs at the rear end. When you enqueue an element, it is added to the end of the queue, ensuring that it will be processed after the existing elements. This is consistent with the behavior of a queue, where the first element enqueued is the first to be dequeued, following the “First In First Out” (FIFO) policy12. 😊</t>
  </si>
  <si>
    <t>#20
Result: &lt;coherent(1)&gt;
Justification: The text is coherent because it correctly uses the term "enqueue" in the context of a queue data structure. "Enqueue" refers to the operation of adding an element to the back of a queue, which is a key aspect of its functionality following a First-In-First-Out (FIFO) principle. The question is meaningful and seeks to clarify where in the queue the enqueue operation takes place, which is a valid inquiry in the context of understanding queue operations. The sentence is grammatically correct and contextually accurate, making it coherent.</t>
  </si>
  <si>
    <t xml:space="preserve">#20_pert_0
Text:"In a queue does the push operation occur at which end?"
Task: Given the text above, provide the classification result as coherent (1) or incoherent (0) and justify your answer in the format below:
Result: &lt;coherent(1)&gt; or &lt;incoherent(0)&gt;
Justification: &lt;JUSTIFICATION&gt;
</t>
  </si>
  <si>
    <t>#20_pert_0
Result: &lt;coherent(1)&gt;
Justification: The text is coherent because it asks a specific and meaningful question about the behavior of a queue data structure. In a queue, the push operation occurs at the rear or end of the queue, and the question is phrased in a clear and concise manner, making it easy to understand and answer.1</t>
  </si>
  <si>
    <t>#20_pert_0
Result: incoherent(0)
Justification: The text "In a queue does the push operation occur at which end?" is incoherent because "push" is an operation specific to stacks, not queues.
Stack: In a stack, the "push" operation adds elements to the top end (or top) of the stack.
Queue: In a queue, the corresponding operation to "push" is "enqueue," which adds elements to the rear end (or back) of the queue.
Therefore, asking about the "push" operation in the context of a queue is fundamentally incorrect and lacks coherence because this operation does not exist in the context of a queue.</t>
  </si>
  <si>
    <t xml:space="preserve">#20_pert_0
Result: &lt;incoherent(0)&gt;
Justification: The text "In a queue does the push operation occur at which end?" is incoherent because push is not the standard operation used with queues.
Queue: A queue follows a First-In-First-Out (FIFO) principle. Elements are added at the back (end) and removed from the front.
Push: This operation is typically used with stacks (LIFO - Last-In-First-Out) for adding elements to the top.
Queues use a different terminology for adding elements:
Enqueue: This is the standard operation for adding an element to a queue. The new element is placed at the back of the queue.
Therefore, using push in the context of queues is incorrect. The text mixes terminology from different data structures.
</t>
  </si>
  <si>
    <t>#20_pert_0
Result: coherent (1)
Justification: In a queue, the push operation occurs at the rear end. When you enqueue an element, it is added to the end of the queue, ensuring that it will be processed after the existing elements. This is consistent with the behavior of a queue, where the first element enqueued is the first to be dequeued, following the “First In First Out” (FIFO) policy12. 😊</t>
  </si>
  <si>
    <t>#20_pert_0
Result: &lt;incoherent(0)&gt;
Justification: The text is incoherent because it uses the term "push," which is typically associated with stack operations, in the context of a queue. In a queue, the correct term for adding an element is "enqueue," not "push." A queue operates on a First-In-First-Out (FIFO) principle, with new elements being added to the back of the queue. The use of "push," which implies adding an element to the top of a stack, does not apply to a queue and therefore renders the sentence incoherent within the context of data structure operations.</t>
  </si>
  <si>
    <t xml:space="preserve">
Text:"&lt;TEXT&gt;"
Task: Given the text above, provide the classification result as coherent (1) or incoherent (0) and justify your answer in the format below:
Result: &lt;coherent(1)&gt; or &lt;incoherent(0)&gt;
Justification: &lt;JUSTIFICATION&gt;
</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</si>
</sst>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color theme="1"/>
      <name val="Arial"/>
      <scheme val="minor"/>
    </font>
    <font>
      <color theme="1"/>
      <name val="Arial"/>
      <scheme val="minor"/>
    </font>
    <font>
      <sz val="10.0"/>
      <color theme="1"/>
      <name val="Arial"/>
      <scheme val="minor"/>
    </font>
    <font>
      <b/>
      <color theme="1"/>
      <name val="Arial"/>
    </font>
    <font>
      <color theme="1"/>
      <name val="Arial"/>
    </font>
    <font>
      <u/>
      <color rgb="FF1155CC"/>
      <name val="Arial"/>
    </font>
    <font>
      <b/>
      <sz val="11.0"/>
      <color rgb="FF000000"/>
      <name val="&quot;Aptos Narrow&quot;"/>
    </font>
    <font>
      <u/>
      <color rgb="FF0000FF"/>
    </font>
    <font>
      <u/>
      <color rgb="FF0000FF"/>
    </font>
    <font>
      <u/>
      <color rgb="FF1155CC"/>
      <name val="Arial"/>
    </font>
    <font>
      <u/>
      <color rgb="FF0000FF"/>
      <name val="Arial"/>
    </font>
    <font>
      <b/>
      <sz val="11.0"/>
      <color rgb="FF000000"/>
      <name val="Arial"/>
    </font>
    <font>
      <sz val="11.0"/>
      <color rgb="FF000000"/>
      <name val="&quot;Aptos Narrow&quot;"/>
    </font>
    <font>
      <sz val="11.0"/>
      <color theme="1"/>
      <name val="Arial"/>
    </font>
    <font>
      <b/>
      <color rgb="FFFF0000"/>
      <name val="Arial"/>
      <scheme val="minor"/>
    </font>
    <font>
      <b/>
      <color rgb="FF0000FF"/>
      <name val="Arial"/>
      <scheme val="minor"/>
    </font>
    <font>
      <i/>
      <sz val="11.0"/>
      <color rgb="FF000000"/>
      <name val="&quot;Aptos Narrow&quot;"/>
    </font>
    <font>
      <i/>
      <sz val="11.0"/>
      <color theme="1"/>
      <name val="Arial"/>
    </font>
    <font>
      <i/>
      <color theme="1"/>
      <name val="Arial"/>
      <scheme val="minor"/>
    </font>
    <font>
      <b/>
      <i/>
      <color rgb="FFFF0000"/>
      <name val="Arial"/>
      <scheme val="minor"/>
    </font>
    <font>
      <b/>
      <i/>
      <color rgb="FF0000FF"/>
      <name val="Arial"/>
      <scheme val="minor"/>
    </font>
    <font>
      <i/>
      <color theme="1"/>
      <name val="Arial"/>
    </font>
    <font>
      <b/>
      <color rgb="FF000000"/>
      <name val="Arial"/>
    </font>
    <font>
      <sz val="11.0"/>
      <color rgb="FF000000"/>
      <name val="Arial"/>
    </font>
    <font>
      <u/>
      <color rgb="FF0000FF"/>
    </font>
    <font>
      <u/>
      <color rgb="FF1155CC"/>
      <name val="Arial"/>
    </font>
    <font/>
    <font>
      <u/>
      <color rgb="FF0000FF"/>
    </font>
    <font>
      <u/>
      <color rgb="FF0000FF"/>
    </font>
    <font>
      <b/>
      <i/>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0000FF"/>
        <bgColor rgb="FF0000FF"/>
      </patternFill>
    </fill>
  </fills>
  <borders count="25">
    <border/>
    <border>
      <left style="thin">
        <color rgb="FF000000"/>
      </left>
      <top style="thin">
        <color rgb="FF000000"/>
      </top>
    </border>
    <border>
      <top style="thin">
        <color rgb="FF000000"/>
      </top>
    </border>
    <border>
      <right style="thin">
        <color rgb="FF000000"/>
      </right>
      <top style="thin">
        <color rgb="FF000000"/>
      </top>
    </border>
    <border>
      <left style="double">
        <color rgb="FF000000"/>
      </left>
    </border>
    <border>
      <right style="double">
        <color rgb="FF000000"/>
      </right>
    </border>
    <border>
      <left style="thin">
        <color rgb="FF000000"/>
      </left>
    </border>
    <border>
      <right style="thin">
        <color rgb="FF000000"/>
      </right>
    </border>
    <border>
      <left style="double">
        <color rgb="FF000000"/>
      </left>
      <top style="thin">
        <color rgb="FF000000"/>
      </top>
    </border>
    <border>
      <right style="double">
        <color rgb="FF000000"/>
      </right>
      <top style="thin">
        <color rgb="FF000000"/>
      </top>
    </border>
    <border>
      <left style="double">
        <color rgb="FF000000"/>
      </left>
      <bottom style="thin">
        <color rgb="FF000000"/>
      </bottom>
    </border>
    <border>
      <bottom style="thin">
        <color rgb="FF000000"/>
      </bottom>
    </border>
    <border>
      <left style="thin">
        <color rgb="FF000000"/>
      </left>
      <bottom style="thin">
        <color rgb="FF000000"/>
      </bottom>
    </border>
    <border>
      <right style="double">
        <color rgb="FF000000"/>
      </right>
      <bottom style="thin">
        <color rgb="FF000000"/>
      </bottom>
    </border>
    <border>
      <left style="thin">
        <color rgb="FF000000"/>
      </left>
      <right style="double">
        <color rgb="FF000000"/>
      </right>
    </border>
    <border>
      <left style="thin">
        <color rgb="FF000000"/>
      </left>
      <right style="double">
        <color rgb="FF000000"/>
      </right>
      <top style="thin">
        <color rgb="FF000000"/>
      </top>
    </border>
    <border>
      <right style="thin">
        <color rgb="FF000000"/>
      </right>
      <bottom style="thin">
        <color rgb="FF000000"/>
      </bottom>
    </border>
    <border>
      <left style="thin">
        <color rgb="FF000000"/>
      </left>
      <right style="double">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xf>
    <xf borderId="0" fillId="0" fontId="0" numFmtId="0" xfId="0" applyAlignment="1" applyFont="1">
      <alignment readingOrder="0" shrinkToFit="0" vertical="bottom" wrapText="0"/>
    </xf>
    <xf borderId="0" fillId="0" fontId="3" numFmtId="0" xfId="0" applyFont="1"/>
    <xf borderId="0" fillId="0" fontId="0" numFmtId="0" xfId="0" applyAlignment="1" applyFont="1">
      <alignment horizontal="righ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1" fillId="0" fontId="2" numFmtId="0" xfId="0" applyBorder="1" applyFont="1"/>
    <xf borderId="2" fillId="0" fontId="2" numFmtId="0" xfId="0" applyAlignment="1" applyBorder="1" applyFont="1">
      <alignment readingOrder="0"/>
    </xf>
    <xf borderId="4" fillId="0" fontId="1" numFmtId="0" xfId="0" applyAlignment="1" applyBorder="1" applyFont="1">
      <alignment readingOrder="0"/>
    </xf>
    <xf borderId="5" fillId="0" fontId="2" numFmtId="0" xfId="0" applyBorder="1" applyFont="1"/>
    <xf borderId="4" fillId="0" fontId="2" numFmtId="0" xfId="0" applyBorder="1" applyFont="1"/>
    <xf borderId="4" fillId="0" fontId="4" numFmtId="0" xfId="0" applyAlignment="1" applyBorder="1" applyFont="1">
      <alignment vertical="bottom"/>
    </xf>
    <xf borderId="0" fillId="0" fontId="5" numFmtId="0" xfId="0" applyAlignment="1" applyFont="1">
      <alignment vertical="bottom"/>
    </xf>
    <xf borderId="5" fillId="0" fontId="5" numFmtId="0" xfId="0" applyAlignment="1" applyBorder="1" applyFont="1">
      <alignment vertical="bottom"/>
    </xf>
    <xf borderId="4" fillId="0" fontId="2" numFmtId="0" xfId="0" applyAlignment="1" applyBorder="1" applyFont="1">
      <alignment readingOrder="0"/>
    </xf>
    <xf borderId="4" fillId="0" fontId="5" numFmtId="0" xfId="0" applyAlignment="1" applyBorder="1" applyFont="1">
      <alignment vertical="bottom"/>
    </xf>
    <xf borderId="0" fillId="0" fontId="2" numFmtId="0" xfId="0" applyAlignment="1" applyFont="1">
      <alignment readingOrder="0" shrinkToFit="0" wrapText="0"/>
    </xf>
    <xf borderId="6" fillId="0" fontId="5" numFmtId="0" xfId="0" applyAlignment="1" applyBorder="1" applyFont="1">
      <alignment vertical="bottom"/>
    </xf>
    <xf borderId="0" fillId="0" fontId="6" numFmtId="0" xfId="0" applyAlignment="1" applyFont="1">
      <alignment shrinkToFit="0" vertical="bottom" wrapText="0"/>
    </xf>
    <xf borderId="4" fillId="0" fontId="5" numFmtId="0" xfId="0" applyAlignment="1" applyBorder="1" applyFont="1">
      <alignment vertical="bottom"/>
    </xf>
    <xf borderId="0" fillId="0" fontId="7" numFmtId="0" xfId="0" applyAlignment="1" applyFont="1">
      <alignment readingOrder="0" shrinkToFit="0" vertical="bottom" wrapText="0"/>
    </xf>
    <xf borderId="5" fillId="0" fontId="8" numFmtId="0" xfId="0" applyAlignment="1" applyBorder="1" applyFont="1">
      <alignment readingOrder="0" shrinkToFit="0" wrapText="0"/>
    </xf>
    <xf borderId="0" fillId="0" fontId="9" numFmtId="0" xfId="0" applyAlignment="1" applyFont="1">
      <alignment readingOrder="0" shrinkToFit="0" wrapText="0"/>
    </xf>
    <xf borderId="0" fillId="0" fontId="10" numFmtId="0" xfId="0" applyAlignment="1" applyFont="1">
      <alignment shrinkToFit="0" vertical="bottom" wrapText="0"/>
    </xf>
    <xf borderId="5" fillId="0" fontId="11" numFmtId="0" xfId="0" applyAlignment="1" applyBorder="1" applyFont="1">
      <alignment readingOrder="0" shrinkToFit="0" vertical="bottom" wrapText="0"/>
    </xf>
    <xf borderId="4" fillId="0" fontId="4" numFmtId="0" xfId="0" applyAlignment="1" applyBorder="1" applyFont="1">
      <alignment readingOrder="0" vertical="bottom"/>
    </xf>
    <xf borderId="0" fillId="0" fontId="12" numFmtId="0" xfId="0" applyAlignment="1" applyFont="1">
      <alignment readingOrder="0" shrinkToFit="0" vertical="bottom" wrapText="0"/>
    </xf>
    <xf borderId="0" fillId="0" fontId="4" numFmtId="0" xfId="0" applyAlignment="1" applyFont="1">
      <alignment readingOrder="0" shrinkToFit="0" vertical="bottom" wrapText="1"/>
    </xf>
    <xf borderId="4" fillId="0" fontId="4" numFmtId="0" xfId="0" applyAlignment="1" applyBorder="1" applyFont="1">
      <alignment readingOrder="0" shrinkToFit="0" vertical="bottom" wrapText="1"/>
    </xf>
    <xf borderId="7" fillId="0" fontId="4" numFmtId="0" xfId="0" applyAlignment="1" applyBorder="1" applyFont="1">
      <alignment readingOrder="0" shrinkToFit="0" vertical="bottom" wrapText="1"/>
    </xf>
    <xf borderId="5" fillId="0" fontId="4" numFmtId="0" xfId="0" applyAlignment="1" applyBorder="1" applyFont="1">
      <alignment readingOrder="0" shrinkToFit="0" vertical="bottom" wrapText="1"/>
    </xf>
    <xf borderId="0" fillId="0" fontId="13" numFmtId="0" xfId="0" applyAlignment="1" applyFont="1">
      <alignment readingOrder="0" shrinkToFit="0" vertical="bottom" wrapText="0"/>
    </xf>
    <xf borderId="0" fillId="0" fontId="14" numFmtId="0" xfId="0" applyAlignment="1" applyFont="1">
      <alignment vertical="bottom"/>
    </xf>
    <xf borderId="0" fillId="0" fontId="15" numFmtId="0" xfId="0" applyAlignment="1" applyFont="1">
      <alignment readingOrder="0"/>
    </xf>
    <xf borderId="0" fillId="0" fontId="16" numFmtId="0" xfId="0" applyAlignment="1" applyFont="1">
      <alignment readingOrder="0"/>
    </xf>
    <xf borderId="4" fillId="0" fontId="5" numFmtId="0" xfId="0" applyAlignment="1" applyBorder="1" applyFont="1">
      <alignment readingOrder="0" vertical="bottom"/>
    </xf>
    <xf borderId="7" fillId="0" fontId="5" numFmtId="0" xfId="0" applyAlignment="1" applyBorder="1" applyFont="1">
      <alignment horizontal="right" readingOrder="0" vertical="bottom"/>
    </xf>
    <xf borderId="0" fillId="0" fontId="5" numFmtId="0" xfId="0" applyAlignment="1" applyFont="1">
      <alignment readingOrder="0" vertical="bottom"/>
    </xf>
    <xf borderId="5" fillId="0" fontId="5" numFmtId="0" xfId="0" applyAlignment="1" applyBorder="1" applyFont="1">
      <alignment horizontal="right" vertical="bottom"/>
    </xf>
    <xf borderId="0" fillId="0" fontId="17" numFmtId="0" xfId="0" applyAlignment="1" applyFont="1">
      <alignment readingOrder="0" shrinkToFit="0" vertical="bottom" wrapText="0"/>
    </xf>
    <xf borderId="0" fillId="0" fontId="18" numFmtId="0" xfId="0" applyAlignment="1" applyFont="1">
      <alignment vertical="bottom"/>
    </xf>
    <xf borderId="0" fillId="0" fontId="19" numFmtId="0" xfId="0" applyFont="1"/>
    <xf borderId="0" fillId="0" fontId="20" numFmtId="0" xfId="0" applyAlignment="1" applyFont="1">
      <alignment readingOrder="0"/>
    </xf>
    <xf borderId="0" fillId="0" fontId="21" numFmtId="0" xfId="0" applyAlignment="1" applyFont="1">
      <alignment readingOrder="0"/>
    </xf>
    <xf borderId="4" fillId="0" fontId="22" numFmtId="0" xfId="0" applyAlignment="1" applyBorder="1" applyFont="1">
      <alignment readingOrder="0" vertical="bottom"/>
    </xf>
    <xf borderId="7" fillId="0" fontId="22" numFmtId="0" xfId="0" applyAlignment="1" applyBorder="1" applyFont="1">
      <alignment horizontal="right" readingOrder="0" vertical="bottom"/>
    </xf>
    <xf borderId="0" fillId="0" fontId="22" numFmtId="0" xfId="0" applyAlignment="1" applyFont="1">
      <alignment readingOrder="0" vertical="bottom"/>
    </xf>
    <xf borderId="5" fillId="0" fontId="22" numFmtId="0" xfId="0" applyAlignment="1" applyBorder="1" applyFont="1">
      <alignment horizontal="right" vertical="bottom"/>
    </xf>
    <xf borderId="0" fillId="2" fontId="23" numFmtId="3" xfId="0" applyAlignment="1" applyFill="1" applyFont="1" applyNumberFormat="1">
      <alignment horizontal="left" readingOrder="0"/>
    </xf>
    <xf borderId="8" fillId="2" fontId="23" numFmtId="3" xfId="0" applyAlignment="1" applyBorder="1" applyFont="1" applyNumberFormat="1">
      <alignment horizontal="left" readingOrder="0"/>
    </xf>
    <xf borderId="2" fillId="0" fontId="2" numFmtId="3" xfId="0" applyBorder="1" applyFont="1" applyNumberFormat="1"/>
    <xf borderId="1" fillId="0" fontId="2" numFmtId="3" xfId="0" applyBorder="1" applyFont="1" applyNumberFormat="1"/>
    <xf borderId="9" fillId="0" fontId="2" numFmtId="3" xfId="0" applyBorder="1" applyFont="1" applyNumberFormat="1"/>
    <xf borderId="2" fillId="0" fontId="1" numFmtId="3" xfId="0" applyAlignment="1" applyBorder="1" applyFont="1" applyNumberFormat="1">
      <alignment readingOrder="0"/>
    </xf>
    <xf borderId="8" fillId="0" fontId="1" numFmtId="3" xfId="0" applyAlignment="1" applyBorder="1" applyFont="1" applyNumberFormat="1">
      <alignment readingOrder="0"/>
    </xf>
    <xf borderId="2" fillId="0" fontId="2" numFmtId="10" xfId="0" applyBorder="1" applyFont="1" applyNumberFormat="1"/>
    <xf borderId="1" fillId="0" fontId="2" numFmtId="10" xfId="0" applyBorder="1" applyFont="1" applyNumberFormat="1"/>
    <xf borderId="9" fillId="0" fontId="2" numFmtId="10" xfId="0" applyBorder="1" applyFont="1" applyNumberFormat="1"/>
    <xf borderId="3" fillId="0" fontId="2" numFmtId="10" xfId="0" applyBorder="1" applyFont="1" applyNumberFormat="1"/>
    <xf borderId="0" fillId="0" fontId="1" numFmtId="0" xfId="0" applyAlignment="1" applyFont="1">
      <alignment horizontal="right" readingOrder="0"/>
    </xf>
    <xf borderId="10" fillId="0" fontId="5" numFmtId="10" xfId="0" applyAlignment="1" applyBorder="1" applyFont="1" applyNumberFormat="1">
      <alignment vertical="bottom"/>
    </xf>
    <xf borderId="11" fillId="0" fontId="5" numFmtId="10" xfId="0" applyAlignment="1" applyBorder="1" applyFont="1" applyNumberFormat="1">
      <alignment horizontal="right" vertical="bottom"/>
    </xf>
    <xf borderId="12" fillId="0" fontId="5" numFmtId="10" xfId="0" applyAlignment="1" applyBorder="1" applyFont="1" applyNumberFormat="1">
      <alignment vertical="bottom"/>
    </xf>
    <xf borderId="13" fillId="0" fontId="5" numFmtId="10" xfId="0" applyAlignment="1" applyBorder="1" applyFont="1" applyNumberFormat="1">
      <alignment horizontal="right" vertical="bottom"/>
    </xf>
    <xf borderId="11" fillId="0" fontId="2" numFmtId="10" xfId="0" applyBorder="1" applyFont="1" applyNumberFormat="1"/>
    <xf borderId="10" fillId="0" fontId="2" numFmtId="10" xfId="0" applyBorder="1" applyFont="1" applyNumberFormat="1"/>
    <xf borderId="0" fillId="0" fontId="2" numFmtId="10" xfId="0" applyFont="1" applyNumberFormat="1"/>
    <xf borderId="5" fillId="0" fontId="2" numFmtId="10" xfId="0" applyBorder="1" applyFont="1" applyNumberFormat="1"/>
    <xf borderId="0" fillId="3" fontId="2" numFmtId="0" xfId="0" applyFill="1" applyFont="1"/>
    <xf borderId="0" fillId="3" fontId="1" numFmtId="0" xfId="0" applyAlignment="1" applyFont="1">
      <alignment readingOrder="0"/>
    </xf>
    <xf borderId="0" fillId="3" fontId="2" numFmtId="0" xfId="0" applyAlignment="1" applyFont="1">
      <alignment readingOrder="0"/>
    </xf>
    <xf borderId="4" fillId="3" fontId="2" numFmtId="0" xfId="0" applyAlignment="1" applyBorder="1" applyFont="1">
      <alignment readingOrder="0"/>
    </xf>
    <xf borderId="5" fillId="3" fontId="2" numFmtId="0" xfId="0" applyBorder="1" applyFont="1"/>
    <xf borderId="4" fillId="3" fontId="2" numFmtId="0" xfId="0" applyBorder="1" applyFont="1"/>
    <xf borderId="0" fillId="0" fontId="2" numFmtId="0" xfId="0" applyAlignment="1" applyFont="1">
      <alignment horizontal="left" vertical="top"/>
    </xf>
    <xf borderId="0" fillId="0" fontId="5" numFmtId="0" xfId="0" applyAlignment="1" applyFont="1">
      <alignment vertical="top"/>
    </xf>
    <xf borderId="4" fillId="0" fontId="5" numFmtId="0" xfId="0" applyAlignment="1" applyBorder="1" applyFont="1">
      <alignment readingOrder="0" vertical="top"/>
    </xf>
    <xf borderId="0" fillId="0" fontId="5" numFmtId="0" xfId="0" applyAlignment="1" applyFont="1">
      <alignment vertical="top"/>
    </xf>
    <xf borderId="5" fillId="0" fontId="5" numFmtId="0" xfId="0" applyAlignment="1" applyBorder="1" applyFont="1">
      <alignment vertical="top"/>
    </xf>
    <xf borderId="0" fillId="0" fontId="5" numFmtId="0" xfId="0" applyAlignment="1" applyFont="1">
      <alignment readingOrder="0" vertical="top"/>
    </xf>
    <xf borderId="5" fillId="0" fontId="2" numFmtId="0" xfId="0" applyAlignment="1" applyBorder="1" applyFont="1">
      <alignment horizontal="left" vertical="top"/>
    </xf>
    <xf borderId="4" fillId="0" fontId="2" numFmtId="0" xfId="0" applyAlignment="1" applyBorder="1" applyFont="1">
      <alignment horizontal="left" vertical="top"/>
    </xf>
    <xf borderId="0" fillId="4" fontId="4" numFmtId="0" xfId="0" applyAlignment="1" applyFill="1" applyFont="1">
      <alignment readingOrder="0" vertical="bottom"/>
    </xf>
    <xf borderId="0" fillId="4" fontId="2" numFmtId="0" xfId="0" applyAlignment="1" applyFont="1">
      <alignment horizontal="left" vertical="top"/>
    </xf>
    <xf borderId="4" fillId="4" fontId="2" numFmtId="0" xfId="0" applyAlignment="1" applyBorder="1" applyFont="1">
      <alignment horizontal="left" vertical="top"/>
    </xf>
    <xf borderId="5" fillId="4" fontId="2" numFmtId="0" xfId="0" applyAlignment="1" applyBorder="1" applyFont="1">
      <alignment horizontal="left" vertical="top"/>
    </xf>
    <xf borderId="0" fillId="4" fontId="2" numFmtId="0" xfId="0" applyFont="1"/>
    <xf borderId="0" fillId="0" fontId="4" numFmtId="0" xfId="0" applyAlignment="1" applyFont="1">
      <alignment readingOrder="0" vertical="bottom"/>
    </xf>
    <xf borderId="0" fillId="0" fontId="1"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vertical="top"/>
    </xf>
    <xf borderId="0" fillId="0" fontId="2" numFmtId="0" xfId="0" applyAlignment="1" applyFont="1">
      <alignment vertical="top"/>
    </xf>
    <xf borderId="0" fillId="0" fontId="2" numFmtId="0" xfId="0" applyFont="1"/>
    <xf borderId="0" fillId="0" fontId="13" numFmtId="0" xfId="0" applyAlignment="1" applyFont="1">
      <alignment readingOrder="0" shrinkToFit="0" vertical="top" wrapText="0"/>
    </xf>
    <xf borderId="0" fillId="0" fontId="13" numFmtId="0" xfId="0" applyAlignment="1" applyFont="1">
      <alignment horizontal="left" readingOrder="0" shrinkToFit="0" vertical="top" wrapText="0"/>
    </xf>
    <xf borderId="0" fillId="0" fontId="5" numFmtId="0" xfId="0" applyAlignment="1" applyFont="1">
      <alignment readingOrder="0" shrinkToFit="0" vertical="bottom" wrapText="0"/>
    </xf>
    <xf borderId="4" fillId="0" fontId="4" numFmtId="0" xfId="0" applyAlignment="1" applyBorder="1" applyFont="1">
      <alignment shrinkToFit="0" vertical="bottom" wrapText="1"/>
    </xf>
    <xf borderId="0" fillId="0" fontId="4" numFmtId="0" xfId="0" applyAlignment="1" applyFont="1">
      <alignment shrinkToFit="0" vertical="bottom" wrapText="1"/>
    </xf>
    <xf borderId="7" fillId="0" fontId="4" numFmtId="0" xfId="0" applyAlignment="1" applyBorder="1" applyFont="1">
      <alignment shrinkToFit="0" vertical="bottom" wrapText="1"/>
    </xf>
    <xf borderId="14" fillId="0" fontId="4" numFmtId="0" xfId="0" applyAlignment="1" applyBorder="1" applyFont="1">
      <alignment readingOrder="0" shrinkToFit="0" vertical="bottom" wrapText="1"/>
    </xf>
    <xf borderId="0" fillId="0" fontId="24" numFmtId="0" xfId="0" applyAlignment="1" applyFont="1">
      <alignment readingOrder="0" shrinkToFit="0" vertical="bottom" wrapText="0"/>
    </xf>
    <xf borderId="7" fillId="0" fontId="5" numFmtId="0" xfId="0" applyAlignment="1" applyBorder="1" applyFont="1">
      <alignment horizontal="right" vertical="bottom"/>
    </xf>
    <xf borderId="5" fillId="0" fontId="5" numFmtId="0" xfId="0" applyAlignment="1" applyBorder="1" applyFont="1">
      <alignment horizontal="right" readingOrder="0" vertical="bottom"/>
    </xf>
    <xf borderId="0" fillId="0" fontId="5" numFmtId="0" xfId="0" applyAlignment="1" applyFont="1">
      <alignment horizontal="right" vertical="bottom"/>
    </xf>
    <xf borderId="6" fillId="0" fontId="5" numFmtId="0" xfId="0" applyAlignment="1" applyBorder="1" applyFont="1">
      <alignment horizontal="right" readingOrder="0" vertical="bottom"/>
    </xf>
    <xf borderId="14" fillId="0" fontId="5" numFmtId="0" xfId="0" applyAlignment="1" applyBorder="1" applyFont="1">
      <alignment horizontal="right" readingOrder="0" vertical="bottom"/>
    </xf>
    <xf borderId="5" fillId="0" fontId="22" numFmtId="0" xfId="0" applyAlignment="1" applyBorder="1" applyFont="1">
      <alignment horizontal="right" readingOrder="0" vertical="bottom"/>
    </xf>
    <xf borderId="7" fillId="0" fontId="22" numFmtId="0" xfId="0" applyAlignment="1" applyBorder="1" applyFont="1">
      <alignment horizontal="right" vertical="bottom"/>
    </xf>
    <xf borderId="0" fillId="0" fontId="22" numFmtId="0" xfId="0" applyAlignment="1" applyFont="1">
      <alignment horizontal="right" vertical="bottom"/>
    </xf>
    <xf borderId="6" fillId="0" fontId="22" numFmtId="0" xfId="0" applyAlignment="1" applyBorder="1" applyFont="1">
      <alignment horizontal="right" readingOrder="0" vertical="bottom"/>
    </xf>
    <xf borderId="14" fillId="0" fontId="22" numFmtId="0" xfId="0" applyAlignment="1" applyBorder="1" applyFont="1">
      <alignment horizontal="right" readingOrder="0" vertical="bottom"/>
    </xf>
    <xf borderId="0" fillId="0" fontId="22" numFmtId="0" xfId="0" applyAlignment="1" applyFont="1">
      <alignment horizontal="right" readingOrder="0" vertical="bottom"/>
    </xf>
    <xf borderId="3" fillId="0" fontId="2" numFmtId="3" xfId="0" applyBorder="1" applyFont="1" applyNumberFormat="1"/>
    <xf borderId="15" fillId="0" fontId="2" numFmtId="10" xfId="0" applyBorder="1" applyFont="1" applyNumberFormat="1"/>
    <xf borderId="10" fillId="0" fontId="5" numFmtId="0" xfId="0" applyAlignment="1" applyBorder="1" applyFont="1">
      <alignment vertical="bottom"/>
    </xf>
    <xf borderId="16" fillId="0" fontId="5" numFmtId="10" xfId="0" applyAlignment="1" applyBorder="1" applyFont="1" applyNumberFormat="1">
      <alignment horizontal="right" vertical="bottom"/>
    </xf>
    <xf borderId="11" fillId="0" fontId="2" numFmtId="0" xfId="0" applyBorder="1" applyFont="1"/>
    <xf borderId="12" fillId="0" fontId="5" numFmtId="10" xfId="0" applyAlignment="1" applyBorder="1" applyFont="1" applyNumberFormat="1">
      <alignment horizontal="right" vertical="bottom"/>
    </xf>
    <xf borderId="10" fillId="0" fontId="2" numFmtId="0" xfId="0" applyBorder="1" applyFont="1"/>
    <xf borderId="17" fillId="0" fontId="5" numFmtId="10" xfId="0" applyAlignment="1" applyBorder="1" applyFont="1" applyNumberFormat="1">
      <alignment horizontal="right" vertical="bottom"/>
    </xf>
    <xf borderId="11" fillId="0" fontId="5" numFmtId="10" xfId="0" applyAlignment="1" applyBorder="1" applyFont="1" applyNumberFormat="1">
      <alignment vertical="bottom"/>
    </xf>
    <xf borderId="6" fillId="0" fontId="1" numFmtId="0" xfId="0" applyAlignment="1" applyBorder="1" applyFont="1">
      <alignment readingOrder="0"/>
    </xf>
    <xf borderId="7" fillId="0" fontId="2" numFmtId="0" xfId="0" applyBorder="1" applyFont="1"/>
    <xf borderId="6" fillId="0" fontId="2" numFmtId="0" xfId="0" applyBorder="1" applyFont="1"/>
    <xf borderId="6" fillId="0" fontId="4" numFmtId="0" xfId="0" applyAlignment="1" applyBorder="1" applyFont="1">
      <alignment vertical="bottom"/>
    </xf>
    <xf borderId="7" fillId="0" fontId="5" numFmtId="0" xfId="0" applyAlignment="1" applyBorder="1" applyFont="1">
      <alignment vertical="bottom"/>
    </xf>
    <xf borderId="6" fillId="0" fontId="2" numFmtId="0" xfId="0" applyAlignment="1" applyBorder="1" applyFont="1">
      <alignment readingOrder="0"/>
    </xf>
    <xf borderId="6" fillId="0" fontId="5" numFmtId="0" xfId="0" applyAlignment="1" applyBorder="1" applyFont="1">
      <alignment vertical="bottom"/>
    </xf>
    <xf borderId="6" fillId="0" fontId="2" numFmtId="0" xfId="0" applyAlignment="1" applyBorder="1" applyFont="1">
      <alignment readingOrder="0" shrinkToFit="0" wrapText="0"/>
    </xf>
    <xf borderId="7" fillId="0" fontId="25" numFmtId="0" xfId="0" applyAlignment="1" applyBorder="1" applyFont="1">
      <alignment readingOrder="0" shrinkToFit="0" wrapText="0"/>
    </xf>
    <xf borderId="7" fillId="0" fontId="26" numFmtId="0" xfId="0" applyAlignment="1" applyBorder="1" applyFont="1">
      <alignment shrinkToFit="0" vertical="bottom" wrapText="0"/>
    </xf>
    <xf borderId="7" fillId="0" fontId="1" numFmtId="0" xfId="0" applyAlignment="1" applyBorder="1" applyFont="1">
      <alignment readingOrder="0"/>
    </xf>
    <xf borderId="7" fillId="0" fontId="4" numFmtId="0" xfId="0" applyAlignment="1" applyBorder="1" applyFont="1">
      <alignment vertical="bottom"/>
    </xf>
    <xf borderId="0" fillId="0" fontId="13" numFmtId="0" xfId="0" applyAlignment="1" applyFont="1">
      <alignment horizontal="right" readingOrder="0" shrinkToFit="0" vertical="bottom" wrapText="0"/>
    </xf>
    <xf borderId="7" fillId="0" fontId="2" numFmtId="0" xfId="0" applyAlignment="1" applyBorder="1" applyFont="1">
      <alignment readingOrder="0"/>
    </xf>
    <xf borderId="6" fillId="2" fontId="23" numFmtId="3" xfId="0" applyAlignment="1" applyBorder="1" applyFont="1" applyNumberFormat="1">
      <alignment horizontal="left" readingOrder="0"/>
    </xf>
    <xf borderId="7" fillId="0" fontId="2" numFmtId="3" xfId="0" applyBorder="1" applyFont="1" applyNumberFormat="1"/>
    <xf borderId="6" fillId="0" fontId="1" numFmtId="3" xfId="0" applyAlignment="1" applyBorder="1" applyFont="1" applyNumberFormat="1">
      <alignment readingOrder="0"/>
    </xf>
    <xf borderId="7" fillId="0" fontId="2" numFmtId="10" xfId="0" applyBorder="1" applyFont="1" applyNumberFormat="1"/>
    <xf borderId="0" fillId="0" fontId="1" numFmtId="3" xfId="0" applyAlignment="1" applyFont="1" applyNumberFormat="1">
      <alignment readingOrder="0"/>
    </xf>
    <xf borderId="1" fillId="0" fontId="2" numFmtId="0" xfId="0" applyAlignment="1" applyBorder="1" applyFont="1">
      <alignment readingOrder="0"/>
    </xf>
    <xf borderId="1" fillId="2" fontId="23" numFmtId="3" xfId="0" applyAlignment="1" applyBorder="1" applyFont="1" applyNumberFormat="1">
      <alignment horizontal="left" readingOrder="0"/>
    </xf>
    <xf borderId="0" fillId="0" fontId="2" numFmtId="3" xfId="0" applyFont="1" applyNumberFormat="1"/>
    <xf borderId="12" fillId="0" fontId="2" numFmtId="0" xfId="0" applyAlignment="1" applyBorder="1" applyFont="1">
      <alignment readingOrder="0"/>
    </xf>
    <xf borderId="12" fillId="2" fontId="23" numFmtId="3" xfId="0" applyAlignment="1" applyBorder="1" applyFont="1" applyNumberFormat="1">
      <alignment horizontal="left" readingOrder="0"/>
    </xf>
    <xf borderId="16" fillId="0" fontId="2" numFmtId="3" xfId="0" applyBorder="1" applyFont="1" applyNumberFormat="1"/>
    <xf borderId="11" fillId="0" fontId="2" numFmtId="3" xfId="0" applyBorder="1" applyFont="1" applyNumberFormat="1"/>
    <xf borderId="16" fillId="0" fontId="2" numFmtId="10" xfId="0" applyBorder="1" applyFont="1" applyNumberFormat="1"/>
    <xf borderId="1" fillId="0" fontId="1" numFmtId="3" xfId="0" applyAlignment="1" applyBorder="1" applyFont="1" applyNumberFormat="1">
      <alignment readingOrder="0"/>
    </xf>
    <xf borderId="12" fillId="0" fontId="1" numFmtId="0" xfId="0" applyAlignment="1" applyBorder="1" applyFont="1">
      <alignment horizontal="right" readingOrder="0"/>
    </xf>
    <xf borderId="11" fillId="0" fontId="27" numFmtId="0" xfId="0" applyBorder="1" applyFont="1"/>
    <xf borderId="12" fillId="0" fontId="2" numFmtId="0" xfId="0" applyBorder="1" applyFont="1"/>
    <xf borderId="6" fillId="3" fontId="2" numFmtId="0" xfId="0" applyAlignment="1" applyBorder="1" applyFont="1">
      <alignment readingOrder="0"/>
    </xf>
    <xf borderId="7" fillId="3" fontId="2" numFmtId="0" xfId="0" applyBorder="1" applyFont="1"/>
    <xf borderId="6" fillId="3" fontId="2" numFmtId="0" xfId="0" applyBorder="1" applyFont="1"/>
    <xf borderId="6" fillId="0" fontId="2" numFmtId="0" xfId="0" applyAlignment="1" applyBorder="1" applyFont="1">
      <alignment horizontal="left" readingOrder="0" vertical="top"/>
    </xf>
    <xf borderId="7" fillId="0" fontId="2" numFmtId="0" xfId="0" applyAlignment="1" applyBorder="1" applyFont="1">
      <alignment horizontal="left" vertical="top"/>
    </xf>
    <xf borderId="6" fillId="0" fontId="2" numFmtId="0" xfId="0" applyAlignment="1" applyBorder="1" applyFont="1">
      <alignment horizontal="left" readingOrder="0" shrinkToFit="0" vertical="top" wrapText="1"/>
    </xf>
    <xf borderId="7" fillId="0" fontId="2" numFmtId="0" xfId="0" applyAlignment="1" applyBorder="1" applyFont="1">
      <alignment horizontal="left" shrinkToFit="0" vertical="top" wrapText="1"/>
    </xf>
    <xf borderId="6" fillId="0" fontId="2" numFmtId="0" xfId="0" applyAlignment="1" applyBorder="1" applyFont="1">
      <alignment horizontal="left" vertical="top"/>
    </xf>
    <xf borderId="6" fillId="4" fontId="2" numFmtId="0" xfId="0" applyAlignment="1" applyBorder="1" applyFont="1">
      <alignment horizontal="left" vertical="top"/>
    </xf>
    <xf borderId="7" fillId="4" fontId="2" numFmtId="0" xfId="0" applyAlignment="1" applyBorder="1" applyFont="1">
      <alignment horizontal="left" vertical="top"/>
    </xf>
    <xf borderId="0" fillId="0" fontId="24" numFmtId="0" xfId="0" applyAlignment="1" applyFont="1">
      <alignment horizontal="left" readingOrder="0" shrinkToFit="0" vertical="top" wrapText="0"/>
    </xf>
    <xf borderId="16" fillId="0" fontId="2" numFmtId="0" xfId="0" applyBorder="1" applyFont="1"/>
    <xf borderId="6" fillId="0" fontId="4" numFmtId="0" xfId="0" applyAlignment="1" applyBorder="1" applyFont="1">
      <alignment readingOrder="0" vertical="bottom"/>
    </xf>
    <xf borderId="7" fillId="0" fontId="2" numFmtId="0" xfId="0" applyAlignment="1" applyBorder="1" applyFont="1">
      <alignment readingOrder="0" shrinkToFit="0" wrapText="0"/>
    </xf>
    <xf borderId="18" fillId="0" fontId="2" numFmtId="0" xfId="0" applyAlignment="1" applyBorder="1" applyFont="1">
      <alignment readingOrder="0"/>
    </xf>
    <xf borderId="0" fillId="2" fontId="2" numFmtId="10" xfId="0" applyFont="1" applyNumberFormat="1"/>
    <xf borderId="0" fillId="2" fontId="2" numFmtId="0" xfId="0" applyFont="1"/>
    <xf borderId="7" fillId="0" fontId="28" numFmtId="0" xfId="0" applyAlignment="1" applyBorder="1" applyFont="1">
      <alignment readingOrder="0" shrinkToFit="0" wrapText="0"/>
    </xf>
    <xf borderId="0" fillId="0" fontId="29" numFmtId="0" xfId="0" applyAlignment="1" applyFont="1">
      <alignment readingOrder="0" shrinkToFit="0" wrapText="0"/>
    </xf>
    <xf borderId="19" fillId="0" fontId="1" numFmtId="0" xfId="0" applyAlignment="1" applyBorder="1" applyFont="1">
      <alignment readingOrder="0"/>
    </xf>
    <xf borderId="19" fillId="2" fontId="23" numFmtId="3" xfId="0" applyAlignment="1" applyBorder="1" applyFont="1" applyNumberFormat="1">
      <alignment horizontal="left" readingOrder="0"/>
    </xf>
    <xf borderId="20" fillId="0" fontId="2" numFmtId="3" xfId="0" applyBorder="1" applyFont="1" applyNumberFormat="1"/>
    <xf borderId="19" fillId="0" fontId="1" numFmtId="3" xfId="0" applyAlignment="1" applyBorder="1" applyFont="1" applyNumberFormat="1">
      <alignment readingOrder="0"/>
    </xf>
    <xf borderId="21" fillId="0" fontId="1" numFmtId="3" xfId="0" applyAlignment="1" applyBorder="1" applyFont="1" applyNumberFormat="1">
      <alignment readingOrder="0"/>
    </xf>
    <xf borderId="21" fillId="0" fontId="2" numFmtId="10" xfId="0" applyBorder="1" applyFont="1" applyNumberFormat="1"/>
    <xf borderId="20" fillId="0" fontId="2" numFmtId="10" xfId="0" applyBorder="1" applyFont="1" applyNumberFormat="1"/>
    <xf borderId="19" fillId="0" fontId="4" numFmtId="0" xfId="0" applyAlignment="1" applyBorder="1" applyFont="1">
      <alignment readingOrder="0" vertical="bottom"/>
    </xf>
    <xf borderId="7" fillId="0" fontId="2" numFmtId="0" xfId="0" applyAlignment="1" applyBorder="1" applyFont="1">
      <alignment horizontal="right" readingOrder="0"/>
    </xf>
    <xf borderId="12" fillId="0" fontId="1" numFmtId="0" xfId="0" applyAlignment="1" applyBorder="1" applyFont="1">
      <alignment readingOrder="0"/>
    </xf>
    <xf borderId="22" fillId="0" fontId="1" numFmtId="0" xfId="0" applyAlignment="1" applyBorder="1" applyFont="1">
      <alignment readingOrder="0"/>
    </xf>
    <xf borderId="1" fillId="0" fontId="4" numFmtId="0" xfId="0" applyAlignment="1" applyBorder="1" applyFont="1">
      <alignment readingOrder="0" vertical="bottom"/>
    </xf>
    <xf borderId="23" fillId="0" fontId="1" numFmtId="0" xfId="0" applyAlignment="1" applyBorder="1" applyFont="1">
      <alignment horizontal="center" readingOrder="0" textRotation="0" vertical="center"/>
    </xf>
    <xf borderId="6" fillId="0" fontId="30" numFmtId="0" xfId="0" applyAlignment="1" applyBorder="1" applyFont="1">
      <alignment readingOrder="0"/>
    </xf>
    <xf borderId="24" fillId="0" fontId="27" numFmtId="0" xfId="0" applyBorder="1" applyFont="1"/>
    <xf borderId="12" fillId="0" fontId="30" numFmtId="0" xfId="0" applyAlignment="1" applyBorder="1" applyFont="1">
      <alignment readingOrder="0"/>
    </xf>
    <xf borderId="12" fillId="0" fontId="2" numFmtId="3" xfId="0" applyBorder="1" applyFont="1" applyNumberFormat="1"/>
    <xf borderId="1" fillId="0" fontId="30" numFmtId="0" xfId="0" applyAlignment="1" applyBorder="1" applyFont="1">
      <alignment readingOrder="0"/>
    </xf>
    <xf borderId="3" fillId="0" fontId="30" numFmtId="0" xfId="0" applyAlignment="1" applyBorder="1" applyFont="1">
      <alignment readingOrder="0"/>
    </xf>
    <xf borderId="2" fillId="0" fontId="30" numFmtId="0" xfId="0" applyAlignment="1" applyBorder="1" applyFont="1">
      <alignment readingOrder="0"/>
    </xf>
    <xf borderId="12" fillId="0" fontId="1" numFmtId="0" xfId="0" applyAlignment="1" applyBorder="1" applyFont="1">
      <alignment horizontal="center" readingOrder="0"/>
    </xf>
    <xf borderId="16" fillId="0" fontId="27" numFmtId="0" xfId="0" applyBorder="1" applyFont="1"/>
    <xf borderId="11" fillId="0" fontId="1" numFmtId="0" xfId="0" applyAlignment="1" applyBorder="1" applyFont="1">
      <alignment horizontal="center" readingOrder="0"/>
    </xf>
    <xf borderId="6" fillId="3" fontId="1" numFmtId="0" xfId="0" applyAlignment="1" applyBorder="1" applyFont="1">
      <alignment readingOrder="0"/>
    </xf>
    <xf borderId="0" fillId="0" fontId="4" numFmtId="0" xfId="0" applyAlignment="1" applyFont="1">
      <alignment vertical="bottom"/>
    </xf>
    <xf borderId="0" fillId="0"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250368731563422"/>
          <c:y val="0.05569461827284105"/>
          <c:w val="0.8765182997760431"/>
          <c:h val="0.762657421483584"/>
        </c:manualLayout>
      </c:layout>
      <c:lineChart>
        <c:ser>
          <c:idx val="0"/>
          <c:order val="0"/>
          <c:tx>
            <c:v>Coh</c:v>
          </c:tx>
          <c:spPr>
            <a:ln cmpd="sng" w="38100">
              <a:solidFill>
                <a:srgbClr val="008000">
                  <a:alpha val="100000"/>
                </a:srgbClr>
              </a:solidFill>
            </a:ln>
          </c:spPr>
          <c:marker>
            <c:symbol val="none"/>
          </c:marker>
          <c:cat>
            <c:strRef>
              <c:f>'Grafico Experimentos 2'!$A$9:$A$28</c:f>
            </c:strRef>
          </c:cat>
          <c:val>
            <c:numRef>
              <c:f>'Grafico Experimentos 2'!$B$9:$B$28</c:f>
              <c:numCache/>
            </c:numRef>
          </c:val>
          <c:smooth val="0"/>
        </c:ser>
        <c:ser>
          <c:idx val="1"/>
          <c:order val="1"/>
          <c:tx>
            <c:v>Inc</c:v>
          </c:tx>
          <c:spPr>
            <a:ln cmpd="sng" w="38100">
              <a:solidFill>
                <a:srgbClr val="008000">
                  <a:alpha val="100000"/>
                </a:srgbClr>
              </a:solidFill>
              <a:prstDash val="dash"/>
            </a:ln>
          </c:spPr>
          <c:marker>
            <c:symbol val="none"/>
          </c:marker>
          <c:cat>
            <c:strRef>
              <c:f>'Grafico Experimentos 2'!$A$9:$A$28</c:f>
            </c:strRef>
          </c:cat>
          <c:val>
            <c:numRef>
              <c:f>'Grafico Experimentos 2'!$C$9:$C$28</c:f>
              <c:numCache/>
            </c:numRef>
          </c:val>
          <c:smooth val="0"/>
        </c:ser>
        <c:axId val="940530313"/>
        <c:axId val="1344199833"/>
      </c:lineChart>
      <c:catAx>
        <c:axId val="940530313"/>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344199833"/>
      </c:catAx>
      <c:valAx>
        <c:axId val="1344199833"/>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024030591871100457"/>
              <c:y val="0.06779104462010027"/>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940530313"/>
      </c:valAx>
    </c:plotArea>
    <c:legend>
      <c:legendPos val="b"/>
      <c:layout>
        <c:manualLayout>
          <c:xMode val="edge"/>
          <c:yMode val="edge"/>
          <c:x val="0.39000536427854837"/>
          <c:y val="0.8771329352929669"/>
        </c:manualLayout>
      </c:layout>
      <c:overlay val="0"/>
      <c:txPr>
        <a:bodyPr/>
        <a:lstStyle/>
        <a:p>
          <a:pPr lvl="0">
            <a:defRPr b="0" sz="3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880325800456403"/>
          <c:y val="0.061288050329962915"/>
          <c:w val="0.8622037130607608"/>
          <c:h val="0.7435136198161749"/>
        </c:manualLayout>
      </c:layout>
      <c:lineChart>
        <c:ser>
          <c:idx val="0"/>
          <c:order val="0"/>
          <c:tx>
            <c:v>Coh CWP cos</c:v>
          </c:tx>
          <c:spPr>
            <a:ln cmpd="sng" w="38100">
              <a:solidFill>
                <a:srgbClr val="0000FF">
                  <a:alpha val="100000"/>
                </a:srgbClr>
              </a:solidFill>
            </a:ln>
          </c:spPr>
          <c:marker>
            <c:symbol val="none"/>
          </c:marker>
          <c:cat>
            <c:strRef>
              <c:f>'Grafico Experimentos 2'!$A$9:$A$28</c:f>
            </c:strRef>
          </c:cat>
          <c:val>
            <c:numRef>
              <c:f>'Grafico Experimentos 2'!$H$9:$H$28</c:f>
              <c:numCache/>
            </c:numRef>
          </c:val>
          <c:smooth val="0"/>
        </c:ser>
        <c:ser>
          <c:idx val="1"/>
          <c:order val="1"/>
          <c:tx>
            <c:v>Inc CWP cos</c:v>
          </c:tx>
          <c:spPr>
            <a:ln cmpd="sng" w="38100">
              <a:solidFill>
                <a:srgbClr val="0000FF">
                  <a:alpha val="100000"/>
                </a:srgbClr>
              </a:solidFill>
              <a:prstDash val="dash"/>
            </a:ln>
          </c:spPr>
          <c:marker>
            <c:symbol val="none"/>
          </c:marker>
          <c:cat>
            <c:strRef>
              <c:f>'Grafico Experimentos 2'!$A$9:$A$28</c:f>
            </c:strRef>
          </c:cat>
          <c:val>
            <c:numRef>
              <c:f>'Grafico Experimentos 2'!$I$9:$I$28</c:f>
              <c:numCache/>
            </c:numRef>
          </c:val>
          <c:smooth val="0"/>
        </c:ser>
        <c:axId val="619830579"/>
        <c:axId val="988564667"/>
      </c:lineChart>
      <c:catAx>
        <c:axId val="619830579"/>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988564667"/>
      </c:catAx>
      <c:valAx>
        <c:axId val="988564667"/>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1284983273141802"/>
              <c:y val="0.06219807746309217"/>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619830579"/>
      </c:valAx>
    </c:plotArea>
    <c:legend>
      <c:legendPos val="b"/>
      <c:layout>
        <c:manualLayout>
          <c:xMode val="edge"/>
          <c:yMode val="edge"/>
          <c:x val="0.27744070234489354"/>
          <c:y val="0.867191495621128"/>
        </c:manualLayout>
      </c:layout>
      <c:overlay val="0"/>
      <c:txPr>
        <a:bodyPr/>
        <a:lstStyle/>
        <a:p>
          <a:pPr lvl="0">
            <a:defRPr b="0" sz="36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617511520737327"/>
          <c:y val="0.05252311616537357"/>
          <c:w val="0.8730142777189221"/>
          <c:h val="0.7694907255939423"/>
        </c:manualLayout>
      </c:layout>
      <c:lineChart>
        <c:ser>
          <c:idx val="0"/>
          <c:order val="0"/>
          <c:tx>
            <c:v>Coh</c:v>
          </c:tx>
          <c:spPr>
            <a:ln cmpd="sng" w="38100">
              <a:solidFill>
                <a:srgbClr val="FF9900">
                  <a:alpha val="100000"/>
                </a:srgbClr>
              </a:solidFill>
            </a:ln>
          </c:spPr>
          <c:marker>
            <c:symbol val="none"/>
          </c:marker>
          <c:cat>
            <c:strRef>
              <c:f>'Grafico Experimentos 2'!$A$9:$A$28</c:f>
            </c:strRef>
          </c:cat>
          <c:val>
            <c:numRef>
              <c:f>'Grafico Experimentos 2'!$D$9:$D$28</c:f>
              <c:numCache/>
            </c:numRef>
          </c:val>
          <c:smooth val="0"/>
        </c:ser>
        <c:ser>
          <c:idx val="1"/>
          <c:order val="1"/>
          <c:tx>
            <c:v>Inc</c:v>
          </c:tx>
          <c:spPr>
            <a:ln cmpd="sng" w="38100">
              <a:solidFill>
                <a:srgbClr val="FF9900">
                  <a:alpha val="100000"/>
                </a:srgbClr>
              </a:solidFill>
              <a:prstDash val="dash"/>
            </a:ln>
          </c:spPr>
          <c:marker>
            <c:symbol val="none"/>
          </c:marker>
          <c:cat>
            <c:strRef>
              <c:f>'Grafico Experimentos 2'!$A$9:$A$28</c:f>
            </c:strRef>
          </c:cat>
          <c:val>
            <c:numRef>
              <c:f>'Grafico Experimentos 2'!$E$9:$E$28</c:f>
              <c:numCache/>
            </c:numRef>
          </c:val>
          <c:smooth val="0"/>
        </c:ser>
        <c:axId val="1518290777"/>
        <c:axId val="1029553991"/>
      </c:lineChart>
      <c:catAx>
        <c:axId val="1518290777"/>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029553991"/>
      </c:catAx>
      <c:valAx>
        <c:axId val="1029553991"/>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12847772509920311"/>
              <c:y val="0.057893372175913574"/>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1518290777"/>
      </c:valAx>
    </c:plotArea>
    <c:legend>
      <c:legendPos val="b"/>
      <c:layout>
        <c:manualLayout>
          <c:xMode val="edge"/>
          <c:yMode val="edge"/>
          <c:x val="0.4013522389922901"/>
          <c:y val="0.8775711993157889"/>
        </c:manualLayout>
      </c:layout>
      <c:overlay val="0"/>
      <c:txPr>
        <a:bodyPr/>
        <a:lstStyle/>
        <a:p>
          <a:pPr lvl="0">
            <a:defRPr b="0" sz="36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15668202764977"/>
          <c:y val="0.05870230630247637"/>
          <c:w val="0.8797819667296394"/>
          <c:h val="0.7650090339037092"/>
        </c:manualLayout>
      </c:layout>
      <c:lineChart>
        <c:ser>
          <c:idx val="0"/>
          <c:order val="0"/>
          <c:tx>
            <c:v>Coh</c:v>
          </c:tx>
          <c:spPr>
            <a:ln cmpd="sng" w="38100">
              <a:solidFill>
                <a:srgbClr val="FF0000">
                  <a:alpha val="100000"/>
                </a:srgbClr>
              </a:solidFill>
            </a:ln>
          </c:spPr>
          <c:marker>
            <c:symbol val="none"/>
          </c:marker>
          <c:cat>
            <c:strRef>
              <c:f>'Grafico Experimentos 2'!$A$9:$A$28</c:f>
            </c:strRef>
          </c:cat>
          <c:val>
            <c:numRef>
              <c:f>'Grafico Experimentos 2'!$F$9:$F$28</c:f>
              <c:numCache/>
            </c:numRef>
          </c:val>
          <c:smooth val="0"/>
        </c:ser>
        <c:ser>
          <c:idx val="1"/>
          <c:order val="1"/>
          <c:tx>
            <c:v>Inc</c:v>
          </c:tx>
          <c:spPr>
            <a:ln cmpd="sng" w="38100">
              <a:solidFill>
                <a:srgbClr val="FF0000">
                  <a:alpha val="100000"/>
                </a:srgbClr>
              </a:solidFill>
              <a:prstDash val="dash"/>
            </a:ln>
          </c:spPr>
          <c:marker>
            <c:symbol val="none"/>
          </c:marker>
          <c:cat>
            <c:strRef>
              <c:f>'Grafico Experimentos 2'!$A$9:$A$28</c:f>
            </c:strRef>
          </c:cat>
          <c:val>
            <c:numRef>
              <c:f>'Grafico Experimentos 2'!$G$9:$G$28</c:f>
              <c:numCache/>
            </c:numRef>
          </c:val>
          <c:smooth val="0"/>
        </c:ser>
        <c:axId val="1161464893"/>
        <c:axId val="1470707197"/>
      </c:lineChart>
      <c:catAx>
        <c:axId val="1161464893"/>
        <c:scaling>
          <c:orientation val="minMax"/>
        </c:scaling>
        <c:delete val="0"/>
        <c:axPos val="b"/>
        <c:title>
          <c:tx>
            <c:rich>
              <a:bodyPr/>
              <a:lstStyle/>
              <a:p>
                <a:pPr lvl="0">
                  <a:defRPr b="0" sz="2400">
                    <a:solidFill>
                      <a:srgbClr val="000000"/>
                    </a:solidFill>
                    <a:latin typeface="+mn-lt"/>
                  </a:defRPr>
                </a:pPr>
                <a:r>
                  <a:rPr b="0" sz="240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470707197"/>
      </c:catAx>
      <c:valAx>
        <c:axId val="1470707197"/>
        <c:scaling>
          <c:orientation val="minMax"/>
        </c:scaling>
        <c:delete val="0"/>
        <c:axPos val="l"/>
        <c:majorGridlines>
          <c:spPr>
            <a:ln>
              <a:solidFill>
                <a:srgbClr val="B7B7B7"/>
              </a:solidFill>
            </a:ln>
          </c:spPr>
        </c:maj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036355070403149697"/>
              <c:y val="0.060017101146167276"/>
            </c:manualLayout>
          </c:layout>
          <c:overlay val="0"/>
        </c:title>
        <c:numFmt formatCode="General" sourceLinked="1"/>
        <c:majorTickMark val="cross"/>
        <c:minorTickMark val="cross"/>
        <c:tickLblPos val="nextTo"/>
        <c:spPr>
          <a:ln/>
        </c:spPr>
        <c:txPr>
          <a:bodyPr/>
          <a:lstStyle/>
          <a:p>
            <a:pPr lvl="0">
              <a:defRPr b="0" sz="2600">
                <a:solidFill>
                  <a:srgbClr val="000000"/>
                </a:solidFill>
                <a:latin typeface="+mn-lt"/>
              </a:defRPr>
            </a:pPr>
          </a:p>
        </c:txPr>
        <c:crossAx val="1161464893"/>
      </c:valAx>
    </c:plotArea>
    <c:legend>
      <c:legendPos val="b"/>
      <c:layout>
        <c:manualLayout>
          <c:xMode val="edge"/>
          <c:yMode val="edge"/>
          <c:x val="0.3941761122088191"/>
          <c:y val="0.8791310246488391"/>
        </c:manualLayout>
      </c:layout>
      <c:overlay val="0"/>
      <c:txPr>
        <a:bodyPr/>
        <a:lstStyle/>
        <a:p>
          <a:pPr lvl="0">
            <a:defRPr b="0" sz="36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671079628434814"/>
          <c:y val="0.05943627450980392"/>
          <c:w val="0.8802907515745776"/>
          <c:h val="0.7674101081915611"/>
        </c:manualLayout>
      </c:layout>
      <c:lineChart>
        <c:ser>
          <c:idx val="0"/>
          <c:order val="0"/>
          <c:tx>
            <c:v>Coh</c:v>
          </c:tx>
          <c:spPr>
            <a:ln cmpd="sng" w="38100">
              <a:solidFill>
                <a:srgbClr val="0000FF">
                  <a:alpha val="100000"/>
                </a:srgbClr>
              </a:solidFill>
            </a:ln>
          </c:spPr>
          <c:marker>
            <c:symbol val="none"/>
          </c:marker>
          <c:cat>
            <c:strRef>
              <c:f>'Grafico Experimentos 2'!$A$9:$A$28</c:f>
            </c:strRef>
          </c:cat>
          <c:val>
            <c:numRef>
              <c:f>'Grafico Experimentos 2'!$J$9:$J$28</c:f>
              <c:numCache/>
            </c:numRef>
          </c:val>
          <c:smooth val="0"/>
        </c:ser>
        <c:ser>
          <c:idx val="1"/>
          <c:order val="1"/>
          <c:tx>
            <c:v>Inc</c:v>
          </c:tx>
          <c:spPr>
            <a:ln cmpd="sng" w="38100">
              <a:solidFill>
                <a:srgbClr val="0000FF">
                  <a:alpha val="100000"/>
                </a:srgbClr>
              </a:solidFill>
              <a:prstDash val="dash"/>
            </a:ln>
          </c:spPr>
          <c:marker>
            <c:symbol val="none"/>
          </c:marker>
          <c:cat>
            <c:strRef>
              <c:f>'Grafico Experimentos 2'!$A$9:$A$28</c:f>
            </c:strRef>
          </c:cat>
          <c:val>
            <c:numRef>
              <c:f>'Grafico Experimentos 2'!$K$9:$K$28</c:f>
              <c:numCache/>
            </c:numRef>
          </c:val>
          <c:smooth val="0"/>
        </c:ser>
        <c:axId val="1483166802"/>
        <c:axId val="396701190"/>
      </c:lineChart>
      <c:catAx>
        <c:axId val="14831668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396701190"/>
      </c:catAx>
      <c:valAx>
        <c:axId val="396701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Semantic coherence</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483166802"/>
      </c:valAx>
    </c:plotArea>
    <c:legend>
      <c:legendPos val="b"/>
      <c:layout>
        <c:manualLayout>
          <c:xMode val="edge"/>
          <c:yMode val="edge"/>
          <c:x val="0.40574763212678033"/>
          <c:y val="0.8796037425246894"/>
        </c:manualLayout>
      </c:layout>
      <c:overlay val="0"/>
      <c:txPr>
        <a:bodyPr/>
        <a:lstStyle/>
        <a:p>
          <a:pPr lvl="0">
            <a:defRPr b="0" sz="36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409575</xdr:colOff>
      <xdr:row>44</xdr:row>
      <xdr:rowOff>619125</xdr:rowOff>
    </xdr:from>
    <xdr:ext cx="10334625" cy="60864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409575</xdr:colOff>
      <xdr:row>32</xdr:row>
      <xdr:rowOff>0</xdr:rowOff>
    </xdr:from>
    <xdr:ext cx="10334625" cy="60864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9525</xdr:colOff>
      <xdr:row>45</xdr:row>
      <xdr:rowOff>0</xdr:rowOff>
    </xdr:from>
    <xdr:ext cx="10334625" cy="60864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409575</xdr:colOff>
      <xdr:row>55</xdr:row>
      <xdr:rowOff>57150</xdr:rowOff>
    </xdr:from>
    <xdr:ext cx="10334625" cy="62198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9525</xdr:colOff>
      <xdr:row>55</xdr:row>
      <xdr:rowOff>57150</xdr:rowOff>
    </xdr:from>
    <xdr:ext cx="10334625" cy="62198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hyperlink" Target="https://www.maritaca.ai/"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lama2.ai/"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copilot.microsoft.com/" TargetMode="External"/><Relationship Id="rId5" Type="http://schemas.openxmlformats.org/officeDocument/2006/relationships/hyperlink" Target="https://www.maritaca.ai/"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4">
      <c r="A4" s="1" t="s">
        <v>2</v>
      </c>
    </row>
    <row r="5">
      <c r="A5" s="2" t="s">
        <v>3</v>
      </c>
    </row>
    <row r="7">
      <c r="A7" s="1" t="s">
        <v>4</v>
      </c>
    </row>
    <row r="8">
      <c r="A8" s="2" t="s">
        <v>5</v>
      </c>
    </row>
    <row r="12">
      <c r="A1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 customWidth="1" min="3" max="3" width="9.63"/>
  </cols>
  <sheetData>
    <row r="1">
      <c r="A1" s="1" t="s">
        <v>6</v>
      </c>
      <c r="B1" s="1" t="s">
        <v>7</v>
      </c>
      <c r="C1" s="1" t="s">
        <v>6</v>
      </c>
      <c r="D1" s="1" t="s">
        <v>8</v>
      </c>
      <c r="E1" s="3"/>
    </row>
    <row r="2">
      <c r="A2" s="4">
        <v>1.0</v>
      </c>
      <c r="B2" s="4" t="s">
        <v>9</v>
      </c>
      <c r="C2" s="4" t="s">
        <v>10</v>
      </c>
      <c r="D2" s="5" t="s">
        <v>11</v>
      </c>
      <c r="E2" s="6"/>
      <c r="F2" s="6"/>
      <c r="G2" s="6"/>
    </row>
    <row r="3">
      <c r="A3" s="4">
        <v>2.0</v>
      </c>
      <c r="B3" s="5" t="s">
        <v>12</v>
      </c>
      <c r="C3" s="4" t="s">
        <v>13</v>
      </c>
      <c r="D3" s="5" t="s">
        <v>14</v>
      </c>
      <c r="E3" s="6"/>
      <c r="F3" s="6"/>
      <c r="G3" s="6"/>
    </row>
    <row r="4">
      <c r="A4" s="4">
        <v>3.0</v>
      </c>
      <c r="B4" s="5" t="s">
        <v>15</v>
      </c>
      <c r="C4" s="4" t="s">
        <v>16</v>
      </c>
      <c r="D4" s="5" t="s">
        <v>17</v>
      </c>
      <c r="E4" s="6"/>
      <c r="F4" s="6"/>
      <c r="G4" s="6"/>
    </row>
    <row r="5">
      <c r="A5" s="4">
        <v>4.0</v>
      </c>
      <c r="B5" s="5" t="s">
        <v>18</v>
      </c>
      <c r="C5" s="4" t="s">
        <v>19</v>
      </c>
      <c r="D5" s="5" t="s">
        <v>20</v>
      </c>
      <c r="E5" s="6"/>
      <c r="F5" s="6"/>
      <c r="G5" s="6"/>
    </row>
    <row r="6">
      <c r="A6" s="4">
        <v>5.0</v>
      </c>
      <c r="B6" s="5" t="s">
        <v>21</v>
      </c>
      <c r="C6" s="4" t="s">
        <v>22</v>
      </c>
      <c r="D6" s="5" t="s">
        <v>23</v>
      </c>
      <c r="E6" s="6"/>
      <c r="F6" s="6"/>
      <c r="G6" s="6"/>
    </row>
    <row r="7">
      <c r="A7" s="4">
        <v>6.0</v>
      </c>
      <c r="B7" s="5" t="s">
        <v>24</v>
      </c>
      <c r="C7" s="4" t="s">
        <v>25</v>
      </c>
      <c r="D7" s="5" t="s">
        <v>26</v>
      </c>
      <c r="E7" s="6"/>
      <c r="F7" s="6"/>
      <c r="G7" s="6"/>
    </row>
    <row r="8">
      <c r="A8" s="4">
        <v>7.0</v>
      </c>
      <c r="B8" s="5" t="s">
        <v>27</v>
      </c>
      <c r="C8" s="4" t="s">
        <v>28</v>
      </c>
      <c r="D8" s="5" t="s">
        <v>29</v>
      </c>
      <c r="E8" s="6"/>
      <c r="F8" s="6"/>
      <c r="G8" s="6"/>
    </row>
    <row r="9">
      <c r="A9" s="4">
        <v>8.0</v>
      </c>
      <c r="B9" s="5" t="s">
        <v>30</v>
      </c>
      <c r="C9" s="4" t="s">
        <v>31</v>
      </c>
      <c r="D9" s="5" t="s">
        <v>32</v>
      </c>
      <c r="E9" s="6"/>
      <c r="F9" s="6"/>
      <c r="G9" s="6"/>
    </row>
    <row r="10">
      <c r="A10" s="4">
        <v>9.0</v>
      </c>
      <c r="B10" s="5" t="s">
        <v>33</v>
      </c>
      <c r="C10" s="4" t="s">
        <v>34</v>
      </c>
      <c r="D10" s="5" t="s">
        <v>35</v>
      </c>
      <c r="E10" s="6"/>
      <c r="F10" s="6"/>
      <c r="G10" s="6"/>
    </row>
    <row r="11">
      <c r="A11" s="4">
        <v>10.0</v>
      </c>
      <c r="B11" s="5" t="s">
        <v>36</v>
      </c>
      <c r="C11" s="4" t="s">
        <v>37</v>
      </c>
      <c r="D11" s="5" t="s">
        <v>38</v>
      </c>
      <c r="E11" s="6"/>
      <c r="F11" s="6"/>
      <c r="G11" s="6"/>
    </row>
    <row r="12">
      <c r="A12" s="4">
        <v>11.0</v>
      </c>
      <c r="B12" s="5" t="s">
        <v>39</v>
      </c>
      <c r="C12" s="4" t="s">
        <v>40</v>
      </c>
      <c r="D12" s="5" t="s">
        <v>41</v>
      </c>
      <c r="E12" s="6"/>
      <c r="F12" s="6"/>
      <c r="G12" s="6"/>
    </row>
    <row r="13">
      <c r="A13" s="4">
        <v>12.0</v>
      </c>
      <c r="B13" s="5" t="s">
        <v>42</v>
      </c>
      <c r="C13" s="4" t="s">
        <v>43</v>
      </c>
      <c r="D13" s="5" t="s">
        <v>44</v>
      </c>
      <c r="E13" s="6"/>
      <c r="F13" s="6"/>
      <c r="G13" s="6"/>
    </row>
    <row r="14">
      <c r="A14" s="4">
        <v>13.0</v>
      </c>
      <c r="B14" s="5" t="s">
        <v>45</v>
      </c>
      <c r="C14" s="4" t="s">
        <v>46</v>
      </c>
      <c r="D14" s="5" t="s">
        <v>47</v>
      </c>
      <c r="E14" s="6"/>
      <c r="F14" s="6"/>
      <c r="G14" s="6"/>
    </row>
    <row r="15">
      <c r="A15" s="4">
        <v>14.0</v>
      </c>
      <c r="B15" s="5" t="s">
        <v>48</v>
      </c>
      <c r="C15" s="4" t="s">
        <v>49</v>
      </c>
      <c r="D15" s="5" t="s">
        <v>50</v>
      </c>
      <c r="E15" s="6"/>
      <c r="F15" s="6"/>
      <c r="G15" s="6"/>
    </row>
    <row r="16">
      <c r="A16" s="4">
        <v>15.0</v>
      </c>
      <c r="B16" s="5" t="s">
        <v>51</v>
      </c>
      <c r="C16" s="4" t="s">
        <v>52</v>
      </c>
      <c r="D16" s="5" t="s">
        <v>53</v>
      </c>
      <c r="E16" s="6"/>
      <c r="F16" s="6"/>
      <c r="G16" s="6"/>
    </row>
    <row r="17">
      <c r="A17" s="4">
        <v>16.0</v>
      </c>
      <c r="B17" s="5" t="s">
        <v>54</v>
      </c>
      <c r="C17" s="4" t="s">
        <v>55</v>
      </c>
      <c r="D17" s="5" t="s">
        <v>56</v>
      </c>
      <c r="E17" s="6"/>
      <c r="F17" s="6"/>
      <c r="G17" s="6"/>
    </row>
    <row r="18">
      <c r="A18" s="4">
        <v>17.0</v>
      </c>
      <c r="B18" s="5" t="s">
        <v>57</v>
      </c>
      <c r="C18" s="4" t="s">
        <v>58</v>
      </c>
      <c r="D18" s="5" t="s">
        <v>59</v>
      </c>
      <c r="E18" s="6"/>
      <c r="F18" s="6"/>
      <c r="G18" s="6"/>
    </row>
    <row r="19">
      <c r="A19" s="4">
        <v>18.0</v>
      </c>
      <c r="B19" s="5" t="s">
        <v>60</v>
      </c>
      <c r="C19" s="4" t="s">
        <v>61</v>
      </c>
      <c r="D19" s="5" t="s">
        <v>62</v>
      </c>
      <c r="E19" s="6"/>
      <c r="F19" s="6"/>
      <c r="G19" s="6"/>
    </row>
    <row r="20">
      <c r="A20" s="4">
        <v>19.0</v>
      </c>
      <c r="B20" s="5" t="s">
        <v>63</v>
      </c>
      <c r="C20" s="4" t="s">
        <v>64</v>
      </c>
      <c r="D20" s="5" t="s">
        <v>65</v>
      </c>
      <c r="E20" s="6"/>
      <c r="F20" s="6"/>
      <c r="G20" s="6"/>
    </row>
    <row r="21">
      <c r="A21" s="4">
        <v>20.0</v>
      </c>
      <c r="B21" s="5" t="s">
        <v>66</v>
      </c>
      <c r="C21" s="4" t="s">
        <v>67</v>
      </c>
      <c r="D21" s="5" t="s">
        <v>68</v>
      </c>
      <c r="E21" s="6"/>
      <c r="F21" s="6"/>
      <c r="G21" s="6"/>
    </row>
    <row r="22">
      <c r="A22" s="7"/>
      <c r="C22" s="6"/>
      <c r="D22" s="6"/>
      <c r="E22" s="6"/>
      <c r="F22" s="6"/>
      <c r="G22" s="6"/>
    </row>
    <row r="23">
      <c r="A23" s="5"/>
      <c r="C23" s="6"/>
      <c r="D23" s="6"/>
      <c r="E23" s="6"/>
      <c r="F23" s="6"/>
      <c r="G23" s="6"/>
    </row>
    <row r="24">
      <c r="A24" s="7"/>
      <c r="C24" s="6"/>
      <c r="D24" s="6"/>
      <c r="E24" s="6"/>
      <c r="F24" s="6"/>
      <c r="G24" s="6"/>
    </row>
    <row r="25">
      <c r="A25" s="5"/>
      <c r="C25" s="6"/>
      <c r="D25" s="6"/>
      <c r="E25" s="6"/>
      <c r="F25" s="6"/>
      <c r="G25" s="6"/>
    </row>
    <row r="26">
      <c r="A26" s="7"/>
      <c r="C26" s="6"/>
      <c r="D26" s="6"/>
      <c r="E26" s="6"/>
      <c r="F26" s="6"/>
      <c r="G26" s="6"/>
    </row>
    <row r="27">
      <c r="A27" s="5"/>
      <c r="C27" s="6"/>
      <c r="D27" s="6"/>
      <c r="E27" s="6"/>
      <c r="F27" s="6"/>
      <c r="G27" s="6"/>
    </row>
    <row r="28">
      <c r="A28" s="7"/>
      <c r="C28" s="6"/>
      <c r="D28" s="6"/>
      <c r="E28" s="6"/>
      <c r="F28" s="6"/>
      <c r="G28" s="6"/>
    </row>
    <row r="29">
      <c r="A29" s="5"/>
      <c r="C29" s="6"/>
      <c r="D29" s="6"/>
      <c r="E29" s="6"/>
      <c r="F29" s="6"/>
      <c r="G29" s="6"/>
    </row>
    <row r="30">
      <c r="A30" s="7"/>
      <c r="C30" s="6"/>
      <c r="D30" s="6"/>
      <c r="E30" s="6"/>
      <c r="F30" s="6"/>
      <c r="G30" s="6"/>
    </row>
    <row r="31">
      <c r="A31" s="5"/>
      <c r="C31" s="6"/>
      <c r="D31" s="6"/>
      <c r="E31" s="6"/>
      <c r="F31" s="6"/>
      <c r="G31" s="6"/>
    </row>
    <row r="32">
      <c r="A32" s="7"/>
      <c r="C32" s="6"/>
      <c r="D32" s="6"/>
      <c r="E32" s="6"/>
      <c r="F32" s="6"/>
      <c r="G32" s="6"/>
    </row>
    <row r="33">
      <c r="A33" s="5"/>
      <c r="C33" s="6"/>
      <c r="D33" s="6"/>
      <c r="E33" s="6"/>
      <c r="F33" s="6"/>
      <c r="G33" s="6"/>
    </row>
    <row r="34">
      <c r="A34" s="7"/>
      <c r="C34" s="6"/>
      <c r="D34" s="6"/>
      <c r="E34" s="6"/>
      <c r="F34" s="6"/>
      <c r="G34" s="6"/>
    </row>
    <row r="35">
      <c r="A35" s="5"/>
      <c r="C35" s="6"/>
      <c r="D35" s="6"/>
      <c r="E35" s="6"/>
      <c r="F35" s="6"/>
      <c r="G35" s="6"/>
    </row>
    <row r="36">
      <c r="A36" s="7"/>
      <c r="C36" s="6"/>
      <c r="D36" s="6"/>
      <c r="E36" s="6"/>
      <c r="F36" s="6"/>
      <c r="G36" s="6"/>
    </row>
    <row r="37">
      <c r="A37" s="5"/>
      <c r="C37" s="6"/>
      <c r="D37" s="6"/>
      <c r="E37" s="6"/>
      <c r="F37" s="6"/>
      <c r="G37" s="6"/>
    </row>
    <row r="38">
      <c r="A38" s="7"/>
      <c r="C38" s="6"/>
      <c r="D38" s="6"/>
      <c r="E38" s="6"/>
      <c r="F38" s="6"/>
      <c r="G38" s="6"/>
    </row>
    <row r="39">
      <c r="A39" s="5"/>
      <c r="C39" s="6"/>
      <c r="D39" s="6"/>
      <c r="E39" s="6"/>
      <c r="F39" s="6"/>
      <c r="G39" s="6"/>
    </row>
    <row r="40">
      <c r="A40" s="7"/>
      <c r="C40" s="6"/>
      <c r="D40" s="6"/>
      <c r="E40" s="6"/>
      <c r="F40" s="6"/>
      <c r="G40" s="6"/>
    </row>
    <row r="41">
      <c r="A41" s="5"/>
      <c r="C41" s="6"/>
      <c r="D41" s="6"/>
      <c r="E41" s="6"/>
      <c r="F41" s="6"/>
      <c r="G41" s="6"/>
    </row>
    <row r="42">
      <c r="A42" s="6"/>
      <c r="B42" s="6"/>
      <c r="C42" s="6"/>
      <c r="D42" s="6"/>
      <c r="E42" s="6"/>
      <c r="F42" s="6"/>
      <c r="G42"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31.5"/>
    <col customWidth="1" min="4" max="4" width="15.63"/>
    <col customWidth="1" min="5" max="5" width="14.13"/>
    <col customWidth="1" min="6" max="6" width="16.25"/>
    <col customWidth="1" min="7" max="7" width="9.75"/>
    <col customWidth="1" min="8" max="8" width="5.75"/>
    <col customWidth="1" min="9" max="9" width="10.13"/>
    <col customWidth="1" min="10" max="10" width="6.5"/>
    <col customWidth="1" min="11" max="11" width="9.38"/>
    <col customWidth="1" min="12" max="12" width="6.25"/>
    <col customWidth="1" min="13" max="13" width="12.0"/>
    <col customWidth="1" min="14" max="14" width="5.88"/>
    <col customWidth="1" min="15" max="15" width="9.38"/>
    <col customWidth="1" min="16" max="16" width="7.25"/>
    <col customWidth="1" min="18" max="18" width="6.13"/>
    <col customWidth="1" min="19" max="19" width="10.5"/>
    <col customWidth="1" min="20" max="20" width="5.25"/>
    <col customWidth="1" min="21" max="21" width="10.5"/>
    <col customWidth="1" min="22" max="22" width="5.5"/>
    <col customWidth="1" min="23" max="23" width="10.5"/>
    <col customWidth="1" min="24" max="24" width="8.88"/>
    <col customWidth="1" min="26" max="26" width="7.63"/>
    <col customWidth="1" min="27" max="27" width="10.0"/>
    <col customWidth="1" min="28" max="28" width="9.38"/>
    <col customWidth="1" min="30" max="30" width="8.88"/>
  </cols>
  <sheetData>
    <row r="1">
      <c r="A1" s="1" t="s">
        <v>4</v>
      </c>
      <c r="C1" s="1"/>
      <c r="D1" s="1"/>
      <c r="E1" s="1"/>
      <c r="F1" s="1"/>
      <c r="G1" s="8" t="s">
        <v>69</v>
      </c>
      <c r="H1" s="9"/>
      <c r="I1" s="9"/>
      <c r="J1" s="10"/>
      <c r="K1" s="11"/>
      <c r="L1" s="9"/>
      <c r="M1" s="9"/>
      <c r="N1" s="10"/>
      <c r="O1" s="11"/>
      <c r="P1" s="9"/>
      <c r="Q1" s="9"/>
      <c r="T1" s="2" t="s">
        <v>70</v>
      </c>
      <c r="W1" s="12" t="s">
        <v>71</v>
      </c>
      <c r="X1" s="9"/>
      <c r="Y1" s="9"/>
    </row>
    <row r="2">
      <c r="D2" s="1"/>
      <c r="E2" s="1"/>
      <c r="F2" s="1"/>
      <c r="G2" s="13"/>
      <c r="J2" s="14"/>
      <c r="O2" s="15"/>
      <c r="R2" s="14"/>
      <c r="W2" s="15"/>
      <c r="Z2" s="14"/>
      <c r="AA2" s="15"/>
      <c r="AD2" s="14"/>
    </row>
    <row r="3">
      <c r="D3" s="1"/>
      <c r="E3" s="1"/>
      <c r="F3" s="1"/>
      <c r="G3" s="13" t="s">
        <v>72</v>
      </c>
      <c r="J3" s="14"/>
      <c r="K3" s="1" t="s">
        <v>72</v>
      </c>
      <c r="O3" s="13" t="s">
        <v>72</v>
      </c>
      <c r="R3" s="14"/>
      <c r="S3" s="1" t="s">
        <v>72</v>
      </c>
      <c r="W3" s="16" t="s">
        <v>72</v>
      </c>
      <c r="X3" s="17"/>
      <c r="Y3" s="17"/>
      <c r="Z3" s="18"/>
      <c r="AA3" s="16" t="s">
        <v>72</v>
      </c>
      <c r="AB3" s="17"/>
      <c r="AC3" s="17"/>
      <c r="AD3" s="18"/>
    </row>
    <row r="4">
      <c r="D4" s="1"/>
      <c r="G4" s="19" t="s">
        <v>73</v>
      </c>
      <c r="J4" s="14"/>
      <c r="K4" s="2" t="s">
        <v>74</v>
      </c>
      <c r="O4" s="19" t="s">
        <v>75</v>
      </c>
      <c r="R4" s="14"/>
      <c r="S4" s="2" t="s">
        <v>75</v>
      </c>
      <c r="W4" s="20" t="s">
        <v>75</v>
      </c>
      <c r="X4" s="17"/>
      <c r="Y4" s="17"/>
      <c r="Z4" s="18"/>
      <c r="AA4" s="20" t="s">
        <v>75</v>
      </c>
      <c r="AB4" s="17"/>
      <c r="AC4" s="17"/>
      <c r="AD4" s="18"/>
    </row>
    <row r="5">
      <c r="D5" s="1"/>
      <c r="G5" s="19"/>
      <c r="J5" s="14"/>
      <c r="K5" s="21" t="s">
        <v>76</v>
      </c>
      <c r="O5" s="15"/>
      <c r="R5" s="14"/>
      <c r="S5" s="22" t="s">
        <v>77</v>
      </c>
      <c r="T5" s="17"/>
      <c r="U5" s="17"/>
      <c r="V5" s="23" t="s">
        <v>78</v>
      </c>
      <c r="W5" s="24"/>
      <c r="X5" s="17"/>
      <c r="Y5" s="17"/>
      <c r="Z5" s="18"/>
      <c r="AA5" s="24"/>
      <c r="AB5" s="17"/>
      <c r="AC5" s="17"/>
      <c r="AD5" s="18"/>
    </row>
    <row r="6">
      <c r="A6" s="25"/>
      <c r="B6" s="25"/>
      <c r="D6" s="1"/>
      <c r="E6" s="1"/>
      <c r="F6" s="1" t="s">
        <v>79</v>
      </c>
      <c r="G6" s="13" t="s">
        <v>80</v>
      </c>
      <c r="H6" s="21"/>
      <c r="I6" s="21"/>
      <c r="J6" s="26" t="s">
        <v>81</v>
      </c>
      <c r="K6" s="1" t="s">
        <v>82</v>
      </c>
      <c r="L6" s="21"/>
      <c r="M6" s="21"/>
      <c r="N6" s="27" t="s">
        <v>83</v>
      </c>
      <c r="O6" s="13" t="s">
        <v>84</v>
      </c>
      <c r="P6" s="21"/>
      <c r="Q6" s="21"/>
      <c r="R6" s="26" t="s">
        <v>85</v>
      </c>
      <c r="S6" s="1" t="s">
        <v>86</v>
      </c>
      <c r="T6" s="21"/>
      <c r="U6" s="21"/>
      <c r="V6" s="27" t="s">
        <v>87</v>
      </c>
      <c r="W6" s="16" t="s">
        <v>88</v>
      </c>
      <c r="X6" s="28"/>
      <c r="Y6" s="28"/>
      <c r="Z6" s="29" t="s">
        <v>89</v>
      </c>
      <c r="AA6" s="30" t="s">
        <v>90</v>
      </c>
      <c r="AB6" s="28"/>
      <c r="AC6" s="28"/>
      <c r="AD6" s="29" t="s">
        <v>89</v>
      </c>
    </row>
    <row r="7" ht="42.0" customHeight="1">
      <c r="A7" s="25" t="s">
        <v>6</v>
      </c>
      <c r="B7" s="31" t="s">
        <v>91</v>
      </c>
      <c r="D7" s="32" t="s">
        <v>92</v>
      </c>
      <c r="E7" s="32" t="s">
        <v>93</v>
      </c>
      <c r="F7" s="32" t="s">
        <v>93</v>
      </c>
      <c r="G7" s="33" t="s">
        <v>94</v>
      </c>
      <c r="H7" s="34" t="s">
        <v>70</v>
      </c>
      <c r="I7" s="32" t="s">
        <v>95</v>
      </c>
      <c r="J7" s="35" t="s">
        <v>96</v>
      </c>
      <c r="K7" s="33" t="s">
        <v>94</v>
      </c>
      <c r="L7" s="34" t="s">
        <v>97</v>
      </c>
      <c r="M7" s="32" t="s">
        <v>95</v>
      </c>
      <c r="N7" s="35" t="s">
        <v>98</v>
      </c>
      <c r="O7" s="33" t="s">
        <v>94</v>
      </c>
      <c r="P7" s="34" t="s">
        <v>70</v>
      </c>
      <c r="Q7" s="32" t="s">
        <v>95</v>
      </c>
      <c r="R7" s="35" t="s">
        <v>96</v>
      </c>
      <c r="S7" s="33" t="s">
        <v>94</v>
      </c>
      <c r="T7" s="34" t="s">
        <v>70</v>
      </c>
      <c r="U7" s="32" t="s">
        <v>95</v>
      </c>
      <c r="V7" s="35" t="s">
        <v>96</v>
      </c>
      <c r="W7" s="33" t="s">
        <v>94</v>
      </c>
      <c r="X7" s="34" t="s">
        <v>70</v>
      </c>
      <c r="Y7" s="32" t="s">
        <v>95</v>
      </c>
      <c r="Z7" s="35" t="s">
        <v>99</v>
      </c>
      <c r="AA7" s="33" t="s">
        <v>94</v>
      </c>
      <c r="AB7" s="34" t="s">
        <v>70</v>
      </c>
      <c r="AC7" s="32" t="s">
        <v>95</v>
      </c>
      <c r="AD7" s="35" t="s">
        <v>99</v>
      </c>
    </row>
    <row r="8">
      <c r="A8" s="36" t="s">
        <v>10</v>
      </c>
      <c r="B8" s="37" t="s">
        <v>100</v>
      </c>
      <c r="D8" s="38" t="s">
        <v>101</v>
      </c>
      <c r="E8" s="39" t="s">
        <v>102</v>
      </c>
      <c r="F8" s="39" t="s">
        <v>103</v>
      </c>
      <c r="G8" s="40" t="s">
        <v>104</v>
      </c>
      <c r="H8" s="41">
        <f>IFERROR(__xludf.DUMMYFUNCTION("IF(
    (IFERROR(MATCH(G8, SPLIT($D8, "",""), 0),-1))&lt;&gt;-1,
        2, 
    IF(IFERROR(MATCH(CONCAT(CONCAT(""*"",G8),""*""), SPLIT($D8, "",""), 0),-1)&lt;&gt;-1,
        1,
        0
        )        
)"),2.0)</f>
        <v>2</v>
      </c>
      <c r="I8" s="42" t="s">
        <v>105</v>
      </c>
      <c r="J8" s="43">
        <f>IFERROR(__xludf.DUMMYFUNCTION("IF (
                (IFERROR(MATCH(CONCAT(CONCAT(""*"",G8),""*""),SPLIT($D8, "",""), 0),0))=1
                ,
                (
                        IF(
                                (IFERROR(MATCH(I8, SPLIT($F8, "",""), 0),-1))&lt;&gt;-1
              "&amp;"                  ,
                                2
                                , 
                                (IF(IFERROR(MATCH(CONCAT(CONCAT(""*"",I8),""*""), SPLIT($F8, "",""), 0),-1)&lt;&gt;-1,
                                        1,
          "&amp;"                              0
                                        )        
                                )
                        )
                )
                ,
                (
                        IF (
                              "&amp;"  (IFERROR(MATCH(CONCAT(CONCAT(""*"",G8),""*""),SPLIT($D8, "",""), 0),0))=2
                                ,
                                (        
                                        IF(
                                                (IFERROR(MA"&amp;"TCH(I8, SPLIT($E8, "",""), 0),-1))&lt;&gt;-1,
                                                2, 
                                                (IF(IFERROR(MATCH(CONCAT(CONCAT(""*"",I8),""*""), SPLIT($E8, "",""), 0),-1)&lt;&gt;-1,
                                  "&amp;"                      1,
                                                        0
                                                        )        
                                                )
                                        )
              "&amp;"                  )
                                ,
                                0
                        )
                )
        )"),2.0)</f>
        <v>2</v>
      </c>
      <c r="K8" s="42" t="s">
        <v>106</v>
      </c>
      <c r="L8" s="41">
        <f>IFERROR(__xludf.DUMMYFUNCTION("IF(
    (IFERROR(MATCH(K8, SPLIT($D8, "",""), 0),-1))&lt;&gt;-1,
        2, 
    IF(IFERROR(MATCH(CONCAT(CONCAT(""*"",K8),""*""), SPLIT($D8, "",""), 0),-1)&lt;&gt;-1,
        1,
        0
        )        
)"),2.0)</f>
        <v>2</v>
      </c>
      <c r="M8" s="42" t="s">
        <v>107</v>
      </c>
      <c r="N8" s="43">
        <f>IFERROR(__xludf.DUMMYFUNCTION("IF (
                (IFERROR(MATCH(CONCAT(CONCAT(""*"",K8),""*""),SPLIT($D8, "",""), 0),0))=1
                ,
                (
                        IF(
                                (IFERROR(MATCH(M8, SPLIT($F8, "",""), 0),-1))&lt;&gt;-1
              "&amp;"                  ,
                                2
                                , 
                                (IF(IFERROR(MATCH(CONCAT(CONCAT(""*"",M8),""*""), SPLIT($F8, "",""), 0),-1)&lt;&gt;-1,
                                        1,
          "&amp;"                              0
                                        )        
                                )
                        )
                )
                ,
                (
                        IF (
                              "&amp;"  (IFERROR(MATCH(CONCAT(CONCAT(""*"",K8),""*""),SPLIT($D8, "",""), 0),0))=2
                                ,
                                (        
                                        IF(
                                                (IFERROR(MA"&amp;"TCH(M8, SPLIT($E8, "",""), 0),-1))&lt;&gt;-1,
                                                2, 
                                                (IF(IFERROR(MATCH(CONCAT(CONCAT(""*"",M8),""*""), SPLIT($E8, "",""), 0),-1)&lt;&gt;-1,
                                  "&amp;"                      1,
                                                        0
                                                        )        
                                                )
                                        )
              "&amp;"                  )
                                ,
                                0
                        )
                )
        )"),2.0)</f>
        <v>2</v>
      </c>
      <c r="O8" s="40" t="s">
        <v>104</v>
      </c>
      <c r="P8" s="41">
        <f>IFERROR(__xludf.DUMMYFUNCTION("IF(
    (IFERROR(MATCH(O8, SPLIT($D8, "",""), 0),-1))&lt;&gt;-1,
        2, 
    IF(IFERROR(MATCH(CONCAT(CONCAT(""*"",O8),""*""), SPLIT($D8, "",""), 0),-1)&lt;&gt;-1,
        1,
        0
        )        
)"),2.0)</f>
        <v>2</v>
      </c>
      <c r="Q8" s="42" t="s">
        <v>105</v>
      </c>
      <c r="R8" s="43">
        <f>IFERROR(__xludf.DUMMYFUNCTION("IF (
                (IFERROR(MATCH(CONCAT(CONCAT(""*"",O8),""*""),SPLIT($D8, "",""), 0),0))=1
                ,
                (
                        IF(
                                (IFERROR(MATCH(Q8, SPLIT($F8, "",""), 0),-1))&lt;&gt;-1
              "&amp;"                  ,
                                2
                                , 
                                (IF(IFERROR(MATCH(CONCAT(CONCAT(""*"",Q8),""*""), SPLIT($F8, "",""), 0),-1)&lt;&gt;-1,
                                        1,
          "&amp;"                              0
                                        )        
                                )
                        )
                )
                ,
                (
                        IF (
                              "&amp;"  (IFERROR(MATCH(CONCAT(CONCAT(""*"",O8),""*""),SPLIT($D8, "",""), 0),0))=2
                                ,
                                (        
                                        IF(
                                                (IFERROR(MA"&amp;"TCH(Q8, SPLIT($E8, "",""), 0),-1))&lt;&gt;-1,
                                                2, 
                                                (IF(IFERROR(MATCH(CONCAT(CONCAT(""*"",Q8),""*""), SPLIT($E8, "",""), 0),-1)&lt;&gt;-1,
                                  "&amp;"                      1,
                                                        0
                                                        )        
                                                )
                                        )
              "&amp;"                  )
                                ,
                                0
                        )
                )
        )"),2.0)</f>
        <v>2</v>
      </c>
      <c r="S8" s="42" t="s">
        <v>104</v>
      </c>
      <c r="T8" s="41">
        <f>IFERROR(__xludf.DUMMYFUNCTION("IF(
    (IFERROR(MATCH(S8, SPLIT($D8, "",""), 0),-1))&lt;&gt;-1,
        2, 
    IF(IFERROR(MATCH(CONCAT(CONCAT(""*"",S8),""*""), SPLIT($D8, "",""), 0),-1)&lt;&gt;-1,
        1,
        0
        )        
)"),2.0)</f>
        <v>2</v>
      </c>
      <c r="U8" s="42" t="s">
        <v>105</v>
      </c>
      <c r="V8" s="43">
        <f>IFERROR(__xludf.DUMMYFUNCTION("IF (
                (IFERROR(MATCH(CONCAT(CONCAT(""*"",S8),""*""),SPLIT($D8, "",""), 0),0))=1
                ,
                (
                        IF(
                                (IFERROR(MATCH(U8, SPLIT($F8, "",""), 0),-1))&lt;&gt;-1
              "&amp;"                  ,
                                2
                                , 
                                (IF(IFERROR(MATCH(CONCAT(CONCAT(""*"",U8),""*""), SPLIT($F8, "",""), 0),-1)&lt;&gt;-1,
                                        1,
          "&amp;"                              0
                                        )        
                                )
                        )
                )
                ,
                (
                        IF (
                              "&amp;"  (IFERROR(MATCH(CONCAT(CONCAT(""*"",S8),""*""),SPLIT($D8, "",""), 0),0))=2
                                ,
                                (        
                                        IF(
                                                (IFERROR(MA"&amp;"TCH(U8, SPLIT($E8, "",""), 0),-1))&lt;&gt;-1,
                                                2, 
                                                (IF(IFERROR(MATCH(CONCAT(CONCAT(""*"",U8),""*""), SPLIT($E8, "",""), 0),-1)&lt;&gt;-1,
                                  "&amp;"                      1,
                                                        0
                                                        )        
                                                )
                                        )
              "&amp;"                  )
                                ,
                                0
                        )
                )
        )"),2.0)</f>
        <v>2</v>
      </c>
      <c r="W8" s="40" t="s">
        <v>104</v>
      </c>
      <c r="X8" s="41">
        <f>IFERROR(__xludf.DUMMYFUNCTION("IF(
    (IFERROR(MATCH(W8, SPLIT($D8, "",""), 0),-1))&lt;&gt;-1,
        2, 
    IF(IFERROR(MATCH(CONCAT(CONCAT(""*"",W8),""*""), SPLIT($D8, "",""), 0),-1)&lt;&gt;-1,
        1,
        0
        )        
)"),2.0)</f>
        <v>2</v>
      </c>
      <c r="Y8" s="42" t="s">
        <v>105</v>
      </c>
      <c r="Z8" s="43">
        <f>IFERROR(__xludf.DUMMYFUNCTION("IF (
                (IFERROR(MATCH(CONCAT(CONCAT(""*"",W8),""*""),SPLIT($D8, "",""), 0),0))=1
                ,
                (
                        IF(
                                (IFERROR(MATCH(Y8, SPLIT($F8, "",""), 0),-1))&lt;&gt;-1
              "&amp;"                  ,
                                2
                                , 
                                (IF(IFERROR(MATCH(CONCAT(CONCAT(""*"",Y8),""*""), SPLIT($F8, "",""), 0),-1)&lt;&gt;-1,
                                        1,
          "&amp;"                              0
                                        )        
                                )
                        )
                )
                ,
                (
                        IF (
                              "&amp;"  (IFERROR(MATCH(CONCAT(CONCAT(""*"",W8),""*""),SPLIT($D8, "",""), 0),0))=2
                                ,
                                (        
                                        IF(
                                                (IFERROR(MA"&amp;"TCH(Y8, SPLIT($E8, "",""), 0),-1))&lt;&gt;-1,
                                                2, 
                                                (IF(IFERROR(MATCH(CONCAT(CONCAT(""*"",Y8),""*""), SPLIT($E8, "",""), 0),-1)&lt;&gt;-1,
                                  "&amp;"                      1,
                                                        0
                                                        )        
                                                )
                                        )
              "&amp;"                  )
                                ,
                                0
                        )
                )
        )"),2.0)</f>
        <v>2</v>
      </c>
      <c r="AA8" s="40" t="s">
        <v>108</v>
      </c>
      <c r="AB8" s="41">
        <f>IFERROR(__xludf.DUMMYFUNCTION("IF(
    (IFERROR(MATCH(AA8, SPLIT($D8, "",""), 0),-1))&lt;&gt;-1,
        2, 
    IF(IFERROR(MATCH(CONCAT(CONCAT(""*"",AA8),""*""), SPLIT($D8, "",""), 0),-1)&lt;&gt;-1,
        1,
        0
        )        
)"),0.0)</f>
        <v>0</v>
      </c>
      <c r="AC8" s="42" t="s">
        <v>109</v>
      </c>
      <c r="AD8" s="43">
        <f>IFERROR(__xludf.DUMMYFUNCTION("IF (
                (IFERROR(MATCH(CONCAT(CONCAT(""*"",AA8),""*""),SPLIT($D8, "",""), 0),0))=1
                ,
                (
                        IF(
                                (IFERROR(MATCH(AC8, SPLIT($F8, "",""), 0),-1))&lt;&gt;-1
            "&amp;"                    ,
                                2
                                , 
                                (IF(IFERROR(MATCH(CONCAT(CONCAT(""*"",AC8),""*""), SPLIT($F8, "",""), 0),-1)&lt;&gt;-1,
                                        1,
       "&amp;"                                 0
                                        )        
                                )
                        )
                )
                ,
                (
                        IF (
                           "&amp;"     (IFERROR(MATCH(CONCAT(CONCAT(""*"",AA8),""*""),SPLIT($D8, "",""), 0),0))=2
                                ,
                                (        
                                        IF(
                                                (IFERRO"&amp;"R(MATCH(AC8, SPLIT($E8, "",""), 0),-1))&lt;&gt;-1,
                                                2, 
                                                (IF(IFERROR(MATCH(CONCAT(CONCAT(""*"",AC8),""*""), SPLIT($E8, "",""), 0),-1)&lt;&gt;-1,
                            "&amp;"                            1,
                                                        0
                                                        )        
                                                )
                                        )
        "&amp;"                        )
                                ,
                                0
                        )
                )
        )"),0.0)</f>
        <v>0</v>
      </c>
    </row>
    <row r="9">
      <c r="A9" s="36" t="s">
        <v>13</v>
      </c>
      <c r="B9" s="37" t="s">
        <v>110</v>
      </c>
      <c r="D9" s="38" t="s">
        <v>111</v>
      </c>
      <c r="E9" s="39" t="s">
        <v>112</v>
      </c>
      <c r="F9" s="39" t="s">
        <v>113</v>
      </c>
      <c r="G9" s="40" t="s">
        <v>114</v>
      </c>
      <c r="H9" s="41">
        <f>IFERROR(__xludf.DUMMYFUNCTION("IF(
    (IFERROR(MATCH(G9, SPLIT($D9, "",""), 0),-1))&lt;&gt;-1,
        2, 
    IF(IFERROR(MATCH(CONCAT(CONCAT(""*"",G9),""*""), SPLIT($D9, "",""), 0),-1)&lt;&gt;-1,
        1,
        0
        )        
)"),2.0)</f>
        <v>2</v>
      </c>
      <c r="I9" s="42" t="s">
        <v>115</v>
      </c>
      <c r="J9" s="43">
        <f>IFERROR(__xludf.DUMMYFUNCTION("IF (
                (IFERROR(MATCH(CONCAT(CONCAT(""*"",G9),""*""),SPLIT($D9, "",""), 0),0))=1
                ,
                (
                        IF(
                                (IFERROR(MATCH(I9, SPLIT($F9, "",""), 0),-1))&lt;&gt;-1
              "&amp;"                  ,
                                2
                                , 
                                (IF(IFERROR(MATCH(CONCAT(CONCAT(""*"",I9),""*""), SPLIT($F9, "",""), 0),-1)&lt;&gt;-1,
                                        1,
          "&amp;"                              0
                                        )        
                                )
                        )
                )
                ,
                (
                        IF (
                              "&amp;"  (IFERROR(MATCH(CONCAT(CONCAT(""*"",G9),""*""),SPLIT($D9, "",""), 0),0))=2
                                ,
                                (        
                                        IF(
                                                (IFERROR(MA"&amp;"TCH(I9, SPLIT($E9, "",""), 0),-1))&lt;&gt;-1,
                                                2, 
                                                (IF(IFERROR(MATCH(CONCAT(CONCAT(""*"",I9),""*""), SPLIT($E9, "",""), 0),-1)&lt;&gt;-1,
                                  "&amp;"                      1,
                                                        0
                                                        )        
                                                )
                                        )
              "&amp;"                  )
                                ,
                                0
                        )
                )
        )"),2.0)</f>
        <v>2</v>
      </c>
      <c r="K9" s="42" t="s">
        <v>106</v>
      </c>
      <c r="L9" s="41">
        <f>IFERROR(__xludf.DUMMYFUNCTION("IF(
    (IFERROR(MATCH(K9, SPLIT($D9, "",""), 0),-1))&lt;&gt;-1,
        2, 
    IF(IFERROR(MATCH(CONCAT(CONCAT(""*"",K9),""*""), SPLIT($D9, "",""), 0),-1)&lt;&gt;-1,
        1,
        0
        )        
)"),2.0)</f>
        <v>2</v>
      </c>
      <c r="M9" s="42" t="s">
        <v>107</v>
      </c>
      <c r="N9" s="43">
        <f>IFERROR(__xludf.DUMMYFUNCTION("IF (
                (IFERROR(MATCH(CONCAT(CONCAT(""*"",K9),""*""),SPLIT($D9, "",""), 0),0))=1
                ,
                (
                        IF(
                                (IFERROR(MATCH(M9, SPLIT($F9, "",""), 0),-1))&lt;&gt;-1
              "&amp;"                  ,
                                2
                                , 
                                (IF(IFERROR(MATCH(CONCAT(CONCAT(""*"",M9),""*""), SPLIT($F9, "",""), 0),-1)&lt;&gt;-1,
                                        1,
          "&amp;"                              0
                                        )        
                                )
                        )
                )
                ,
                (
                        IF (
                              "&amp;"  (IFERROR(MATCH(CONCAT(CONCAT(""*"",K9),""*""),SPLIT($D9, "",""), 0),0))=2
                                ,
                                (        
                                        IF(
                                                (IFERROR(MA"&amp;"TCH(M9, SPLIT($E9, "",""), 0),-1))&lt;&gt;-1,
                                                2, 
                                                (IF(IFERROR(MATCH(CONCAT(CONCAT(""*"",M9),""*""), SPLIT($E9, "",""), 0),-1)&lt;&gt;-1,
                                  "&amp;"                      1,
                                                        0
                                                        )        
                                                )
                                        )
              "&amp;"                  )
                                ,
                                0
                        )
                )
        )"),2.0)</f>
        <v>2</v>
      </c>
      <c r="O9" s="40" t="s">
        <v>114</v>
      </c>
      <c r="P9" s="41">
        <f>IFERROR(__xludf.DUMMYFUNCTION("IF(
    (IFERROR(MATCH(O9, SPLIT($D9, "",""), 0),-1))&lt;&gt;-1,
        2, 
    IF(IFERROR(MATCH(CONCAT(CONCAT(""*"",O9),""*""), SPLIT($D9, "",""), 0),-1)&lt;&gt;-1,
        1,
        0
        )        
)"),2.0)</f>
        <v>2</v>
      </c>
      <c r="Q9" s="42" t="s">
        <v>115</v>
      </c>
      <c r="R9" s="43">
        <f>IFERROR(__xludf.DUMMYFUNCTION("IF (
                (IFERROR(MATCH(CONCAT(CONCAT(""*"",O9),""*""),SPLIT($D9, "",""), 0),0))=1
                ,
                (
                        IF(
                                (IFERROR(MATCH(Q9, SPLIT($F9, "",""), 0),-1))&lt;&gt;-1
              "&amp;"                  ,
                                2
                                , 
                                (IF(IFERROR(MATCH(CONCAT(CONCAT(""*"",Q9),""*""), SPLIT($F9, "",""), 0),-1)&lt;&gt;-1,
                                        1,
          "&amp;"                              0
                                        )        
                                )
                        )
                )
                ,
                (
                        IF (
                              "&amp;"  (IFERROR(MATCH(CONCAT(CONCAT(""*"",O9),""*""),SPLIT($D9, "",""), 0),0))=2
                                ,
                                (        
                                        IF(
                                                (IFERROR(MA"&amp;"TCH(Q9, SPLIT($E9, "",""), 0),-1))&lt;&gt;-1,
                                                2, 
                                                (IF(IFERROR(MATCH(CONCAT(CONCAT(""*"",Q9),""*""), SPLIT($E9, "",""), 0),-1)&lt;&gt;-1,
                                  "&amp;"                      1,
                                                        0
                                                        )        
                                                )
                                        )
              "&amp;"                  )
                                ,
                                0
                        )
                )
        )"),2.0)</f>
        <v>2</v>
      </c>
      <c r="S9" s="40" t="s">
        <v>114</v>
      </c>
      <c r="T9" s="41">
        <f>IFERROR(__xludf.DUMMYFUNCTION("IF(
    (IFERROR(MATCH(S9, SPLIT($D9, "",""), 0),-1))&lt;&gt;-1,
        2, 
    IF(IFERROR(MATCH(CONCAT(CONCAT(""*"",S9),""*""), SPLIT($D9, "",""), 0),-1)&lt;&gt;-1,
        1,
        0
        )        
)"),2.0)</f>
        <v>2</v>
      </c>
      <c r="U9" s="42" t="s">
        <v>115</v>
      </c>
      <c r="V9" s="43">
        <f>IFERROR(__xludf.DUMMYFUNCTION("IF (
                (IFERROR(MATCH(CONCAT(CONCAT(""*"",S9),""*""),SPLIT($D9, "",""), 0),0))=1
                ,
                (
                        IF(
                                (IFERROR(MATCH(U9, SPLIT($F9, "",""), 0),-1))&lt;&gt;-1
              "&amp;"                  ,
                                2
                                , 
                                (IF(IFERROR(MATCH(CONCAT(CONCAT(""*"",U9),""*""), SPLIT($F9, "",""), 0),-1)&lt;&gt;-1,
                                        1,
          "&amp;"                              0
                                        )        
                                )
                        )
                )
                ,
                (
                        IF (
                              "&amp;"  (IFERROR(MATCH(CONCAT(CONCAT(""*"",S9),""*""),SPLIT($D9, "",""), 0),0))=2
                                ,
                                (        
                                        IF(
                                                (IFERROR(MA"&amp;"TCH(U9, SPLIT($E9, "",""), 0),-1))&lt;&gt;-1,
                                                2, 
                                                (IF(IFERROR(MATCH(CONCAT(CONCAT(""*"",U9),""*""), SPLIT($E9, "",""), 0),-1)&lt;&gt;-1,
                                  "&amp;"                      1,
                                                        0
                                                        )        
                                                )
                                        )
              "&amp;"                  )
                                ,
                                0
                        )
                )
        )"),2.0)</f>
        <v>2</v>
      </c>
      <c r="W9" s="40" t="s">
        <v>114</v>
      </c>
      <c r="X9" s="41">
        <f>IFERROR(__xludf.DUMMYFUNCTION("IF(
    (IFERROR(MATCH(W9, SPLIT($D9, "",""), 0),-1))&lt;&gt;-1,
        2, 
    IF(IFERROR(MATCH(CONCAT(CONCAT(""*"",W9),""*""), SPLIT($D9, "",""), 0),-1)&lt;&gt;-1,
        1,
        0
        )        
)"),2.0)</f>
        <v>2</v>
      </c>
      <c r="Y9" s="42" t="s">
        <v>115</v>
      </c>
      <c r="Z9" s="43">
        <f>IFERROR(__xludf.DUMMYFUNCTION("IF (
                (IFERROR(MATCH(CONCAT(CONCAT(""*"",W9),""*""),SPLIT($D9, "",""), 0),0))=1
                ,
                (
                        IF(
                                (IFERROR(MATCH(Y9, SPLIT($F9, "",""), 0),-1))&lt;&gt;-1
              "&amp;"                  ,
                                2
                                , 
                                (IF(IFERROR(MATCH(CONCAT(CONCAT(""*"",Y9),""*""), SPLIT($F9, "",""), 0),-1)&lt;&gt;-1,
                                        1,
          "&amp;"                              0
                                        )        
                                )
                        )
                )
                ,
                (
                        IF (
                              "&amp;"  (IFERROR(MATCH(CONCAT(CONCAT(""*"",W9),""*""),SPLIT($D9, "",""), 0),0))=2
                                ,
                                (        
                                        IF(
                                                (IFERROR(MA"&amp;"TCH(Y9, SPLIT($E9, "",""), 0),-1))&lt;&gt;-1,
                                                2, 
                                                (IF(IFERROR(MATCH(CONCAT(CONCAT(""*"",Y9),""*""), SPLIT($E9, "",""), 0),-1)&lt;&gt;-1,
                                  "&amp;"                      1,
                                                        0
                                                        )        
                                                )
                                        )
              "&amp;"                  )
                                ,
                                0
                        )
                )
        )"),2.0)</f>
        <v>2</v>
      </c>
      <c r="AA9" s="40" t="s">
        <v>108</v>
      </c>
      <c r="AB9" s="41">
        <f>IFERROR(__xludf.DUMMYFUNCTION("IF(
    (IFERROR(MATCH(AA9, SPLIT($D9, "",""), 0),-1))&lt;&gt;-1,
        2, 
    IF(IFERROR(MATCH(CONCAT(CONCAT(""*"",AA9),""*""), SPLIT($D9, "",""), 0),-1)&lt;&gt;-1,
        1,
        0
        )        
)"),0.0)</f>
        <v>0</v>
      </c>
      <c r="AC9" s="42" t="s">
        <v>116</v>
      </c>
      <c r="AD9" s="43">
        <f>IFERROR(__xludf.DUMMYFUNCTION("IF (
                (IFERROR(MATCH(CONCAT(CONCAT(""*"",AA9),""*""),SPLIT($D9, "",""), 0),0))=1
                ,
                (
                        IF(
                                (IFERROR(MATCH(AC9, SPLIT($F9, "",""), 0),-1))&lt;&gt;-1
            "&amp;"                    ,
                                2
                                , 
                                (IF(IFERROR(MATCH(CONCAT(CONCAT(""*"",AC9),""*""), SPLIT($F9, "",""), 0),-1)&lt;&gt;-1,
                                        1,
       "&amp;"                                 0
                                        )        
                                )
                        )
                )
                ,
                (
                        IF (
                           "&amp;"     (IFERROR(MATCH(CONCAT(CONCAT(""*"",AA9),""*""),SPLIT($D9, "",""), 0),0))=2
                                ,
                                (        
                                        IF(
                                                (IFERRO"&amp;"R(MATCH(AC9, SPLIT($E9, "",""), 0),-1))&lt;&gt;-1,
                                                2, 
                                                (IF(IFERROR(MATCH(CONCAT(CONCAT(""*"",AC9),""*""), SPLIT($E9, "",""), 0),-1)&lt;&gt;-1,
                            "&amp;"                            1,
                                                        0
                                                        )        
                                                )
                                        )
        "&amp;"                        )
                                ,
                                0
                        )
                )
        )"),0.0)</f>
        <v>0</v>
      </c>
    </row>
    <row r="10">
      <c r="A10" s="36" t="s">
        <v>16</v>
      </c>
      <c r="B10" s="37" t="s">
        <v>117</v>
      </c>
      <c r="D10" s="38" t="s">
        <v>118</v>
      </c>
      <c r="E10" s="39" t="s">
        <v>103</v>
      </c>
      <c r="F10" s="39" t="s">
        <v>102</v>
      </c>
      <c r="G10" s="40" t="s">
        <v>105</v>
      </c>
      <c r="H10" s="41">
        <f>IFERROR(__xludf.DUMMYFUNCTION("IF(
    (IFERROR(MATCH(G10, SPLIT($D10, "",""), 0),-1))&lt;&gt;-1,
        2, 
    IF(IFERROR(MATCH(CONCAT(CONCAT(""*"",G10),""*""), SPLIT($D10, "",""), 0),-1)&lt;&gt;-1,
        1,
        0
        )        
)"),2.0)</f>
        <v>2</v>
      </c>
      <c r="I10" s="42" t="s">
        <v>104</v>
      </c>
      <c r="J10" s="43">
        <f>IFERROR(__xludf.DUMMYFUNCTION("IF (
                (IFERROR(MATCH(CONCAT(CONCAT(""*"",G10),""*""),SPLIT($D10, "",""), 0),0))=1
                ,
                (
                        IF(
                                (IFERROR(MATCH(I10, SPLIT($F10, "",""), 0),-1))&lt;&gt;-1
          "&amp;"                      ,
                                2
                                , 
                                (IF(IFERROR(MATCH(CONCAT(CONCAT(""*"",I10),""*""), SPLIT($F10, "",""), 0),-1)&lt;&gt;-1,
                                        1,
    "&amp;"                                    0
                                        )        
                                )
                        )
                )
                ,
                (
                        IF (
                        "&amp;"        (IFERROR(MATCH(CONCAT(CONCAT(""*"",G10),""*""),SPLIT($D10, "",""), 0),0))=2
                                ,
                                (        
                                        IF(
                                                (IF"&amp;"ERROR(MATCH(I10, SPLIT($E10, "",""), 0),-1))&lt;&gt;-1,
                                                2, 
                                                (IF(IFERROR(MATCH(CONCAT(CONCAT(""*"",I10),""*""), SPLIT($E10, "",""), 0),-1)&lt;&gt;-1,
                      "&amp;"                                  1,
                                                        0
                                                        )        
                                                )
                                        )
  "&amp;"                              )
                                ,
                                0
                        )
                )
        )"),2.0)</f>
        <v>2</v>
      </c>
      <c r="K10" s="42" t="s">
        <v>107</v>
      </c>
      <c r="L10" s="41">
        <f>IFERROR(__xludf.DUMMYFUNCTION("IF(
    (IFERROR(MATCH(K10, SPLIT($D10, "",""), 0),-1))&lt;&gt;-1,
        2, 
    IF(IFERROR(MATCH(CONCAT(CONCAT(""*"",K10),""*""), SPLIT($D10, "",""), 0),-1)&lt;&gt;-1,
        1,
        0
        )        
)"),2.0)</f>
        <v>2</v>
      </c>
      <c r="M10" s="42" t="s">
        <v>106</v>
      </c>
      <c r="N10" s="43">
        <f>IFERROR(__xludf.DUMMYFUNCTION("IF (
                (IFERROR(MATCH(CONCAT(CONCAT(""*"",K10),""*""),SPLIT($D10, "",""), 0),0))=1
                ,
                (
                        IF(
                                (IFERROR(MATCH(M10, SPLIT($F10, "",""), 0),-1))&lt;&gt;-1
          "&amp;"                      ,
                                2
                                , 
                                (IF(IFERROR(MATCH(CONCAT(CONCAT(""*"",M10),""*""), SPLIT($F10, "",""), 0),-1)&lt;&gt;-1,
                                        1,
    "&amp;"                                    0
                                        )        
                                )
                        )
                )
                ,
                (
                        IF (
                        "&amp;"        (IFERROR(MATCH(CONCAT(CONCAT(""*"",K10),""*""),SPLIT($D10, "",""), 0),0))=2
                                ,
                                (        
                                        IF(
                                                (IF"&amp;"ERROR(MATCH(M10, SPLIT($E10, "",""), 0),-1))&lt;&gt;-1,
                                                2, 
                                                (IF(IFERROR(MATCH(CONCAT(CONCAT(""*"",M10),""*""), SPLIT($E10, "",""), 0),-1)&lt;&gt;-1,
                      "&amp;"                                  1,
                                                        0
                                                        )        
                                                )
                                        )
  "&amp;"                              )
                                ,
                                0
                        )
                )
        )"),2.0)</f>
        <v>2</v>
      </c>
      <c r="O10" s="40" t="s">
        <v>105</v>
      </c>
      <c r="P10" s="41">
        <f>IFERROR(__xludf.DUMMYFUNCTION("IF(
    (IFERROR(MATCH(O10, SPLIT($D10, "",""), 0),-1))&lt;&gt;-1,
        2, 
    IF(IFERROR(MATCH(CONCAT(CONCAT(""*"",O10),""*""), SPLIT($D10, "",""), 0),-1)&lt;&gt;-1,
        1,
        0
        )        
)"),2.0)</f>
        <v>2</v>
      </c>
      <c r="Q10" s="42" t="s">
        <v>104</v>
      </c>
      <c r="R10" s="43">
        <f>IFERROR(__xludf.DUMMYFUNCTION("IF (
                (IFERROR(MATCH(CONCAT(CONCAT(""*"",O10),""*""),SPLIT($D10, "",""), 0),0))=1
                ,
                (
                        IF(
                                (IFERROR(MATCH(Q10, SPLIT($F10, "",""), 0),-1))&lt;&gt;-1
          "&amp;"                      ,
                                2
                                , 
                                (IF(IFERROR(MATCH(CONCAT(CONCAT(""*"",Q10),""*""), SPLIT($F10, "",""), 0),-1)&lt;&gt;-1,
                                        1,
    "&amp;"                                    0
                                        )        
                                )
                        )
                )
                ,
                (
                        IF (
                        "&amp;"        (IFERROR(MATCH(CONCAT(CONCAT(""*"",O10),""*""),SPLIT($D10, "",""), 0),0))=2
                                ,
                                (        
                                        IF(
                                                (IF"&amp;"ERROR(MATCH(Q10, SPLIT($E10, "",""), 0),-1))&lt;&gt;-1,
                                                2, 
                                                (IF(IFERROR(MATCH(CONCAT(CONCAT(""*"",Q10),""*""), SPLIT($E10, "",""), 0),-1)&lt;&gt;-1,
                      "&amp;"                                  1,
                                                        0
                                                        )        
                                                )
                                        )
  "&amp;"                              )
                                ,
                                0
                        )
                )
        )"),2.0)</f>
        <v>2</v>
      </c>
      <c r="S10" s="42" t="s">
        <v>105</v>
      </c>
      <c r="T10" s="41">
        <f>IFERROR(__xludf.DUMMYFUNCTION("IF(
    (IFERROR(MATCH(S10, SPLIT($D10, "",""), 0),-1))&lt;&gt;-1,
        2, 
    IF(IFERROR(MATCH(CONCAT(CONCAT(""*"",S10),""*""), SPLIT($D10, "",""), 0),-1)&lt;&gt;-1,
        1,
        0
        )        
)"),2.0)</f>
        <v>2</v>
      </c>
      <c r="U10" s="42" t="s">
        <v>104</v>
      </c>
      <c r="V10" s="43">
        <f>IFERROR(__xludf.DUMMYFUNCTION("IF (
                (IFERROR(MATCH(CONCAT(CONCAT(""*"",S10),""*""),SPLIT($D10, "",""), 0),0))=1
                ,
                (
                        IF(
                                (IFERROR(MATCH(U10, SPLIT($F10, "",""), 0),-1))&lt;&gt;-1
          "&amp;"                      ,
                                2
                                , 
                                (IF(IFERROR(MATCH(CONCAT(CONCAT(""*"",U10),""*""), SPLIT($F10, "",""), 0),-1)&lt;&gt;-1,
                                        1,
    "&amp;"                                    0
                                        )        
                                )
                        )
                )
                ,
                (
                        IF (
                        "&amp;"        (IFERROR(MATCH(CONCAT(CONCAT(""*"",S10),""*""),SPLIT($D10, "",""), 0),0))=2
                                ,
                                (        
                                        IF(
                                                (IF"&amp;"ERROR(MATCH(U10, SPLIT($E10, "",""), 0),-1))&lt;&gt;-1,
                                                2, 
                                                (IF(IFERROR(MATCH(CONCAT(CONCAT(""*"",U10),""*""), SPLIT($E10, "",""), 0),-1)&lt;&gt;-1,
                      "&amp;"                                  1,
                                                        0
                                                        )        
                                                )
                                        )
  "&amp;"                              )
                                ,
                                0
                        )
                )
        )"),2.0)</f>
        <v>2</v>
      </c>
      <c r="W10" s="40" t="s">
        <v>105</v>
      </c>
      <c r="X10" s="41">
        <f>IFERROR(__xludf.DUMMYFUNCTION("IF(
    (IFERROR(MATCH(W10, SPLIT($D10, "",""), 0),-1))&lt;&gt;-1,
        2, 
    IF(IFERROR(MATCH(CONCAT(CONCAT(""*"",W10),""*""), SPLIT($D10, "",""), 0),-1)&lt;&gt;-1,
        1,
        0
        )        
)"),2.0)</f>
        <v>2</v>
      </c>
      <c r="Y10" s="42" t="s">
        <v>104</v>
      </c>
      <c r="Z10" s="43">
        <f>IFERROR(__xludf.DUMMYFUNCTION("IF (
                (IFERROR(MATCH(CONCAT(CONCAT(""*"",W10),""*""),SPLIT($D10, "",""), 0),0))=1
                ,
                (
                        IF(
                                (IFERROR(MATCH(Y10, SPLIT($F10, "",""), 0),-1))&lt;&gt;-1
          "&amp;"                      ,
                                2
                                , 
                                (IF(IFERROR(MATCH(CONCAT(CONCAT(""*"",Y10),""*""), SPLIT($F10, "",""), 0),-1)&lt;&gt;-1,
                                        1,
    "&amp;"                                    0
                                        )        
                                )
                        )
                )
                ,
                (
                        IF (
                        "&amp;"        (IFERROR(MATCH(CONCAT(CONCAT(""*"",W10),""*""),SPLIT($D10, "",""), 0),0))=2
                                ,
                                (        
                                        IF(
                                                (IF"&amp;"ERROR(MATCH(Y10, SPLIT($E10, "",""), 0),-1))&lt;&gt;-1,
                                                2, 
                                                (IF(IFERROR(MATCH(CONCAT(CONCAT(""*"",Y10),""*""), SPLIT($E10, "",""), 0),-1)&lt;&gt;-1,
                      "&amp;"                                  1,
                                                        0
                                                        )        
                                                )
                                        )
  "&amp;"                              )
                                ,
                                0
                        )
                )
        )"),2.0)</f>
        <v>2</v>
      </c>
      <c r="AA10" s="40" t="s">
        <v>108</v>
      </c>
      <c r="AB10" s="41">
        <f>IFERROR(__xludf.DUMMYFUNCTION("IF(
    (IFERROR(MATCH(AA10, SPLIT($D10, "",""), 0),-1))&lt;&gt;-1,
        2, 
    IF(IFERROR(MATCH(CONCAT(CONCAT(""*"",AA10),""*""), SPLIT($D10, "",""), 0),-1)&lt;&gt;-1,
        1,
        0
        )        
)"),0.0)</f>
        <v>0</v>
      </c>
      <c r="AC10" s="42" t="s">
        <v>119</v>
      </c>
      <c r="AD10" s="43">
        <f>IFERROR(__xludf.DUMMYFUNCTION("IF (
                (IFERROR(MATCH(CONCAT(CONCAT(""*"",AA10),""*""),SPLIT($D10, "",""), 0),0))=1
                ,
                (
                        IF(
                                (IFERROR(MATCH(AC10, SPLIT($F10, "",""), 0),-1))&lt;&gt;-1
        "&amp;"                        ,
                                2
                                , 
                                (IF(IFERROR(MATCH(CONCAT(CONCAT(""*"",AC10),""*""), SPLIT($F10, "",""), 0),-1)&lt;&gt;-1,
                                        1,
 "&amp;"                                       0
                                        )        
                                )
                        )
                )
                ,
                (
                        IF (
                     "&amp;"           (IFERROR(MATCH(CONCAT(CONCAT(""*"",AA10),""*""),SPLIT($D10, "",""), 0),0))=2
                                ,
                                (        
                                        IF(
                                               "&amp;" (IFERROR(MATCH(AC10, SPLIT($E10, "",""), 0),-1))&lt;&gt;-1,
                                                2, 
                                                (IF(IFERROR(MATCH(CONCAT(CONCAT(""*"",AC10),""*""), SPLIT($E10, "",""), 0),-1)&lt;&gt;-1,
                "&amp;"                                        1,
                                                        0
                                                        )        
                                                )
                                      "&amp;"  )
                                )
                                ,
                                0
                        )
                )
        )"),0.0)</f>
        <v>0</v>
      </c>
    </row>
    <row r="11">
      <c r="A11" s="44" t="s">
        <v>19</v>
      </c>
      <c r="B11" s="45" t="s">
        <v>120</v>
      </c>
      <c r="C11" s="46"/>
      <c r="D11" s="47" t="s">
        <v>121</v>
      </c>
      <c r="E11" s="48" t="s">
        <v>122</v>
      </c>
      <c r="F11" s="48" t="s">
        <v>123</v>
      </c>
      <c r="G11" s="49" t="s">
        <v>107</v>
      </c>
      <c r="H11" s="50">
        <f>IFERROR(__xludf.DUMMYFUNCTION("IF(
    (IFERROR(MATCH(G11, SPLIT($D11, "",""), 0),-1))&lt;&gt;-1,
        2, 
    IF(IFERROR(MATCH(CONCAT(CONCAT(""*"",G11),""*""), SPLIT($D11, "",""), 0),-1)&lt;&gt;-1,
        1,
        0
        )        
)"),2.0)</f>
        <v>2</v>
      </c>
      <c r="I11" s="51" t="s">
        <v>106</v>
      </c>
      <c r="J11" s="52">
        <f>IFERROR(__xludf.DUMMYFUNCTION("IF (
                (IFERROR(MATCH(CONCAT(CONCAT(""*"",G11),""*""),SPLIT($D11, "",""), 0),0))=1
                ,
                (
                        IF(
                                (IFERROR(MATCH(I11, SPLIT($F11, "",""), 0),-1))&lt;&gt;-1
          "&amp;"                      ,
                                2
                                , 
                                (IF(IFERROR(MATCH(CONCAT(CONCAT(""*"",I11),""*""), SPLIT($F11, "",""), 0),-1)&lt;&gt;-1,
                                        1,
    "&amp;"                                    0
                                        )        
                                )
                        )
                )
                ,
                (
                        IF (
                        "&amp;"        (IFERROR(MATCH(CONCAT(CONCAT(""*"",G11),""*""),SPLIT($D11, "",""), 0),0))=2
                                ,
                                (        
                                        IF(
                                                (IF"&amp;"ERROR(MATCH(I11, SPLIT($E11, "",""), 0),-1))&lt;&gt;-1,
                                                2, 
                                                (IF(IFERROR(MATCH(CONCAT(CONCAT(""*"",I11),""*""), SPLIT($E11, "",""), 0),-1)&lt;&gt;-1,
                      "&amp;"                                  1,
                                                        0
                                                        )        
                                                )
                                        )
  "&amp;"                              )
                                ,
                                0
                        )
                )
        )"),2.0)</f>
        <v>2</v>
      </c>
      <c r="K11" s="51" t="s">
        <v>107</v>
      </c>
      <c r="L11" s="50">
        <f>IFERROR(__xludf.DUMMYFUNCTION("IF(
    (IFERROR(MATCH(K11, SPLIT($D11, "",""), 0),-1))&lt;&gt;-1,
        2, 
    IF(IFERROR(MATCH(CONCAT(CONCAT(""*"",K11),""*""), SPLIT($D11, "",""), 0),-1)&lt;&gt;-1,
        1,
        0
        )        
)"),2.0)</f>
        <v>2</v>
      </c>
      <c r="M11" s="51" t="s">
        <v>106</v>
      </c>
      <c r="N11" s="52">
        <f>IFERROR(__xludf.DUMMYFUNCTION("IF (
                (IFERROR(MATCH(CONCAT(CONCAT(""*"",K11),""*""),SPLIT($D11, "",""), 0),0))=1
                ,
                (
                        IF(
                                (IFERROR(MATCH(M11, SPLIT($F11, "",""), 0),-1))&lt;&gt;-1
          "&amp;"                      ,
                                2
                                , 
                                (IF(IFERROR(MATCH(CONCAT(CONCAT(""*"",M11),""*""), SPLIT($F11, "",""), 0),-1)&lt;&gt;-1,
                                        1,
    "&amp;"                                    0
                                        )        
                                )
                        )
                )
                ,
                (
                        IF (
                        "&amp;"        (IFERROR(MATCH(CONCAT(CONCAT(""*"",K11),""*""),SPLIT($D11, "",""), 0),0))=2
                                ,
                                (        
                                        IF(
                                                (IF"&amp;"ERROR(MATCH(M11, SPLIT($E11, "",""), 0),-1))&lt;&gt;-1,
                                                2, 
                                                (IF(IFERROR(MATCH(CONCAT(CONCAT(""*"",M11),""*""), SPLIT($E11, "",""), 0),-1)&lt;&gt;-1,
                      "&amp;"                                  1,
                                                        0
                                                        )        
                                                )
                                        )
  "&amp;"                              )
                                ,
                                0
                        )
                )
        )"),2.0)</f>
        <v>2</v>
      </c>
      <c r="O11" s="49" t="s">
        <v>105</v>
      </c>
      <c r="P11" s="50">
        <f>IFERROR(__xludf.DUMMYFUNCTION("IF(
    (IFERROR(MATCH(O11, SPLIT($D11, "",""), 0),-1))&lt;&gt;-1,
        2, 
    IF(IFERROR(MATCH(CONCAT(CONCAT(""*"",O11),""*""), SPLIT($D11, "",""), 0),-1)&lt;&gt;-1,
        1,
        0
        )        
)"),1.0)</f>
        <v>1</v>
      </c>
      <c r="Q11" s="51" t="s">
        <v>104</v>
      </c>
      <c r="R11" s="52">
        <f>IFERROR(__xludf.DUMMYFUNCTION("IF (
                (IFERROR(MATCH(CONCAT(CONCAT(""*"",O11),""*""),SPLIT($D11, "",""), 0),0))=1
                ,
                (
                        IF(
                                (IFERROR(MATCH(Q11, SPLIT($F11, "",""), 0),-1))&lt;&gt;-1
          "&amp;"                      ,
                                2
                                , 
                                (IF(IFERROR(MATCH(CONCAT(CONCAT(""*"",Q11),""*""), SPLIT($F11, "",""), 0),-1)&lt;&gt;-1,
                                        1,
    "&amp;"                                    0
                                        )        
                                )
                        )
                )
                ,
                (
                        IF (
                        "&amp;"        (IFERROR(MATCH(CONCAT(CONCAT(""*"",O11),""*""),SPLIT($D11, "",""), 0),0))=2
                                ,
                                (        
                                        IF(
                                                (IF"&amp;"ERROR(MATCH(Q11, SPLIT($E11, "",""), 0),-1))&lt;&gt;-1,
                                                2, 
                                                (IF(IFERROR(MATCH(CONCAT(CONCAT(""*"",Q11),""*""), SPLIT($E11, "",""), 0),-1)&lt;&gt;-1,
                      "&amp;"                                  1,
                                                        0
                                                        )        
                                                )
                                        )
  "&amp;"                              )
                                ,
                                0
                        )
                )
        )"),1.0)</f>
        <v>1</v>
      </c>
      <c r="S11" s="51" t="s">
        <v>115</v>
      </c>
      <c r="T11" s="50">
        <f>IFERROR(__xludf.DUMMYFUNCTION("IF(
    (IFERROR(MATCH(S11, SPLIT($D11, "",""), 0),-1))&lt;&gt;-1,
        2, 
    IF(IFERROR(MATCH(CONCAT(CONCAT(""*"",S11),""*""), SPLIT($D11, "",""), 0),-1)&lt;&gt;-1,
        1,
        0
        )        
)"),1.0)</f>
        <v>1</v>
      </c>
      <c r="U11" s="51" t="s">
        <v>114</v>
      </c>
      <c r="V11" s="52">
        <f>IFERROR(__xludf.DUMMYFUNCTION("IF (
                (IFERROR(MATCH(CONCAT(CONCAT(""*"",S11),""*""),SPLIT($D11, "",""), 0),0))=1
                ,
                (
                        IF(
                                (IFERROR(MATCH(U11, SPLIT($F11, "",""), 0),-1))&lt;&gt;-1
          "&amp;"                      ,
                                2
                                , 
                                (IF(IFERROR(MATCH(CONCAT(CONCAT(""*"",U11),""*""), SPLIT($F11, "",""), 0),-1)&lt;&gt;-1,
                                        1,
    "&amp;"                                    0
                                        )        
                                )
                        )
                )
                ,
                (
                        IF (
                        "&amp;"        (IFERROR(MATCH(CONCAT(CONCAT(""*"",S11),""*""),SPLIT($D11, "",""), 0),0))=2
                                ,
                                (        
                                        IF(
                                                (IF"&amp;"ERROR(MATCH(U11, SPLIT($E11, "",""), 0),-1))&lt;&gt;-1,
                                                2, 
                                                (IF(IFERROR(MATCH(CONCAT(CONCAT(""*"",U11),""*""), SPLIT($E11, "",""), 0),-1)&lt;&gt;-1,
                      "&amp;"                                  1,
                                                        0
                                                        )        
                                                )
                                        )
  "&amp;"                              )
                                ,
                                0
                        )
                )
        )"),1.0)</f>
        <v>1</v>
      </c>
      <c r="W11" s="49" t="s">
        <v>124</v>
      </c>
      <c r="X11" s="50">
        <f>IFERROR(__xludf.DUMMYFUNCTION("IF(
    (IFERROR(MATCH(W11, SPLIT($D11, "",""), 0),-1))&lt;&gt;-1,
        2, 
    IF(IFERROR(MATCH(CONCAT(CONCAT(""*"",W11),""*""), SPLIT($D11, "",""), 0),-1)&lt;&gt;-1,
        1,
        0
        )        
)"),2.0)</f>
        <v>2</v>
      </c>
      <c r="Y11" s="51" t="s">
        <v>125</v>
      </c>
      <c r="Z11" s="52">
        <f>IFERROR(__xludf.DUMMYFUNCTION("IF (
                (IFERROR(MATCH(CONCAT(CONCAT(""*"",W11),""*""),SPLIT($D11, "",""), 0),0))=1
                ,
                (
                        IF(
                                (IFERROR(MATCH(Y11, SPLIT($F11, "",""), 0),-1))&lt;&gt;-1
          "&amp;"                      ,
                                2
                                , 
                                (IF(IFERROR(MATCH(CONCAT(CONCAT(""*"",Y11),""*""), SPLIT($F11, "",""), 0),-1)&lt;&gt;-1,
                                        1,
    "&amp;"                                    0
                                        )        
                                )
                        )
                )
                ,
                (
                        IF (
                        "&amp;"        (IFERROR(MATCH(CONCAT(CONCAT(""*"",W11),""*""),SPLIT($D11, "",""), 0),0))=2
                                ,
                                (        
                                        IF(
                                                (IF"&amp;"ERROR(MATCH(Y11, SPLIT($E11, "",""), 0),-1))&lt;&gt;-1,
                                                2, 
                                                (IF(IFERROR(MATCH(CONCAT(CONCAT(""*"",Y11),""*""), SPLIT($E11, "",""), 0),-1)&lt;&gt;-1,
                      "&amp;"                                  1,
                                                        0
                                                        )        
                                                )
                                        )
  "&amp;"                              )
                                ,
                                0
                        )
                )
        )"),2.0)</f>
        <v>2</v>
      </c>
      <c r="AA11" s="49" t="s">
        <v>108</v>
      </c>
      <c r="AB11" s="50">
        <f>IFERROR(__xludf.DUMMYFUNCTION("IF(
    (IFERROR(MATCH(AA11, SPLIT($D11, "",""), 0),-1))&lt;&gt;-1,
        2, 
    IF(IFERROR(MATCH(CONCAT(CONCAT(""*"",AA11),""*""), SPLIT($D11, "",""), 0),-1)&lt;&gt;-1,
        1,
        0
        )        
)"),0.0)</f>
        <v>0</v>
      </c>
      <c r="AC11" s="51" t="s">
        <v>126</v>
      </c>
      <c r="AD11" s="52">
        <f>IFERROR(__xludf.DUMMYFUNCTION("IF (
                (IFERROR(MATCH(CONCAT(CONCAT(""*"",AA11),""*""),SPLIT($D11, "",""), 0),0))=1
                ,
                (
                        IF(
                                (IFERROR(MATCH(AC11, SPLIT($F11, "",""), 0),-1))&lt;&gt;-1
        "&amp;"                        ,
                                2
                                , 
                                (IF(IFERROR(MATCH(CONCAT(CONCAT(""*"",AC11),""*""), SPLIT($F11, "",""), 0),-1)&lt;&gt;-1,
                                        1,
 "&amp;"                                       0
                                        )        
                                )
                        )
                )
                ,
                (
                        IF (
                     "&amp;"           (IFERROR(MATCH(CONCAT(CONCAT(""*"",AA11),""*""),SPLIT($D11, "",""), 0),0))=2
                                ,
                                (        
                                        IF(
                                               "&amp;" (IFERROR(MATCH(AC11, SPLIT($E11, "",""), 0),-1))&lt;&gt;-1,
                                                2, 
                                                (IF(IFERROR(MATCH(CONCAT(CONCAT(""*"",AC11),""*""), SPLIT($E11, "",""), 0),-1)&lt;&gt;-1,
                "&amp;"                                        1,
                                                        0
                                                        )        
                                                )
                                      "&amp;"  )
                                )
                                ,
                                0
                        )
                )
        )"),0.0)</f>
        <v>0</v>
      </c>
      <c r="AE11" s="46"/>
      <c r="AF11" s="46"/>
      <c r="AG11" s="46"/>
      <c r="AH11" s="46"/>
      <c r="AI11" s="46"/>
      <c r="AJ11" s="46"/>
    </row>
    <row r="12">
      <c r="A12" s="36" t="s">
        <v>22</v>
      </c>
      <c r="B12" s="37" t="s">
        <v>127</v>
      </c>
      <c r="D12" s="38" t="s">
        <v>118</v>
      </c>
      <c r="E12" s="39" t="s">
        <v>103</v>
      </c>
      <c r="F12" s="39" t="s">
        <v>102</v>
      </c>
      <c r="G12" s="40" t="s">
        <v>105</v>
      </c>
      <c r="H12" s="41">
        <f>IFERROR(__xludf.DUMMYFUNCTION("IF(
    (IFERROR(MATCH(G12, SPLIT($D12, "",""), 0),-1))&lt;&gt;-1,
        2, 
    IF(IFERROR(MATCH(CONCAT(CONCAT(""*"",G12),""*""), SPLIT($D12, "",""), 0),-1)&lt;&gt;-1,
        1,
        0
        )        
)"),2.0)</f>
        <v>2</v>
      </c>
      <c r="I12" s="42" t="s">
        <v>104</v>
      </c>
      <c r="J12" s="43">
        <f>IFERROR(__xludf.DUMMYFUNCTION("IF (
                (IFERROR(MATCH(CONCAT(CONCAT(""*"",G12),""*""),SPLIT($D12, "",""), 0),0))=1
                ,
                (
                        IF(
                                (IFERROR(MATCH(I12, SPLIT($F12, "",""), 0),-1))&lt;&gt;-1
          "&amp;"                      ,
                                2
                                , 
                                (IF(IFERROR(MATCH(CONCAT(CONCAT(""*"",I12),""*""), SPLIT($F12, "",""), 0),-1)&lt;&gt;-1,
                                        1,
    "&amp;"                                    0
                                        )        
                                )
                        )
                )
                ,
                (
                        IF (
                        "&amp;"        (IFERROR(MATCH(CONCAT(CONCAT(""*"",G12),""*""),SPLIT($D12, "",""), 0),0))=2
                                ,
                                (        
                                        IF(
                                                (IF"&amp;"ERROR(MATCH(I12, SPLIT($E12, "",""), 0),-1))&lt;&gt;-1,
                                                2, 
                                                (IF(IFERROR(MATCH(CONCAT(CONCAT(""*"",I12),""*""), SPLIT($E12, "",""), 0),-1)&lt;&gt;-1,
                      "&amp;"                                  1,
                                                        0
                                                        )        
                                                )
                                        )
  "&amp;"                              )
                                ,
                                0
                        )
                )
        )"),2.0)</f>
        <v>2</v>
      </c>
      <c r="K12" s="42" t="s">
        <v>105</v>
      </c>
      <c r="L12" s="41">
        <f>IFERROR(__xludf.DUMMYFUNCTION("IF(
    (IFERROR(MATCH(K12, SPLIT($D12, "",""), 0),-1))&lt;&gt;-1,
        2, 
    IF(IFERROR(MATCH(CONCAT(CONCAT(""*"",K12),""*""), SPLIT($D12, "",""), 0),-1)&lt;&gt;-1,
        1,
        0
        )        
)"),2.0)</f>
        <v>2</v>
      </c>
      <c r="M12" s="42" t="s">
        <v>104</v>
      </c>
      <c r="N12" s="43">
        <f>IFERROR(__xludf.DUMMYFUNCTION("IF (
                (IFERROR(MATCH(CONCAT(CONCAT(""*"",K12),""*""),SPLIT($D12, "",""), 0),0))=1
                ,
                (
                        IF(
                                (IFERROR(MATCH(M12, SPLIT($F12, "",""), 0),-1))&lt;&gt;-1
          "&amp;"                      ,
                                2
                                , 
                                (IF(IFERROR(MATCH(CONCAT(CONCAT(""*"",M12),""*""), SPLIT($F12, "",""), 0),-1)&lt;&gt;-1,
                                        1,
    "&amp;"                                    0
                                        )        
                                )
                        )
                )
                ,
                (
                        IF (
                        "&amp;"        (IFERROR(MATCH(CONCAT(CONCAT(""*"",K12),""*""),SPLIT($D12, "",""), 0),0))=2
                                ,
                                (        
                                        IF(
                                                (IF"&amp;"ERROR(MATCH(M12, SPLIT($E12, "",""), 0),-1))&lt;&gt;-1,
                                                2, 
                                                (IF(IFERROR(MATCH(CONCAT(CONCAT(""*"",M12),""*""), SPLIT($E12, "",""), 0),-1)&lt;&gt;-1,
                      "&amp;"                                  1,
                                                        0
                                                        )        
                                                )
                                        )
  "&amp;"                              )
                                ,
                                0
                        )
                )
        )"),2.0)</f>
        <v>2</v>
      </c>
      <c r="O12" s="40" t="s">
        <v>105</v>
      </c>
      <c r="P12" s="41">
        <f>IFERROR(__xludf.DUMMYFUNCTION("IF(
    (IFERROR(MATCH(O12, SPLIT($D12, "",""), 0),-1))&lt;&gt;-1,
        2, 
    IF(IFERROR(MATCH(CONCAT(CONCAT(""*"",O12),""*""), SPLIT($D12, "",""), 0),-1)&lt;&gt;-1,
        1,
        0
        )        
)"),2.0)</f>
        <v>2</v>
      </c>
      <c r="Q12" s="42" t="s">
        <v>104</v>
      </c>
      <c r="R12" s="43">
        <f>IFERROR(__xludf.DUMMYFUNCTION("IF (
                (IFERROR(MATCH(CONCAT(CONCAT(""*"",O12),""*""),SPLIT($D12, "",""), 0),0))=1
                ,
                (
                        IF(
                                (IFERROR(MATCH(Q12, SPLIT($F12, "",""), 0),-1))&lt;&gt;-1
          "&amp;"                      ,
                                2
                                , 
                                (IF(IFERROR(MATCH(CONCAT(CONCAT(""*"",Q12),""*""), SPLIT($F12, "",""), 0),-1)&lt;&gt;-1,
                                        1,
    "&amp;"                                    0
                                        )        
                                )
                        )
                )
                ,
                (
                        IF (
                        "&amp;"        (IFERROR(MATCH(CONCAT(CONCAT(""*"",O12),""*""),SPLIT($D12, "",""), 0),0))=2
                                ,
                                (        
                                        IF(
                                                (IF"&amp;"ERROR(MATCH(Q12, SPLIT($E12, "",""), 0),-1))&lt;&gt;-1,
                                                2, 
                                                (IF(IFERROR(MATCH(CONCAT(CONCAT(""*"",Q12),""*""), SPLIT($E12, "",""), 0),-1)&lt;&gt;-1,
                      "&amp;"                                  1,
                                                        0
                                                        )        
                                                )
                                        )
  "&amp;"                              )
                                ,
                                0
                        )
                )
        )"),2.0)</f>
        <v>2</v>
      </c>
      <c r="S12" s="42" t="s">
        <v>105</v>
      </c>
      <c r="T12" s="41">
        <f>IFERROR(__xludf.DUMMYFUNCTION("IF(
    (IFERROR(MATCH(S12, SPLIT($D12, "",""), 0),-1))&lt;&gt;-1,
        2, 
    IF(IFERROR(MATCH(CONCAT(CONCAT(""*"",S12),""*""), SPLIT($D12, "",""), 0),-1)&lt;&gt;-1,
        1,
        0
        )        
)"),2.0)</f>
        <v>2</v>
      </c>
      <c r="U12" s="42" t="s">
        <v>104</v>
      </c>
      <c r="V12" s="43">
        <f>IFERROR(__xludf.DUMMYFUNCTION("IF (
                (IFERROR(MATCH(CONCAT(CONCAT(""*"",S12),""*""),SPLIT($D12, "",""), 0),0))=1
                ,
                (
                        IF(
                                (IFERROR(MATCH(U12, SPLIT($F12, "",""), 0),-1))&lt;&gt;-1
          "&amp;"                      ,
                                2
                                , 
                                (IF(IFERROR(MATCH(CONCAT(CONCAT(""*"",U12),""*""), SPLIT($F12, "",""), 0),-1)&lt;&gt;-1,
                                        1,
    "&amp;"                                    0
                                        )        
                                )
                        )
                )
                ,
                (
                        IF (
                        "&amp;"        (IFERROR(MATCH(CONCAT(CONCAT(""*"",S12),""*""),SPLIT($D12, "",""), 0),0))=2
                                ,
                                (        
                                        IF(
                                                (IF"&amp;"ERROR(MATCH(U12, SPLIT($E12, "",""), 0),-1))&lt;&gt;-1,
                                                2, 
                                                (IF(IFERROR(MATCH(CONCAT(CONCAT(""*"",U12),""*""), SPLIT($E12, "",""), 0),-1)&lt;&gt;-1,
                      "&amp;"                                  1,
                                                        0
                                                        )        
                                                )
                                        )
  "&amp;"                              )
                                ,
                                0
                        )
                )
        )"),2.0)</f>
        <v>2</v>
      </c>
      <c r="W12" s="40" t="s">
        <v>105</v>
      </c>
      <c r="X12" s="41">
        <f>IFERROR(__xludf.DUMMYFUNCTION("IF(
    (IFERROR(MATCH(W12, SPLIT($D12, "",""), 0),-1))&lt;&gt;-1,
        2, 
    IF(IFERROR(MATCH(CONCAT(CONCAT(""*"",W12),""*""), SPLIT($D12, "",""), 0),-1)&lt;&gt;-1,
        1,
        0
        )        
)"),2.0)</f>
        <v>2</v>
      </c>
      <c r="Y12" s="42" t="s">
        <v>104</v>
      </c>
      <c r="Z12" s="43">
        <f>IFERROR(__xludf.DUMMYFUNCTION("IF (
                (IFERROR(MATCH(CONCAT(CONCAT(""*"",W12),""*""),SPLIT($D12, "",""), 0),0))=1
                ,
                (
                        IF(
                                (IFERROR(MATCH(Y12, SPLIT($F12, "",""), 0),-1))&lt;&gt;-1
          "&amp;"                      ,
                                2
                                , 
                                (IF(IFERROR(MATCH(CONCAT(CONCAT(""*"",Y12),""*""), SPLIT($F12, "",""), 0),-1)&lt;&gt;-1,
                                        1,
    "&amp;"                                    0
                                        )        
                                )
                        )
                )
                ,
                (
                        IF (
                        "&amp;"        (IFERROR(MATCH(CONCAT(CONCAT(""*"",W12),""*""),SPLIT($D12, "",""), 0),0))=2
                                ,
                                (        
                                        IF(
                                                (IF"&amp;"ERROR(MATCH(Y12, SPLIT($E12, "",""), 0),-1))&lt;&gt;-1,
                                                2, 
                                                (IF(IFERROR(MATCH(CONCAT(CONCAT(""*"",Y12),""*""), SPLIT($E12, "",""), 0),-1)&lt;&gt;-1,
                      "&amp;"                                  1,
                                                        0
                                                        )        
                                                )
                                        )
  "&amp;"                              )
                                ,
                                0
                        )
                )
        )"),2.0)</f>
        <v>2</v>
      </c>
      <c r="AA12" s="40" t="s">
        <v>108</v>
      </c>
      <c r="AB12" s="41">
        <f>IFERROR(__xludf.DUMMYFUNCTION("IF(
    (IFERROR(MATCH(AA12, SPLIT($D12, "",""), 0),-1))&lt;&gt;-1,
        2, 
    IF(IFERROR(MATCH(CONCAT(CONCAT(""*"",AA12),""*""), SPLIT($D12, "",""), 0),-1)&lt;&gt;-1,
        1,
        0
        )        
)"),0.0)</f>
        <v>0</v>
      </c>
      <c r="AC12" s="42" t="s">
        <v>128</v>
      </c>
      <c r="AD12" s="43">
        <f>IFERROR(__xludf.DUMMYFUNCTION("IF (
                (IFERROR(MATCH(CONCAT(CONCAT(""*"",AA12),""*""),SPLIT($D12, "",""), 0),0))=1
                ,
                (
                        IF(
                                (IFERROR(MATCH(AC12, SPLIT($F12, "",""), 0),-1))&lt;&gt;-1
        "&amp;"                        ,
                                2
                                , 
                                (IF(IFERROR(MATCH(CONCAT(CONCAT(""*"",AC12),""*""), SPLIT($F12, "",""), 0),-1)&lt;&gt;-1,
                                        1,
 "&amp;"                                       0
                                        )        
                                )
                        )
                )
                ,
                (
                        IF (
                     "&amp;"           (IFERROR(MATCH(CONCAT(CONCAT(""*"",AA12),""*""),SPLIT($D12, "",""), 0),0))=2
                                ,
                                (        
                                        IF(
                                               "&amp;" (IFERROR(MATCH(AC12, SPLIT($E12, "",""), 0),-1))&lt;&gt;-1,
                                                2, 
                                                (IF(IFERROR(MATCH(CONCAT(CONCAT(""*"",AC12),""*""), SPLIT($E12, "",""), 0),-1)&lt;&gt;-1,
                "&amp;"                                        1,
                                                        0
                                                        )        
                                                )
                                      "&amp;"  )
                                )
                                ,
                                0
                        )
                )
        )"),0.0)</f>
        <v>0</v>
      </c>
    </row>
    <row r="13">
      <c r="A13" s="44" t="s">
        <v>25</v>
      </c>
      <c r="B13" s="45" t="s">
        <v>129</v>
      </c>
      <c r="C13" s="46"/>
      <c r="D13" s="47" t="s">
        <v>121</v>
      </c>
      <c r="E13" s="48" t="s">
        <v>122</v>
      </c>
      <c r="F13" s="48" t="s">
        <v>123</v>
      </c>
      <c r="G13" s="49" t="s">
        <v>107</v>
      </c>
      <c r="H13" s="50">
        <f>IFERROR(__xludf.DUMMYFUNCTION("IF(
    (IFERROR(MATCH(G13, SPLIT($D13, "",""), 0),-1))&lt;&gt;-1,
        2, 
    IF(IFERROR(MATCH(CONCAT(CONCAT(""*"",G13),""*""), SPLIT($D13, "",""), 0),-1)&lt;&gt;-1,
        1,
        0
        )        
)"),2.0)</f>
        <v>2</v>
      </c>
      <c r="I13" s="51" t="s">
        <v>106</v>
      </c>
      <c r="J13" s="52">
        <f>IFERROR(__xludf.DUMMYFUNCTION("IF (
                (IFERROR(MATCH(CONCAT(CONCAT(""*"",G13),""*""),SPLIT($D13, "",""), 0),0))=1
                ,
                (
                        IF(
                                (IFERROR(MATCH(I13, SPLIT($F13, "",""), 0),-1))&lt;&gt;-1
          "&amp;"                      ,
                                2
                                , 
                                (IF(IFERROR(MATCH(CONCAT(CONCAT(""*"",I13),""*""), SPLIT($F13, "",""), 0),-1)&lt;&gt;-1,
                                        1,
    "&amp;"                                    0
                                        )        
                                )
                        )
                )
                ,
                (
                        IF (
                        "&amp;"        (IFERROR(MATCH(CONCAT(CONCAT(""*"",G13),""*""),SPLIT($D13, "",""), 0),0))=2
                                ,
                                (        
                                        IF(
                                                (IF"&amp;"ERROR(MATCH(I13, SPLIT($E13, "",""), 0),-1))&lt;&gt;-1,
                                                2, 
                                                (IF(IFERROR(MATCH(CONCAT(CONCAT(""*"",I13),""*""), SPLIT($E13, "",""), 0),-1)&lt;&gt;-1,
                      "&amp;"                                  1,
                                                        0
                                                        )        
                                                )
                                        )
  "&amp;"                              )
                                ,
                                0
                        )
                )
        )"),2.0)</f>
        <v>2</v>
      </c>
      <c r="K13" s="51" t="s">
        <v>115</v>
      </c>
      <c r="L13" s="50">
        <f>IFERROR(__xludf.DUMMYFUNCTION("IF(
    (IFERROR(MATCH(K13, SPLIT($D13, "",""), 0),-1))&lt;&gt;-1,
        2, 
    IF(IFERROR(MATCH(CONCAT(CONCAT(""*"",K13),""*""), SPLIT($D13, "",""), 0),-1)&lt;&gt;-1,
        1,
        0
        )        
)"),1.0)</f>
        <v>1</v>
      </c>
      <c r="M13" s="51" t="s">
        <v>114</v>
      </c>
      <c r="N13" s="52">
        <f>IFERROR(__xludf.DUMMYFUNCTION("IF (
                (IFERROR(MATCH(CONCAT(CONCAT(""*"",K13),""*""),SPLIT($D13, "",""), 0),0))=1
                ,
                (
                        IF(
                                (IFERROR(MATCH(M13, SPLIT($F13, "",""), 0),-1))&lt;&gt;-1
          "&amp;"                      ,
                                2
                                , 
                                (IF(IFERROR(MATCH(CONCAT(CONCAT(""*"",M13),""*""), SPLIT($F13, "",""), 0),-1)&lt;&gt;-1,
                                        1,
    "&amp;"                                    0
                                        )        
                                )
                        )
                )
                ,
                (
                        IF (
                        "&amp;"        (IFERROR(MATCH(CONCAT(CONCAT(""*"",K13),""*""),SPLIT($D13, "",""), 0),0))=2
                                ,
                                (        
                                        IF(
                                                (IF"&amp;"ERROR(MATCH(M13, SPLIT($E13, "",""), 0),-1))&lt;&gt;-1,
                                                2, 
                                                (IF(IFERROR(MATCH(CONCAT(CONCAT(""*"",M13),""*""), SPLIT($E13, "",""), 0),-1)&lt;&gt;-1,
                      "&amp;"                                  1,
                                                        0
                                                        )        
                                                )
                                        )
  "&amp;"                              )
                                ,
                                0
                        )
                )
        )"),1.0)</f>
        <v>1</v>
      </c>
      <c r="O13" s="49" t="s">
        <v>105</v>
      </c>
      <c r="P13" s="50">
        <f>IFERROR(__xludf.DUMMYFUNCTION("IF(
    (IFERROR(MATCH(O13, SPLIT($D13, "",""), 0),-1))&lt;&gt;-1,
        2, 
    IF(IFERROR(MATCH(CONCAT(CONCAT(""*"",O13),""*""), SPLIT($D13, "",""), 0),-1)&lt;&gt;-1,
        1,
        0
        )        
)"),1.0)</f>
        <v>1</v>
      </c>
      <c r="Q13" s="51" t="s">
        <v>104</v>
      </c>
      <c r="R13" s="52">
        <f>IFERROR(__xludf.DUMMYFUNCTION("IF (
                (IFERROR(MATCH(CONCAT(CONCAT(""*"",O13),""*""),SPLIT($D13, "",""), 0),0))=1
                ,
                (
                        IF(
                                (IFERROR(MATCH(Q13, SPLIT($F13, "",""), 0),-1))&lt;&gt;-1
          "&amp;"                      ,
                                2
                                , 
                                (IF(IFERROR(MATCH(CONCAT(CONCAT(""*"",Q13),""*""), SPLIT($F13, "",""), 0),-1)&lt;&gt;-1,
                                        1,
    "&amp;"                                    0
                                        )        
                                )
                        )
                )
                ,
                (
                        IF (
                        "&amp;"        (IFERROR(MATCH(CONCAT(CONCAT(""*"",O13),""*""),SPLIT($D13, "",""), 0),0))=2
                                ,
                                (        
                                        IF(
                                                (IF"&amp;"ERROR(MATCH(Q13, SPLIT($E13, "",""), 0),-1))&lt;&gt;-1,
                                                2, 
                                                (IF(IFERROR(MATCH(CONCAT(CONCAT(""*"",Q13),""*""), SPLIT($E13, "",""), 0),-1)&lt;&gt;-1,
                      "&amp;"                                  1,
                                                        0
                                                        )        
                                                )
                                        )
  "&amp;"                              )
                                ,
                                0
                        )
                )
        )"),1.0)</f>
        <v>1</v>
      </c>
      <c r="S13" s="51" t="s">
        <v>105</v>
      </c>
      <c r="T13" s="50">
        <f>IFERROR(__xludf.DUMMYFUNCTION("IF(
    (IFERROR(MATCH(S13, SPLIT($D13, "",""), 0),-1))&lt;&gt;-1,
        2, 
    IF(IFERROR(MATCH(CONCAT(CONCAT(""*"",S13),""*""), SPLIT($D13, "",""), 0),-1)&lt;&gt;-1,
        1,
        0
        )        
)"),1.0)</f>
        <v>1</v>
      </c>
      <c r="U13" s="51" t="s">
        <v>104</v>
      </c>
      <c r="V13" s="52">
        <f>IFERROR(__xludf.DUMMYFUNCTION("IF (
                (IFERROR(MATCH(CONCAT(CONCAT(""*"",S13),""*""),SPLIT($D13, "",""), 0),0))=1
                ,
                (
                        IF(
                                (IFERROR(MATCH(U13, SPLIT($F13, "",""), 0),-1))&lt;&gt;-1
          "&amp;"                      ,
                                2
                                , 
                                (IF(IFERROR(MATCH(CONCAT(CONCAT(""*"",U13),""*""), SPLIT($F13, "",""), 0),-1)&lt;&gt;-1,
                                        1,
    "&amp;"                                    0
                                        )        
                                )
                        )
                )
                ,
                (
                        IF (
                        "&amp;"        (IFERROR(MATCH(CONCAT(CONCAT(""*"",S13),""*""),SPLIT($D13, "",""), 0),0))=2
                                ,
                                (        
                                        IF(
                                                (IF"&amp;"ERROR(MATCH(U13, SPLIT($E13, "",""), 0),-1))&lt;&gt;-1,
                                                2, 
                                                (IF(IFERROR(MATCH(CONCAT(CONCAT(""*"",U13),""*""), SPLIT($E13, "",""), 0),-1)&lt;&gt;-1,
                      "&amp;"                                  1,
                                                        0
                                                        )        
                                                )
                                        )
  "&amp;"                              )
                                ,
                                0
                        )
                )
        )"),1.0)</f>
        <v>1</v>
      </c>
      <c r="W13" s="49" t="s">
        <v>115</v>
      </c>
      <c r="X13" s="50">
        <f>IFERROR(__xludf.DUMMYFUNCTION("IF(
    (IFERROR(MATCH(W13, SPLIT($D13, "",""), 0),-1))&lt;&gt;-1,
        2, 
    IF(IFERROR(MATCH(CONCAT(CONCAT(""*"",W13),""*""), SPLIT($D13, "",""), 0),-1)&lt;&gt;-1,
        1,
        0
        )        
)"),1.0)</f>
        <v>1</v>
      </c>
      <c r="Y13" s="51" t="s">
        <v>114</v>
      </c>
      <c r="Z13" s="52">
        <f>IFERROR(__xludf.DUMMYFUNCTION("IF (
                (IFERROR(MATCH(CONCAT(CONCAT(""*"",W13),""*""),SPLIT($D13, "",""), 0),0))=1
                ,
                (
                        IF(
                                (IFERROR(MATCH(Y13, SPLIT($F13, "",""), 0),-1))&lt;&gt;-1
          "&amp;"                      ,
                                2
                                , 
                                (IF(IFERROR(MATCH(CONCAT(CONCAT(""*"",Y13),""*""), SPLIT($F13, "",""), 0),-1)&lt;&gt;-1,
                                        1,
    "&amp;"                                    0
                                        )        
                                )
                        )
                )
                ,
                (
                        IF (
                        "&amp;"        (IFERROR(MATCH(CONCAT(CONCAT(""*"",W13),""*""),SPLIT($D13, "",""), 0),0))=2
                                ,
                                (        
                                        IF(
                                                (IF"&amp;"ERROR(MATCH(Y13, SPLIT($E13, "",""), 0),-1))&lt;&gt;-1,
                                                2, 
                                                (IF(IFERROR(MATCH(CONCAT(CONCAT(""*"",Y13),""*""), SPLIT($E13, "",""), 0),-1)&lt;&gt;-1,
                      "&amp;"                                  1,
                                                        0
                                                        )        
                                                )
                                        )
  "&amp;"                              )
                                ,
                                0
                        )
                )
        )"),1.0)</f>
        <v>1</v>
      </c>
      <c r="AA13" s="49" t="s">
        <v>108</v>
      </c>
      <c r="AB13" s="50">
        <f>IFERROR(__xludf.DUMMYFUNCTION("IF(
    (IFERROR(MATCH(AA13, SPLIT($D13, "",""), 0),-1))&lt;&gt;-1,
        2, 
    IF(IFERROR(MATCH(CONCAT(CONCAT(""*"",AA13),""*""), SPLIT($D13, "",""), 0),-1)&lt;&gt;-1,
        1,
        0
        )        
)"),0.0)</f>
        <v>0</v>
      </c>
      <c r="AC13" s="51" t="s">
        <v>130</v>
      </c>
      <c r="AD13" s="52">
        <f>IFERROR(__xludf.DUMMYFUNCTION("IF (
                (IFERROR(MATCH(CONCAT(CONCAT(""*"",AA13),""*""),SPLIT($D13, "",""), 0),0))=1
                ,
                (
                        IF(
                                (IFERROR(MATCH(AC13, SPLIT($F13, "",""), 0),-1))&lt;&gt;-1
        "&amp;"                        ,
                                2
                                , 
                                (IF(IFERROR(MATCH(CONCAT(CONCAT(""*"",AC13),""*""), SPLIT($F13, "",""), 0),-1)&lt;&gt;-1,
                                        1,
 "&amp;"                                       0
                                        )        
                                )
                        )
                )
                ,
                (
                        IF (
                     "&amp;"           (IFERROR(MATCH(CONCAT(CONCAT(""*"",AA13),""*""),SPLIT($D13, "",""), 0),0))=2
                                ,
                                (        
                                        IF(
                                               "&amp;" (IFERROR(MATCH(AC13, SPLIT($E13, "",""), 0),-1))&lt;&gt;-1,
                                                2, 
                                                (IF(IFERROR(MATCH(CONCAT(CONCAT(""*"",AC13),""*""), SPLIT($E13, "",""), 0),-1)&lt;&gt;-1,
                "&amp;"                                        1,
                                                        0
                                                        )        
                                                )
                                      "&amp;"  )
                                )
                                ,
                                0
                        )
                )
        )"),0.0)</f>
        <v>0</v>
      </c>
      <c r="AE13" s="46"/>
      <c r="AF13" s="46"/>
      <c r="AG13" s="46"/>
      <c r="AH13" s="46"/>
      <c r="AI13" s="46"/>
      <c r="AJ13" s="46"/>
    </row>
    <row r="14">
      <c r="A14" s="36" t="s">
        <v>28</v>
      </c>
      <c r="B14" s="37" t="s">
        <v>131</v>
      </c>
      <c r="D14" s="38" t="s">
        <v>132</v>
      </c>
      <c r="E14" s="39" t="s">
        <v>113</v>
      </c>
      <c r="F14" s="39" t="s">
        <v>112</v>
      </c>
      <c r="G14" s="40" t="s">
        <v>115</v>
      </c>
      <c r="H14" s="41">
        <f>IFERROR(__xludf.DUMMYFUNCTION("IF(
    (IFERROR(MATCH(G14, SPLIT($D14, "",""), 0),-1))&lt;&gt;-1,
        2, 
    IF(IFERROR(MATCH(CONCAT(CONCAT(""*"",G14),""*""), SPLIT($D14, "",""), 0),-1)&lt;&gt;-1,
        1,
        0
        )        
)"),2.0)</f>
        <v>2</v>
      </c>
      <c r="I14" s="42" t="s">
        <v>114</v>
      </c>
      <c r="J14" s="43">
        <f>IFERROR(__xludf.DUMMYFUNCTION("IF (
                (IFERROR(MATCH(CONCAT(CONCAT(""*"",G14),""*""),SPLIT($D14, "",""), 0),0))=1
                ,
                (
                        IF(
                                (IFERROR(MATCH(I14, SPLIT($F14, "",""), 0),-1))&lt;&gt;-1
          "&amp;"                      ,
                                2
                                , 
                                (IF(IFERROR(MATCH(CONCAT(CONCAT(""*"",I14),""*""), SPLIT($F14, "",""), 0),-1)&lt;&gt;-1,
                                        1,
    "&amp;"                                    0
                                        )        
                                )
                        )
                )
                ,
                (
                        IF (
                        "&amp;"        (IFERROR(MATCH(CONCAT(CONCAT(""*"",G14),""*""),SPLIT($D14, "",""), 0),0))=2
                                ,
                                (        
                                        IF(
                                                (IF"&amp;"ERROR(MATCH(I14, SPLIT($E14, "",""), 0),-1))&lt;&gt;-1,
                                                2, 
                                                (IF(IFERROR(MATCH(CONCAT(CONCAT(""*"",I14),""*""), SPLIT($E14, "",""), 0),-1)&lt;&gt;-1,
                      "&amp;"                                  1,
                                                        0
                                                        )        
                                                )
                                        )
  "&amp;"                              )
                                ,
                                0
                        )
                )
        )"),2.0)</f>
        <v>2</v>
      </c>
      <c r="K14" s="42" t="s">
        <v>115</v>
      </c>
      <c r="L14" s="41">
        <f>IFERROR(__xludf.DUMMYFUNCTION("IF(
    (IFERROR(MATCH(K14, SPLIT($D14, "",""), 0),-1))&lt;&gt;-1,
        2, 
    IF(IFERROR(MATCH(CONCAT(CONCAT(""*"",K14),""*""), SPLIT($D14, "",""), 0),-1)&lt;&gt;-1,
        1,
        0
        )        
)"),2.0)</f>
        <v>2</v>
      </c>
      <c r="M14" s="42" t="s">
        <v>114</v>
      </c>
      <c r="N14" s="43">
        <f>IFERROR(__xludf.DUMMYFUNCTION("IF (
                (IFERROR(MATCH(CONCAT(CONCAT(""*"",K14),""*""),SPLIT($D14, "",""), 0),0))=1
                ,
                (
                        IF(
                                (IFERROR(MATCH(M14, SPLIT($F14, "",""), 0),-1))&lt;&gt;-1
          "&amp;"                      ,
                                2
                                , 
                                (IF(IFERROR(MATCH(CONCAT(CONCAT(""*"",M14),""*""), SPLIT($F14, "",""), 0),-1)&lt;&gt;-1,
                                        1,
    "&amp;"                                    0
                                        )        
                                )
                        )
                )
                ,
                (
                        IF (
                        "&amp;"        (IFERROR(MATCH(CONCAT(CONCAT(""*"",K14),""*""),SPLIT($D14, "",""), 0),0))=2
                                ,
                                (        
                                        IF(
                                                (IF"&amp;"ERROR(MATCH(M14, SPLIT($E14, "",""), 0),-1))&lt;&gt;-1,
                                                2, 
                                                (IF(IFERROR(MATCH(CONCAT(CONCAT(""*"",M14),""*""), SPLIT($E14, "",""), 0),-1)&lt;&gt;-1,
                      "&amp;"                                  1,
                                                        0
                                                        )        
                                                )
                                        )
  "&amp;"                              )
                                ,
                                0
                        )
                )
        )"),2.0)</f>
        <v>2</v>
      </c>
      <c r="O14" s="40" t="s">
        <v>115</v>
      </c>
      <c r="P14" s="41">
        <f>IFERROR(__xludf.DUMMYFUNCTION("IF(
    (IFERROR(MATCH(O14, SPLIT($D14, "",""), 0),-1))&lt;&gt;-1,
        2, 
    IF(IFERROR(MATCH(CONCAT(CONCAT(""*"",O14),""*""), SPLIT($D14, "",""), 0),-1)&lt;&gt;-1,
        1,
        0
        )        
)"),2.0)</f>
        <v>2</v>
      </c>
      <c r="Q14" s="42" t="s">
        <v>114</v>
      </c>
      <c r="R14" s="43">
        <f>IFERROR(__xludf.DUMMYFUNCTION("IF (
                (IFERROR(MATCH(CONCAT(CONCAT(""*"",O14),""*""),SPLIT($D14, "",""), 0),0))=1
                ,
                (
                        IF(
                                (IFERROR(MATCH(Q14, SPLIT($F14, "",""), 0),-1))&lt;&gt;-1
          "&amp;"                      ,
                                2
                                , 
                                (IF(IFERROR(MATCH(CONCAT(CONCAT(""*"",Q14),""*""), SPLIT($F14, "",""), 0),-1)&lt;&gt;-1,
                                        1,
    "&amp;"                                    0
                                        )        
                                )
                        )
                )
                ,
                (
                        IF (
                        "&amp;"        (IFERROR(MATCH(CONCAT(CONCAT(""*"",O14),""*""),SPLIT($D14, "",""), 0),0))=2
                                ,
                                (        
                                        IF(
                                                (IF"&amp;"ERROR(MATCH(Q14, SPLIT($E14, "",""), 0),-1))&lt;&gt;-1,
                                                2, 
                                                (IF(IFERROR(MATCH(CONCAT(CONCAT(""*"",Q14),""*""), SPLIT($E14, "",""), 0),-1)&lt;&gt;-1,
                      "&amp;"                                  1,
                                                        0
                                                        )        
                                                )
                                        )
  "&amp;"                              )
                                ,
                                0
                        )
                )
        )"),2.0)</f>
        <v>2</v>
      </c>
      <c r="S14" s="42" t="s">
        <v>115</v>
      </c>
      <c r="T14" s="41">
        <f>IFERROR(__xludf.DUMMYFUNCTION("IF(
    (IFERROR(MATCH(S14, SPLIT($D14, "",""), 0),-1))&lt;&gt;-1,
        2, 
    IF(IFERROR(MATCH(CONCAT(CONCAT(""*"",S14),""*""), SPLIT($D14, "",""), 0),-1)&lt;&gt;-1,
        1,
        0
        )        
)"),2.0)</f>
        <v>2</v>
      </c>
      <c r="U14" s="42" t="s">
        <v>114</v>
      </c>
      <c r="V14" s="43">
        <f>IFERROR(__xludf.DUMMYFUNCTION("IF (
                (IFERROR(MATCH(CONCAT(CONCAT(""*"",S14),""*""),SPLIT($D14, "",""), 0),0))=1
                ,
                (
                        IF(
                                (IFERROR(MATCH(U14, SPLIT($F14, "",""), 0),-1))&lt;&gt;-1
          "&amp;"                      ,
                                2
                                , 
                                (IF(IFERROR(MATCH(CONCAT(CONCAT(""*"",U14),""*""), SPLIT($F14, "",""), 0),-1)&lt;&gt;-1,
                                        1,
    "&amp;"                                    0
                                        )        
                                )
                        )
                )
                ,
                (
                        IF (
                        "&amp;"        (IFERROR(MATCH(CONCAT(CONCAT(""*"",S14),""*""),SPLIT($D14, "",""), 0),0))=2
                                ,
                                (        
                                        IF(
                                                (IF"&amp;"ERROR(MATCH(U14, SPLIT($E14, "",""), 0),-1))&lt;&gt;-1,
                                                2, 
                                                (IF(IFERROR(MATCH(CONCAT(CONCAT(""*"",U14),""*""), SPLIT($E14, "",""), 0),-1)&lt;&gt;-1,
                      "&amp;"                                  1,
                                                        0
                                                        )        
                                                )
                                        )
  "&amp;"                              )
                                ,
                                0
                        )
                )
        )"),2.0)</f>
        <v>2</v>
      </c>
      <c r="W14" s="40" t="s">
        <v>115</v>
      </c>
      <c r="X14" s="41">
        <f>IFERROR(__xludf.DUMMYFUNCTION("IF(
    (IFERROR(MATCH(W14, SPLIT($D14, "",""), 0),-1))&lt;&gt;-1,
        2, 
    IF(IFERROR(MATCH(CONCAT(CONCAT(""*"",W14),""*""), SPLIT($D14, "",""), 0),-1)&lt;&gt;-1,
        1,
        0
        )        
)"),2.0)</f>
        <v>2</v>
      </c>
      <c r="Y14" s="42" t="s">
        <v>114</v>
      </c>
      <c r="Z14" s="43">
        <f>IFERROR(__xludf.DUMMYFUNCTION("IF (
                (IFERROR(MATCH(CONCAT(CONCAT(""*"",W14),""*""),SPLIT($D14, "",""), 0),0))=1
                ,
                (
                        IF(
                                (IFERROR(MATCH(Y14, SPLIT($F14, "",""), 0),-1))&lt;&gt;-1
          "&amp;"                      ,
                                2
                                , 
                                (IF(IFERROR(MATCH(CONCAT(CONCAT(""*"",Y14),""*""), SPLIT($F14, "",""), 0),-1)&lt;&gt;-1,
                                        1,
    "&amp;"                                    0
                                        )        
                                )
                        )
                )
                ,
                (
                        IF (
                        "&amp;"        (IFERROR(MATCH(CONCAT(CONCAT(""*"",W14),""*""),SPLIT($D14, "",""), 0),0))=2
                                ,
                                (        
                                        IF(
                                                (IF"&amp;"ERROR(MATCH(Y14, SPLIT($E14, "",""), 0),-1))&lt;&gt;-1,
                                                2, 
                                                (IF(IFERROR(MATCH(CONCAT(CONCAT(""*"",Y14),""*""), SPLIT($E14, "",""), 0),-1)&lt;&gt;-1,
                      "&amp;"                                  1,
                                                        0
                                                        )        
                                                )
                                        )
  "&amp;"                              )
                                ,
                                0
                        )
                )
        )"),2.0)</f>
        <v>2</v>
      </c>
      <c r="AA14" s="40" t="s">
        <v>108</v>
      </c>
      <c r="AB14" s="41">
        <f>IFERROR(__xludf.DUMMYFUNCTION("IF(
    (IFERROR(MATCH(AA14, SPLIT($D14, "",""), 0),-1))&lt;&gt;-1,
        2, 
    IF(IFERROR(MATCH(CONCAT(CONCAT(""*"",AA14),""*""), SPLIT($D14, "",""), 0),-1)&lt;&gt;-1,
        1,
        0
        )        
)"),0.0)</f>
        <v>0</v>
      </c>
      <c r="AC14" s="42" t="s">
        <v>133</v>
      </c>
      <c r="AD14" s="43">
        <f>IFERROR(__xludf.DUMMYFUNCTION("IF (
                (IFERROR(MATCH(CONCAT(CONCAT(""*"",AA14),""*""),SPLIT($D14, "",""), 0),0))=1
                ,
                (
                        IF(
                                (IFERROR(MATCH(AC14, SPLIT($F14, "",""), 0),-1))&lt;&gt;-1
        "&amp;"                        ,
                                2
                                , 
                                (IF(IFERROR(MATCH(CONCAT(CONCAT(""*"",AC14),""*""), SPLIT($F14, "",""), 0),-1)&lt;&gt;-1,
                                        1,
 "&amp;"                                       0
                                        )        
                                )
                        )
                )
                ,
                (
                        IF (
                     "&amp;"           (IFERROR(MATCH(CONCAT(CONCAT(""*"",AA14),""*""),SPLIT($D14, "",""), 0),0))=2
                                ,
                                (        
                                        IF(
                                               "&amp;" (IFERROR(MATCH(AC14, SPLIT($E14, "",""), 0),-1))&lt;&gt;-1,
                                                2, 
                                                (IF(IFERROR(MATCH(CONCAT(CONCAT(""*"",AC14),""*""), SPLIT($E14, "",""), 0),-1)&lt;&gt;-1,
                "&amp;"                                        1,
                                                        0
                                                        )        
                                                )
                                      "&amp;"  )
                                )
                                ,
                                0
                        )
                )
        )"),0.0)</f>
        <v>0</v>
      </c>
    </row>
    <row r="15">
      <c r="A15" s="36" t="s">
        <v>31</v>
      </c>
      <c r="B15" s="37" t="s">
        <v>134</v>
      </c>
      <c r="D15" s="38" t="s">
        <v>132</v>
      </c>
      <c r="E15" s="39" t="s">
        <v>113</v>
      </c>
      <c r="F15" s="39" t="s">
        <v>112</v>
      </c>
      <c r="G15" s="40" t="s">
        <v>115</v>
      </c>
      <c r="H15" s="41">
        <f>IFERROR(__xludf.DUMMYFUNCTION("IF(
    (IFERROR(MATCH(G15, SPLIT($D15, "",""), 0),-1))&lt;&gt;-1,
        2, 
    IF(IFERROR(MATCH(CONCAT(CONCAT(""*"",G15),""*""), SPLIT($D15, "",""), 0),-1)&lt;&gt;-1,
        1,
        0
        )        
)"),2.0)</f>
        <v>2</v>
      </c>
      <c r="I15" s="42" t="s">
        <v>114</v>
      </c>
      <c r="J15" s="43">
        <f>IFERROR(__xludf.DUMMYFUNCTION("IF (
                (IFERROR(MATCH(CONCAT(CONCAT(""*"",G15),""*""),SPLIT($D15, "",""), 0),0))=1
                ,
                (
                        IF(
                                (IFERROR(MATCH(I15, SPLIT($F15, "",""), 0),-1))&lt;&gt;-1
          "&amp;"                      ,
                                2
                                , 
                                (IF(IFERROR(MATCH(CONCAT(CONCAT(""*"",I15),""*""), SPLIT($F15, "",""), 0),-1)&lt;&gt;-1,
                                        1,
    "&amp;"                                    0
                                        )        
                                )
                        )
                )
                ,
                (
                        IF (
                        "&amp;"        (IFERROR(MATCH(CONCAT(CONCAT(""*"",G15),""*""),SPLIT($D15, "",""), 0),0))=2
                                ,
                                (        
                                        IF(
                                                (IF"&amp;"ERROR(MATCH(I15, SPLIT($E15, "",""), 0),-1))&lt;&gt;-1,
                                                2, 
                                                (IF(IFERROR(MATCH(CONCAT(CONCAT(""*"",I15),""*""), SPLIT($E15, "",""), 0),-1)&lt;&gt;-1,
                      "&amp;"                                  1,
                                                        0
                                                        )        
                                                )
                                        )
  "&amp;"                              )
                                ,
                                0
                        )
                )
        )"),2.0)</f>
        <v>2</v>
      </c>
      <c r="K15" s="42" t="s">
        <v>115</v>
      </c>
      <c r="L15" s="41">
        <f>IFERROR(__xludf.DUMMYFUNCTION("IF(
    (IFERROR(MATCH(K15, SPLIT($D15, "",""), 0),-1))&lt;&gt;-1,
        2, 
    IF(IFERROR(MATCH(CONCAT(CONCAT(""*"",K15),""*""), SPLIT($D15, "",""), 0),-1)&lt;&gt;-1,
        1,
        0
        )        
)"),2.0)</f>
        <v>2</v>
      </c>
      <c r="M15" s="42" t="s">
        <v>114</v>
      </c>
      <c r="N15" s="43">
        <f>IFERROR(__xludf.DUMMYFUNCTION("IF (
                (IFERROR(MATCH(CONCAT(CONCAT(""*"",K15),""*""),SPLIT($D15, "",""), 0),0))=1
                ,
                (
                        IF(
                                (IFERROR(MATCH(M15, SPLIT($F15, "",""), 0),-1))&lt;&gt;-1
          "&amp;"                      ,
                                2
                                , 
                                (IF(IFERROR(MATCH(CONCAT(CONCAT(""*"",M15),""*""), SPLIT($F15, "",""), 0),-1)&lt;&gt;-1,
                                        1,
    "&amp;"                                    0
                                        )        
                                )
                        )
                )
                ,
                (
                        IF (
                        "&amp;"        (IFERROR(MATCH(CONCAT(CONCAT(""*"",K15),""*""),SPLIT($D15, "",""), 0),0))=2
                                ,
                                (        
                                        IF(
                                                (IF"&amp;"ERROR(MATCH(M15, SPLIT($E15, "",""), 0),-1))&lt;&gt;-1,
                                                2, 
                                                (IF(IFERROR(MATCH(CONCAT(CONCAT(""*"",M15),""*""), SPLIT($E15, "",""), 0),-1)&lt;&gt;-1,
                      "&amp;"                                  1,
                                                        0
                                                        )        
                                                )
                                        )
  "&amp;"                              )
                                ,
                                0
                        )
                )
        )"),2.0)</f>
        <v>2</v>
      </c>
      <c r="O15" s="40" t="s">
        <v>115</v>
      </c>
      <c r="P15" s="41">
        <f>IFERROR(__xludf.DUMMYFUNCTION("IF(
    (IFERROR(MATCH(O15, SPLIT($D15, "",""), 0),-1))&lt;&gt;-1,
        2, 
    IF(IFERROR(MATCH(CONCAT(CONCAT(""*"",O15),""*""), SPLIT($D15, "",""), 0),-1)&lt;&gt;-1,
        1,
        0
        )        
)"),2.0)</f>
        <v>2</v>
      </c>
      <c r="Q15" s="42" t="s">
        <v>114</v>
      </c>
      <c r="R15" s="43">
        <f>IFERROR(__xludf.DUMMYFUNCTION("IF (
                (IFERROR(MATCH(CONCAT(CONCAT(""*"",O15),""*""),SPLIT($D15, "",""), 0),0))=1
                ,
                (
                        IF(
                                (IFERROR(MATCH(Q15, SPLIT($F15, "",""), 0),-1))&lt;&gt;-1
          "&amp;"                      ,
                                2
                                , 
                                (IF(IFERROR(MATCH(CONCAT(CONCAT(""*"",Q15),""*""), SPLIT($F15, "",""), 0),-1)&lt;&gt;-1,
                                        1,
    "&amp;"                                    0
                                        )        
                                )
                        )
                )
                ,
                (
                        IF (
                        "&amp;"        (IFERROR(MATCH(CONCAT(CONCAT(""*"",O15),""*""),SPLIT($D15, "",""), 0),0))=2
                                ,
                                (        
                                        IF(
                                                (IF"&amp;"ERROR(MATCH(Q15, SPLIT($E15, "",""), 0),-1))&lt;&gt;-1,
                                                2, 
                                                (IF(IFERROR(MATCH(CONCAT(CONCAT(""*"",Q15),""*""), SPLIT($E15, "",""), 0),-1)&lt;&gt;-1,
                      "&amp;"                                  1,
                                                        0
                                                        )        
                                                )
                                        )
  "&amp;"                              )
                                ,
                                0
                        )
                )
        )"),2.0)</f>
        <v>2</v>
      </c>
      <c r="S15" s="42" t="s">
        <v>115</v>
      </c>
      <c r="T15" s="41">
        <f>IFERROR(__xludf.DUMMYFUNCTION("IF(
    (IFERROR(MATCH(S15, SPLIT($D15, "",""), 0),-1))&lt;&gt;-1,
        2, 
    IF(IFERROR(MATCH(CONCAT(CONCAT(""*"",S15),""*""), SPLIT($D15, "",""), 0),-1)&lt;&gt;-1,
        1,
        0
        )        
)"),2.0)</f>
        <v>2</v>
      </c>
      <c r="U15" s="42" t="s">
        <v>114</v>
      </c>
      <c r="V15" s="43">
        <f>IFERROR(__xludf.DUMMYFUNCTION("IF (
                (IFERROR(MATCH(CONCAT(CONCAT(""*"",S15),""*""),SPLIT($D15, "",""), 0),0))=1
                ,
                (
                        IF(
                                (IFERROR(MATCH(U15, SPLIT($F15, "",""), 0),-1))&lt;&gt;-1
          "&amp;"                      ,
                                2
                                , 
                                (IF(IFERROR(MATCH(CONCAT(CONCAT(""*"",U15),""*""), SPLIT($F15, "",""), 0),-1)&lt;&gt;-1,
                                        1,
    "&amp;"                                    0
                                        )        
                                )
                        )
                )
                ,
                (
                        IF (
                        "&amp;"        (IFERROR(MATCH(CONCAT(CONCAT(""*"",S15),""*""),SPLIT($D15, "",""), 0),0))=2
                                ,
                                (        
                                        IF(
                                                (IF"&amp;"ERROR(MATCH(U15, SPLIT($E15, "",""), 0),-1))&lt;&gt;-1,
                                                2, 
                                                (IF(IFERROR(MATCH(CONCAT(CONCAT(""*"",U15),""*""), SPLIT($E15, "",""), 0),-1)&lt;&gt;-1,
                      "&amp;"                                  1,
                                                        0
                                                        )        
                                                )
                                        )
  "&amp;"                              )
                                ,
                                0
                        )
                )
        )"),2.0)</f>
        <v>2</v>
      </c>
      <c r="W15" s="40" t="s">
        <v>115</v>
      </c>
      <c r="X15" s="41">
        <f>IFERROR(__xludf.DUMMYFUNCTION("IF(
    (IFERROR(MATCH(W15, SPLIT($D15, "",""), 0),-1))&lt;&gt;-1,
        2, 
    IF(IFERROR(MATCH(CONCAT(CONCAT(""*"",W15),""*""), SPLIT($D15, "",""), 0),-1)&lt;&gt;-1,
        1,
        0
        )        
)"),2.0)</f>
        <v>2</v>
      </c>
      <c r="Y15" s="42" t="s">
        <v>114</v>
      </c>
      <c r="Z15" s="43">
        <f>IFERROR(__xludf.DUMMYFUNCTION("IF (
                (IFERROR(MATCH(CONCAT(CONCAT(""*"",W15),""*""),SPLIT($D15, "",""), 0),0))=1
                ,
                (
                        IF(
                                (IFERROR(MATCH(Y15, SPLIT($F15, "",""), 0),-1))&lt;&gt;-1
          "&amp;"                      ,
                                2
                                , 
                                (IF(IFERROR(MATCH(CONCAT(CONCAT(""*"",Y15),""*""), SPLIT($F15, "",""), 0),-1)&lt;&gt;-1,
                                        1,
    "&amp;"                                    0
                                        )        
                                )
                        )
                )
                ,
                (
                        IF (
                        "&amp;"        (IFERROR(MATCH(CONCAT(CONCAT(""*"",W15),""*""),SPLIT($D15, "",""), 0),0))=2
                                ,
                                (        
                                        IF(
                                                (IF"&amp;"ERROR(MATCH(Y15, SPLIT($E15, "",""), 0),-1))&lt;&gt;-1,
                                                2, 
                                                (IF(IFERROR(MATCH(CONCAT(CONCAT(""*"",Y15),""*""), SPLIT($E15, "",""), 0),-1)&lt;&gt;-1,
                      "&amp;"                                  1,
                                                        0
                                                        )        
                                                )
                                        )
  "&amp;"                              )
                                ,
                                0
                        )
                )
        )"),2.0)</f>
        <v>2</v>
      </c>
      <c r="AA15" s="40" t="s">
        <v>108</v>
      </c>
      <c r="AB15" s="41">
        <f>IFERROR(__xludf.DUMMYFUNCTION("IF(
    (IFERROR(MATCH(AA15, SPLIT($D15, "",""), 0),-1))&lt;&gt;-1,
        2, 
    IF(IFERROR(MATCH(CONCAT(CONCAT(""*"",AA15),""*""), SPLIT($D15, "",""), 0),-1)&lt;&gt;-1,
        1,
        0
        )        
)"),0.0)</f>
        <v>0</v>
      </c>
      <c r="AC15" s="42" t="s">
        <v>135</v>
      </c>
      <c r="AD15" s="43">
        <f>IFERROR(__xludf.DUMMYFUNCTION("IF (
                (IFERROR(MATCH(CONCAT(CONCAT(""*"",AA15),""*""),SPLIT($D15, "",""), 0),0))=1
                ,
                (
                        IF(
                                (IFERROR(MATCH(AC15, SPLIT($F15, "",""), 0),-1))&lt;&gt;-1
        "&amp;"                        ,
                                2
                                , 
                                (IF(IFERROR(MATCH(CONCAT(CONCAT(""*"",AC15),""*""), SPLIT($F15, "",""), 0),-1)&lt;&gt;-1,
                                        1,
 "&amp;"                                       0
                                        )        
                                )
                        )
                )
                ,
                (
                        IF (
                     "&amp;"           (IFERROR(MATCH(CONCAT(CONCAT(""*"",AA15),""*""),SPLIT($D15, "",""), 0),0))=2
                                ,
                                (        
                                        IF(
                                               "&amp;" (IFERROR(MATCH(AC15, SPLIT($E15, "",""), 0),-1))&lt;&gt;-1,
                                                2, 
                                                (IF(IFERROR(MATCH(CONCAT(CONCAT(""*"",AC15),""*""), SPLIT($E15, "",""), 0),-1)&lt;&gt;-1,
                "&amp;"                                        1,
                                                        0
                                                        )        
                                                )
                                      "&amp;"  )
                                )
                                ,
                                0
                        )
                )
        )"),0.0)</f>
        <v>0</v>
      </c>
    </row>
    <row r="16">
      <c r="A16" s="44" t="s">
        <v>34</v>
      </c>
      <c r="B16" s="45" t="s">
        <v>136</v>
      </c>
      <c r="C16" s="46"/>
      <c r="D16" s="47" t="s">
        <v>137</v>
      </c>
      <c r="E16" s="48" t="s">
        <v>138</v>
      </c>
      <c r="F16" s="48" t="s">
        <v>139</v>
      </c>
      <c r="G16" s="49" t="s">
        <v>105</v>
      </c>
      <c r="H16" s="50">
        <f>IFERROR(__xludf.DUMMYFUNCTION("IF(
    (IFERROR(MATCH(G16, SPLIT($D16, "",""), 0),-1))&lt;&gt;-1,
        2, 
    IF(IFERROR(MATCH(CONCAT(CONCAT(""*"",G16),""*""), SPLIT($D16, "",""), 0),-1)&lt;&gt;-1,
        1,
        0
        )        
)"),2.0)</f>
        <v>2</v>
      </c>
      <c r="I16" s="51" t="s">
        <v>104</v>
      </c>
      <c r="J16" s="52">
        <f>IFERROR(__xludf.DUMMYFUNCTION("IF (
                (IFERROR(MATCH(CONCAT(CONCAT(""*"",G16),""*""),SPLIT($D16, "",""), 0),0))=1
                ,
                (
                        IF(
                                (IFERROR(MATCH(I16, SPLIT($F16, "",""), 0),-1))&lt;&gt;-1
          "&amp;"                      ,
                                2
                                , 
                                (IF(IFERROR(MATCH(CONCAT(CONCAT(""*"",I16),""*""), SPLIT($F16, "",""), 0),-1)&lt;&gt;-1,
                                        1,
    "&amp;"                                    0
                                        )        
                                )
                        )
                )
                ,
                (
                        IF (
                        "&amp;"        (IFERROR(MATCH(CONCAT(CONCAT(""*"",G16),""*""),SPLIT($D16, "",""), 0),0))=2
                                ,
                                (        
                                        IF(
                                                (IF"&amp;"ERROR(MATCH(I16, SPLIT($E16, "",""), 0),-1))&lt;&gt;-1,
                                                2, 
                                                (IF(IFERROR(MATCH(CONCAT(CONCAT(""*"",I16),""*""), SPLIT($E16, "",""), 0),-1)&lt;&gt;-1,
                      "&amp;"                                  1,
                                                        0
                                                        )        
                                                )
                                        )
  "&amp;"                              )
                                ,
                                0
                        )
                )
        )"),2.0)</f>
        <v>2</v>
      </c>
      <c r="K16" s="51" t="s">
        <v>105</v>
      </c>
      <c r="L16" s="50">
        <f>IFERROR(__xludf.DUMMYFUNCTION("IF(
    (IFERROR(MATCH(K16, SPLIT($D16, "",""), 0),-1))&lt;&gt;-1,
        2, 
    IF(IFERROR(MATCH(CONCAT(CONCAT(""*"",K16),""*""), SPLIT($D16, "",""), 0),-1)&lt;&gt;-1,
        1,
        0
        )        
)"),2.0)</f>
        <v>2</v>
      </c>
      <c r="M16" s="51" t="s">
        <v>104</v>
      </c>
      <c r="N16" s="52">
        <f>IFERROR(__xludf.DUMMYFUNCTION("IF (
                (IFERROR(MATCH(CONCAT(CONCAT(""*"",K16),""*""),SPLIT($D16, "",""), 0),0))=1
                ,
                (
                        IF(
                                (IFERROR(MATCH(M16, SPLIT($F16, "",""), 0),-1))&lt;&gt;-1
          "&amp;"                      ,
                                2
                                , 
                                (IF(IFERROR(MATCH(CONCAT(CONCAT(""*"",M16),""*""), SPLIT($F16, "",""), 0),-1)&lt;&gt;-1,
                                        1,
    "&amp;"                                    0
                                        )        
                                )
                        )
                )
                ,
                (
                        IF (
                        "&amp;"        (IFERROR(MATCH(CONCAT(CONCAT(""*"",K16),""*""),SPLIT($D16, "",""), 0),0))=2
                                ,
                                (        
                                        IF(
                                                (IF"&amp;"ERROR(MATCH(M16, SPLIT($E16, "",""), 0),-1))&lt;&gt;-1,
                                                2, 
                                                (IF(IFERROR(MATCH(CONCAT(CONCAT(""*"",M16),""*""), SPLIT($E16, "",""), 0),-1)&lt;&gt;-1,
                      "&amp;"                                  1,
                                                        0
                                                        )        
                                                )
                                        )
  "&amp;"                              )
                                ,
                                0
                        )
                )
        )"),2.0)</f>
        <v>2</v>
      </c>
      <c r="O16" s="49" t="s">
        <v>105</v>
      </c>
      <c r="P16" s="50">
        <f>IFERROR(__xludf.DUMMYFUNCTION("IF(
    (IFERROR(MATCH(O16, SPLIT($D16, "",""), 0),-1))&lt;&gt;-1,
        2, 
    IF(IFERROR(MATCH(CONCAT(CONCAT(""*"",O16),""*""), SPLIT($D16, "",""), 0),-1)&lt;&gt;-1,
        1,
        0
        )        
)"),2.0)</f>
        <v>2</v>
      </c>
      <c r="Q16" s="51" t="s">
        <v>104</v>
      </c>
      <c r="R16" s="52">
        <f>IFERROR(__xludf.DUMMYFUNCTION("IF (
                (IFERROR(MATCH(CONCAT(CONCAT(""*"",O16),""*""),SPLIT($D16, "",""), 0),0))=1
                ,
                (
                        IF(
                                (IFERROR(MATCH(Q16, SPLIT($F16, "",""), 0),-1))&lt;&gt;-1
          "&amp;"                      ,
                                2
                                , 
                                (IF(IFERROR(MATCH(CONCAT(CONCAT(""*"",Q16),""*""), SPLIT($F16, "",""), 0),-1)&lt;&gt;-1,
                                        1,
    "&amp;"                                    0
                                        )        
                                )
                        )
                )
                ,
                (
                        IF (
                        "&amp;"        (IFERROR(MATCH(CONCAT(CONCAT(""*"",O16),""*""),SPLIT($D16, "",""), 0),0))=2
                                ,
                                (        
                                        IF(
                                                (IF"&amp;"ERROR(MATCH(Q16, SPLIT($E16, "",""), 0),-1))&lt;&gt;-1,
                                                2, 
                                                (IF(IFERROR(MATCH(CONCAT(CONCAT(""*"",Q16),""*""), SPLIT($E16, "",""), 0),-1)&lt;&gt;-1,
                      "&amp;"                                  1,
                                                        0
                                                        )        
                                                )
                                        )
  "&amp;"                              )
                                ,
                                0
                        )
                )
        )"),2.0)</f>
        <v>2</v>
      </c>
      <c r="S16" s="51" t="s">
        <v>105</v>
      </c>
      <c r="T16" s="50">
        <f>IFERROR(__xludf.DUMMYFUNCTION("IF(
    (IFERROR(MATCH(S16, SPLIT($D16, "",""), 0),-1))&lt;&gt;-1,
        2, 
    IF(IFERROR(MATCH(CONCAT(CONCAT(""*"",S16),""*""), SPLIT($D16, "",""), 0),-1)&lt;&gt;-1,
        1,
        0
        )        
)"),2.0)</f>
        <v>2</v>
      </c>
      <c r="U16" s="51" t="s">
        <v>104</v>
      </c>
      <c r="V16" s="52">
        <f>IFERROR(__xludf.DUMMYFUNCTION("IF (
                (IFERROR(MATCH(CONCAT(CONCAT(""*"",S16),""*""),SPLIT($D16, "",""), 0),0))=1
                ,
                (
                        IF(
                                (IFERROR(MATCH(U16, SPLIT($F16, "",""), 0),-1))&lt;&gt;-1
          "&amp;"                      ,
                                2
                                , 
                                (IF(IFERROR(MATCH(CONCAT(CONCAT(""*"",U16),""*""), SPLIT($F16, "",""), 0),-1)&lt;&gt;-1,
                                        1,
    "&amp;"                                    0
                                        )        
                                )
                        )
                )
                ,
                (
                        IF (
                        "&amp;"        (IFERROR(MATCH(CONCAT(CONCAT(""*"",S16),""*""),SPLIT($D16, "",""), 0),0))=2
                                ,
                                (        
                                        IF(
                                                (IF"&amp;"ERROR(MATCH(U16, SPLIT($E16, "",""), 0),-1))&lt;&gt;-1,
                                                2, 
                                                (IF(IFERROR(MATCH(CONCAT(CONCAT(""*"",U16),""*""), SPLIT($E16, "",""), 0),-1)&lt;&gt;-1,
                      "&amp;"                                  1,
                                                        0
                                                        )        
                                                )
                                        )
  "&amp;"                              )
                                ,
                                0
                        )
                )
        )"),2.0)</f>
        <v>2</v>
      </c>
      <c r="W16" s="49" t="s">
        <v>105</v>
      </c>
      <c r="X16" s="50">
        <f>IFERROR(__xludf.DUMMYFUNCTION("IF(
    (IFERROR(MATCH(W16, SPLIT($D16, "",""), 0),-1))&lt;&gt;-1,
        2, 
    IF(IFERROR(MATCH(CONCAT(CONCAT(""*"",W16),""*""), SPLIT($D16, "",""), 0),-1)&lt;&gt;-1,
        1,
        0
        )        
)"),2.0)</f>
        <v>2</v>
      </c>
      <c r="Y16" s="51" t="s">
        <v>104</v>
      </c>
      <c r="Z16" s="52">
        <f>IFERROR(__xludf.DUMMYFUNCTION("IF (
                (IFERROR(MATCH(CONCAT(CONCAT(""*"",W16),""*""),SPLIT($D16, "",""), 0),0))=1
                ,
                (
                        IF(
                                (IFERROR(MATCH(Y16, SPLIT($F16, "",""), 0),-1))&lt;&gt;-1
          "&amp;"                      ,
                                2
                                , 
                                (IF(IFERROR(MATCH(CONCAT(CONCAT(""*"",Y16),""*""), SPLIT($F16, "",""), 0),-1)&lt;&gt;-1,
                                        1,
    "&amp;"                                    0
                                        )        
                                )
                        )
                )
                ,
                (
                        IF (
                        "&amp;"        (IFERROR(MATCH(CONCAT(CONCAT(""*"",W16),""*""),SPLIT($D16, "",""), 0),0))=2
                                ,
                                (        
                                        IF(
                                                (IF"&amp;"ERROR(MATCH(Y16, SPLIT($E16, "",""), 0),-1))&lt;&gt;-1,
                                                2, 
                                                (IF(IFERROR(MATCH(CONCAT(CONCAT(""*"",Y16),""*""), SPLIT($E16, "",""), 0),-1)&lt;&gt;-1,
                      "&amp;"                                  1,
                                                        0
                                                        )        
                                                )
                                        )
  "&amp;"                              )
                                ,
                                0
                        )
                )
        )"),2.0)</f>
        <v>2</v>
      </c>
      <c r="AA16" s="49" t="s">
        <v>108</v>
      </c>
      <c r="AB16" s="50">
        <f>IFERROR(__xludf.DUMMYFUNCTION("IF(
    (IFERROR(MATCH(AA16, SPLIT($D16, "",""), 0),-1))&lt;&gt;-1,
        2, 
    IF(IFERROR(MATCH(CONCAT(CONCAT(""*"",AA16),""*""), SPLIT($D16, "",""), 0),-1)&lt;&gt;-1,
        1,
        0
        )        
)"),0.0)</f>
        <v>0</v>
      </c>
      <c r="AC16" s="51" t="s">
        <v>140</v>
      </c>
      <c r="AD16" s="52">
        <f>IFERROR(__xludf.DUMMYFUNCTION("IF (
                (IFERROR(MATCH(CONCAT(CONCAT(""*"",AA16),""*""),SPLIT($D16, "",""), 0),0))=1
                ,
                (
                        IF(
                                (IFERROR(MATCH(AC16, SPLIT($F16, "",""), 0),-1))&lt;&gt;-1
        "&amp;"                        ,
                                2
                                , 
                                (IF(IFERROR(MATCH(CONCAT(CONCAT(""*"",AC16),""*""), SPLIT($F16, "",""), 0),-1)&lt;&gt;-1,
                                        1,
 "&amp;"                                       0
                                        )        
                                )
                        )
                )
                ,
                (
                        IF (
                     "&amp;"           (IFERROR(MATCH(CONCAT(CONCAT(""*"",AA16),""*""),SPLIT($D16, "",""), 0),0))=2
                                ,
                                (        
                                        IF(
                                               "&amp;" (IFERROR(MATCH(AC16, SPLIT($E16, "",""), 0),-1))&lt;&gt;-1,
                                                2, 
                                                (IF(IFERROR(MATCH(CONCAT(CONCAT(""*"",AC16),""*""), SPLIT($E16, "",""), 0),-1)&lt;&gt;-1,
                "&amp;"                                        1,
                                                        0
                                                        )        
                                                )
                                      "&amp;"  )
                                )
                                ,
                                0
                        )
                )
        )"),0.0)</f>
        <v>0</v>
      </c>
      <c r="AE16" s="46"/>
      <c r="AF16" s="46"/>
      <c r="AG16" s="46"/>
      <c r="AH16" s="46"/>
      <c r="AI16" s="46"/>
      <c r="AJ16" s="46"/>
    </row>
    <row r="17">
      <c r="A17" s="36" t="s">
        <v>37</v>
      </c>
      <c r="B17" s="37" t="s">
        <v>141</v>
      </c>
      <c r="D17" s="38" t="s">
        <v>142</v>
      </c>
      <c r="E17" s="39" t="s">
        <v>139</v>
      </c>
      <c r="F17" s="39" t="s">
        <v>138</v>
      </c>
      <c r="G17" s="40" t="s">
        <v>104</v>
      </c>
      <c r="H17" s="41">
        <f>IFERROR(__xludf.DUMMYFUNCTION("IF(
    (IFERROR(MATCH(G17, SPLIT($D17, "",""), 0),-1))&lt;&gt;-1,
        2, 
    IF(IFERROR(MATCH(CONCAT(CONCAT(""*"",G17),""*""), SPLIT($D17, "",""), 0),-1)&lt;&gt;-1,
        1,
        0
        )        
)"),2.0)</f>
        <v>2</v>
      </c>
      <c r="I17" s="42" t="s">
        <v>105</v>
      </c>
      <c r="J17" s="43">
        <f>IFERROR(__xludf.DUMMYFUNCTION("IF (
                (IFERROR(MATCH(CONCAT(CONCAT(""*"",G17),""*""),SPLIT($D17, "",""), 0),0))=1
                ,
                (
                        IF(
                                (IFERROR(MATCH(I17, SPLIT($F17, "",""), 0),-1))&lt;&gt;-1
          "&amp;"                      ,
                                2
                                , 
                                (IF(IFERROR(MATCH(CONCAT(CONCAT(""*"",I17),""*""), SPLIT($F17, "",""), 0),-1)&lt;&gt;-1,
                                        1,
    "&amp;"                                    0
                                        )        
                                )
                        )
                )
                ,
                (
                        IF (
                        "&amp;"        (IFERROR(MATCH(CONCAT(CONCAT(""*"",G17),""*""),SPLIT($D17, "",""), 0),0))=2
                                ,
                                (        
                                        IF(
                                                (IF"&amp;"ERROR(MATCH(I17, SPLIT($E17, "",""), 0),-1))&lt;&gt;-1,
                                                2, 
                                                (IF(IFERROR(MATCH(CONCAT(CONCAT(""*"",I17),""*""), SPLIT($E17, "",""), 0),-1)&lt;&gt;-1,
                      "&amp;"                                  1,
                                                        0
                                                        )        
                                                )
                                        )
  "&amp;"                              )
                                ,
                                0
                        )
                )
        )"),2.0)</f>
        <v>2</v>
      </c>
      <c r="K17" s="42" t="s">
        <v>104</v>
      </c>
      <c r="L17" s="41">
        <f>IFERROR(__xludf.DUMMYFUNCTION("IF(
    (IFERROR(MATCH(K17, SPLIT($D17, "",""), 0),-1))&lt;&gt;-1,
        2, 
    IF(IFERROR(MATCH(CONCAT(CONCAT(""*"",K17),""*""), SPLIT($D17, "",""), 0),-1)&lt;&gt;-1,
        1,
        0
        )        
)"),2.0)</f>
        <v>2</v>
      </c>
      <c r="M17" s="42" t="s">
        <v>105</v>
      </c>
      <c r="N17" s="43">
        <f>IFERROR(__xludf.DUMMYFUNCTION("IF (
                (IFERROR(MATCH(CONCAT(CONCAT(""*"",K17),""*""),SPLIT($D17, "",""), 0),0))=1
                ,
                (
                        IF(
                                (IFERROR(MATCH(M17, SPLIT($F17, "",""), 0),-1))&lt;&gt;-1
          "&amp;"                      ,
                                2
                                , 
                                (IF(IFERROR(MATCH(CONCAT(CONCAT(""*"",M17),""*""), SPLIT($F17, "",""), 0),-1)&lt;&gt;-1,
                                        1,
    "&amp;"                                    0
                                        )        
                                )
                        )
                )
                ,
                (
                        IF (
                        "&amp;"        (IFERROR(MATCH(CONCAT(CONCAT(""*"",K17),""*""),SPLIT($D17, "",""), 0),0))=2
                                ,
                                (        
                                        IF(
                                                (IF"&amp;"ERROR(MATCH(M17, SPLIT($E17, "",""), 0),-1))&lt;&gt;-1,
                                                2, 
                                                (IF(IFERROR(MATCH(CONCAT(CONCAT(""*"",M17),""*""), SPLIT($E17, "",""), 0),-1)&lt;&gt;-1,
                      "&amp;"                                  1,
                                                        0
                                                        )        
                                                )
                                        )
  "&amp;"                              )
                                ,
                                0
                        )
                )
        )"),2.0)</f>
        <v>2</v>
      </c>
      <c r="O17" s="40" t="s">
        <v>104</v>
      </c>
      <c r="P17" s="41">
        <f>IFERROR(__xludf.DUMMYFUNCTION("IF(
    (IFERROR(MATCH(O17, SPLIT($D17, "",""), 0),-1))&lt;&gt;-1,
        2, 
    IF(IFERROR(MATCH(CONCAT(CONCAT(""*"",O17),""*""), SPLIT($D17, "",""), 0),-1)&lt;&gt;-1,
        1,
        0
        )        
)"),2.0)</f>
        <v>2</v>
      </c>
      <c r="Q17" s="42" t="s">
        <v>105</v>
      </c>
      <c r="R17" s="43">
        <f>IFERROR(__xludf.DUMMYFUNCTION("IF (
                (IFERROR(MATCH(CONCAT(CONCAT(""*"",O17),""*""),SPLIT($D17, "",""), 0),0))=1
                ,
                (
                        IF(
                                (IFERROR(MATCH(Q17, SPLIT($F17, "",""), 0),-1))&lt;&gt;-1
          "&amp;"                      ,
                                2
                                , 
                                (IF(IFERROR(MATCH(CONCAT(CONCAT(""*"",Q17),""*""), SPLIT($F17, "",""), 0),-1)&lt;&gt;-1,
                                        1,
    "&amp;"                                    0
                                        )        
                                )
                        )
                )
                ,
                (
                        IF (
                        "&amp;"        (IFERROR(MATCH(CONCAT(CONCAT(""*"",O17),""*""),SPLIT($D17, "",""), 0),0))=2
                                ,
                                (        
                                        IF(
                                                (IF"&amp;"ERROR(MATCH(Q17, SPLIT($E17, "",""), 0),-1))&lt;&gt;-1,
                                                2, 
                                                (IF(IFERROR(MATCH(CONCAT(CONCAT(""*"",Q17),""*""), SPLIT($E17, "",""), 0),-1)&lt;&gt;-1,
                      "&amp;"                                  1,
                                                        0
                                                        )        
                                                )
                                        )
  "&amp;"                              )
                                ,
                                0
                        )
                )
        )"),2.0)</f>
        <v>2</v>
      </c>
      <c r="S17" s="42" t="s">
        <v>104</v>
      </c>
      <c r="T17" s="41">
        <f>IFERROR(__xludf.DUMMYFUNCTION("IF(
    (IFERROR(MATCH(S17, SPLIT($D17, "",""), 0),-1))&lt;&gt;-1,
        2, 
    IF(IFERROR(MATCH(CONCAT(CONCAT(""*"",S17),""*""), SPLIT($D17, "",""), 0),-1)&lt;&gt;-1,
        1,
        0
        )        
)"),2.0)</f>
        <v>2</v>
      </c>
      <c r="U17" s="42" t="s">
        <v>105</v>
      </c>
      <c r="V17" s="43">
        <f>IFERROR(__xludf.DUMMYFUNCTION("IF (
                (IFERROR(MATCH(CONCAT(CONCAT(""*"",S17),""*""),SPLIT($D17, "",""), 0),0))=1
                ,
                (
                        IF(
                                (IFERROR(MATCH(U17, SPLIT($F17, "",""), 0),-1))&lt;&gt;-1
          "&amp;"                      ,
                                2
                                , 
                                (IF(IFERROR(MATCH(CONCAT(CONCAT(""*"",U17),""*""), SPLIT($F17, "",""), 0),-1)&lt;&gt;-1,
                                        1,
    "&amp;"                                    0
                                        )        
                                )
                        )
                )
                ,
                (
                        IF (
                        "&amp;"        (IFERROR(MATCH(CONCAT(CONCAT(""*"",S17),""*""),SPLIT($D17, "",""), 0),0))=2
                                ,
                                (        
                                        IF(
                                                (IF"&amp;"ERROR(MATCH(U17, SPLIT($E17, "",""), 0),-1))&lt;&gt;-1,
                                                2, 
                                                (IF(IFERROR(MATCH(CONCAT(CONCAT(""*"",U17),""*""), SPLIT($E17, "",""), 0),-1)&lt;&gt;-1,
                      "&amp;"                                  1,
                                                        0
                                                        )        
                                                )
                                        )
  "&amp;"                              )
                                ,
                                0
                        )
                )
        )"),2.0)</f>
        <v>2</v>
      </c>
      <c r="W17" s="40" t="s">
        <v>104</v>
      </c>
      <c r="X17" s="41">
        <f>IFERROR(__xludf.DUMMYFUNCTION("IF(
    (IFERROR(MATCH(W17, SPLIT($D17, "",""), 0),-1))&lt;&gt;-1,
        2, 
    IF(IFERROR(MATCH(CONCAT(CONCAT(""*"",W17),""*""), SPLIT($D17, "",""), 0),-1)&lt;&gt;-1,
        1,
        0
        )        
)"),2.0)</f>
        <v>2</v>
      </c>
      <c r="Y17" s="42" t="s">
        <v>105</v>
      </c>
      <c r="Z17" s="43">
        <f>IFERROR(__xludf.DUMMYFUNCTION("IF (
                (IFERROR(MATCH(CONCAT(CONCAT(""*"",W17),""*""),SPLIT($D17, "",""), 0),0))=1
                ,
                (
                        IF(
                                (IFERROR(MATCH(Y17, SPLIT($F17, "",""), 0),-1))&lt;&gt;-1
          "&amp;"                      ,
                                2
                                , 
                                (IF(IFERROR(MATCH(CONCAT(CONCAT(""*"",Y17),""*""), SPLIT($F17, "",""), 0),-1)&lt;&gt;-1,
                                        1,
    "&amp;"                                    0
                                        )        
                                )
                        )
                )
                ,
                (
                        IF (
                        "&amp;"        (IFERROR(MATCH(CONCAT(CONCAT(""*"",W17),""*""),SPLIT($D17, "",""), 0),0))=2
                                ,
                                (        
                                        IF(
                                                (IF"&amp;"ERROR(MATCH(Y17, SPLIT($E17, "",""), 0),-1))&lt;&gt;-1,
                                                2, 
                                                (IF(IFERROR(MATCH(CONCAT(CONCAT(""*"",Y17),""*""), SPLIT($E17, "",""), 0),-1)&lt;&gt;-1,
                      "&amp;"                                  1,
                                                        0
                                                        )        
                                                )
                                        )
  "&amp;"                              )
                                ,
                                0
                        )
                )
        )"),2.0)</f>
        <v>2</v>
      </c>
      <c r="AA17" s="40" t="s">
        <v>108</v>
      </c>
      <c r="AB17" s="41">
        <f>IFERROR(__xludf.DUMMYFUNCTION("IF(
    (IFERROR(MATCH(AA17, SPLIT($D17, "",""), 0),-1))&lt;&gt;-1,
        2, 
    IF(IFERROR(MATCH(CONCAT(CONCAT(""*"",AA17),""*""), SPLIT($D17, "",""), 0),-1)&lt;&gt;-1,
        1,
        0
        )        
)"),0.0)</f>
        <v>0</v>
      </c>
      <c r="AC17" s="42" t="s">
        <v>109</v>
      </c>
      <c r="AD17" s="43">
        <f>IFERROR(__xludf.DUMMYFUNCTION("IF (
                (IFERROR(MATCH(CONCAT(CONCAT(""*"",AA17),""*""),SPLIT($D17, "",""), 0),0))=1
                ,
                (
                        IF(
                                (IFERROR(MATCH(AC17, SPLIT($F17, "",""), 0),-1))&lt;&gt;-1
        "&amp;"                        ,
                                2
                                , 
                                (IF(IFERROR(MATCH(CONCAT(CONCAT(""*"",AC17),""*""), SPLIT($F17, "",""), 0),-1)&lt;&gt;-1,
                                        1,
 "&amp;"                                       0
                                        )        
                                )
                        )
                )
                ,
                (
                        IF (
                     "&amp;"           (IFERROR(MATCH(CONCAT(CONCAT(""*"",AA17),""*""),SPLIT($D17, "",""), 0),0))=2
                                ,
                                (        
                                        IF(
                                               "&amp;" (IFERROR(MATCH(AC17, SPLIT($E17, "",""), 0),-1))&lt;&gt;-1,
                                                2, 
                                                (IF(IFERROR(MATCH(CONCAT(CONCAT(""*"",AC17),""*""), SPLIT($E17, "",""), 0),-1)&lt;&gt;-1,
                "&amp;"                                        1,
                                                        0
                                                        )        
                                                )
                                      "&amp;"  )
                                )
                                ,
                                0
                        )
                )
        )"),0.0)</f>
        <v>0</v>
      </c>
    </row>
    <row r="18">
      <c r="A18" s="36" t="s">
        <v>40</v>
      </c>
      <c r="B18" s="37" t="s">
        <v>143</v>
      </c>
      <c r="D18" s="38" t="s">
        <v>144</v>
      </c>
      <c r="E18" s="39" t="s">
        <v>145</v>
      </c>
      <c r="F18" s="39" t="s">
        <v>146</v>
      </c>
      <c r="G18" s="40" t="s">
        <v>114</v>
      </c>
      <c r="H18" s="41">
        <f>IFERROR(__xludf.DUMMYFUNCTION("IF(
    (IFERROR(MATCH(G18, SPLIT($D18, "",""), 0),-1))&lt;&gt;-1,
        2, 
    IF(IFERROR(MATCH(CONCAT(CONCAT(""*"",G18),""*""), SPLIT($D18, "",""), 0),-1)&lt;&gt;-1,
        1,
        0
        )        
)"),2.0)</f>
        <v>2</v>
      </c>
      <c r="I18" s="42" t="s">
        <v>115</v>
      </c>
      <c r="J18" s="43">
        <f>IFERROR(__xludf.DUMMYFUNCTION("IF (
                (IFERROR(MATCH(CONCAT(CONCAT(""*"",G18),""*""),SPLIT($D18, "",""), 0),0))=1
                ,
                (
                        IF(
                                (IFERROR(MATCH(I18, SPLIT($F18, "",""), 0),-1))&lt;&gt;-1
          "&amp;"                      ,
                                2
                                , 
                                (IF(IFERROR(MATCH(CONCAT(CONCAT(""*"",I18),""*""), SPLIT($F18, "",""), 0),-1)&lt;&gt;-1,
                                        1,
    "&amp;"                                    0
                                        )        
                                )
                        )
                )
                ,
                (
                        IF (
                        "&amp;"        (IFERROR(MATCH(CONCAT(CONCAT(""*"",G18),""*""),SPLIT($D18, "",""), 0),0))=2
                                ,
                                (        
                                        IF(
                                                (IF"&amp;"ERROR(MATCH(I18, SPLIT($E18, "",""), 0),-1))&lt;&gt;-1,
                                                2, 
                                                (IF(IFERROR(MATCH(CONCAT(CONCAT(""*"",I18),""*""), SPLIT($E18, "",""), 0),-1)&lt;&gt;-1,
                      "&amp;"                                  1,
                                                        0
                                                        )        
                                                )
                                        )
  "&amp;"                              )
                                ,
                                0
                        )
                )
        )"),2.0)</f>
        <v>2</v>
      </c>
      <c r="K18" s="42" t="s">
        <v>114</v>
      </c>
      <c r="L18" s="41">
        <f>IFERROR(__xludf.DUMMYFUNCTION("IF(
    (IFERROR(MATCH(K18, SPLIT($D18, "",""), 0),-1))&lt;&gt;-1,
        2, 
    IF(IFERROR(MATCH(CONCAT(CONCAT(""*"",K18),""*""), SPLIT($D18, "",""), 0),-1)&lt;&gt;-1,
        1,
        0
        )        
)"),2.0)</f>
        <v>2</v>
      </c>
      <c r="M18" s="42" t="s">
        <v>115</v>
      </c>
      <c r="N18" s="43">
        <f>IFERROR(__xludf.DUMMYFUNCTION("IF (
                (IFERROR(MATCH(CONCAT(CONCAT(""*"",K18),""*""),SPLIT($D18, "",""), 0),0))=1
                ,
                (
                        IF(
                                (IFERROR(MATCH(M18, SPLIT($F18, "",""), 0),-1))&lt;&gt;-1
          "&amp;"                      ,
                                2
                                , 
                                (IF(IFERROR(MATCH(CONCAT(CONCAT(""*"",M18),""*""), SPLIT($F18, "",""), 0),-1)&lt;&gt;-1,
                                        1,
    "&amp;"                                    0
                                        )        
                                )
                        )
                )
                ,
                (
                        IF (
                        "&amp;"        (IFERROR(MATCH(CONCAT(CONCAT(""*"",K18),""*""),SPLIT($D18, "",""), 0),0))=2
                                ,
                                (        
                                        IF(
                                                (IF"&amp;"ERROR(MATCH(M18, SPLIT($E18, "",""), 0),-1))&lt;&gt;-1,
                                                2, 
                                                (IF(IFERROR(MATCH(CONCAT(CONCAT(""*"",M18),""*""), SPLIT($E18, "",""), 0),-1)&lt;&gt;-1,
                      "&amp;"                                  1,
                                                        0
                                                        )        
                                                )
                                        )
  "&amp;"                              )
                                ,
                                0
                        )
                )
        )"),2.0)</f>
        <v>2</v>
      </c>
      <c r="O18" s="40" t="s">
        <v>114</v>
      </c>
      <c r="P18" s="41">
        <f>IFERROR(__xludf.DUMMYFUNCTION("IF(
    (IFERROR(MATCH(O18, SPLIT($D18, "",""), 0),-1))&lt;&gt;-1,
        2, 
    IF(IFERROR(MATCH(CONCAT(CONCAT(""*"",O18),""*""), SPLIT($D18, "",""), 0),-1)&lt;&gt;-1,
        1,
        0
        )        
)"),2.0)</f>
        <v>2</v>
      </c>
      <c r="Q18" s="42" t="s">
        <v>115</v>
      </c>
      <c r="R18" s="43">
        <f>IFERROR(__xludf.DUMMYFUNCTION("IF (
                (IFERROR(MATCH(CONCAT(CONCAT(""*"",O18),""*""),SPLIT($D18, "",""), 0),0))=1
                ,
                (
                        IF(
                                (IFERROR(MATCH(Q18, SPLIT($F18, "",""), 0),-1))&lt;&gt;-1
          "&amp;"                      ,
                                2
                                , 
                                (IF(IFERROR(MATCH(CONCAT(CONCAT(""*"",Q18),""*""), SPLIT($F18, "",""), 0),-1)&lt;&gt;-1,
                                        1,
    "&amp;"                                    0
                                        )        
                                )
                        )
                )
                ,
                (
                        IF (
                        "&amp;"        (IFERROR(MATCH(CONCAT(CONCAT(""*"",O18),""*""),SPLIT($D18, "",""), 0),0))=2
                                ,
                                (        
                                        IF(
                                                (IF"&amp;"ERROR(MATCH(Q18, SPLIT($E18, "",""), 0),-1))&lt;&gt;-1,
                                                2, 
                                                (IF(IFERROR(MATCH(CONCAT(CONCAT(""*"",Q18),""*""), SPLIT($E18, "",""), 0),-1)&lt;&gt;-1,
                      "&amp;"                                  1,
                                                        0
                                                        )        
                                                )
                                        )
  "&amp;"                              )
                                ,
                                0
                        )
                )
        )"),2.0)</f>
        <v>2</v>
      </c>
      <c r="S18" s="40" t="s">
        <v>114</v>
      </c>
      <c r="T18" s="41">
        <f>IFERROR(__xludf.DUMMYFUNCTION("IF(
    (IFERROR(MATCH(S18, SPLIT($D18, "",""), 0),-1))&lt;&gt;-1,
        2, 
    IF(IFERROR(MATCH(CONCAT(CONCAT(""*"",S18),""*""), SPLIT($D18, "",""), 0),-1)&lt;&gt;-1,
        1,
        0
        )        
)"),2.0)</f>
        <v>2</v>
      </c>
      <c r="U18" s="42" t="s">
        <v>115</v>
      </c>
      <c r="V18" s="43">
        <f>IFERROR(__xludf.DUMMYFUNCTION("IF (
                (IFERROR(MATCH(CONCAT(CONCAT(""*"",S18),""*""),SPLIT($D18, "",""), 0),0))=1
                ,
                (
                        IF(
                                (IFERROR(MATCH(U18, SPLIT($F18, "",""), 0),-1))&lt;&gt;-1
          "&amp;"                      ,
                                2
                                , 
                                (IF(IFERROR(MATCH(CONCAT(CONCAT(""*"",U18),""*""), SPLIT($F18, "",""), 0),-1)&lt;&gt;-1,
                                        1,
    "&amp;"                                    0
                                        )        
                                )
                        )
                )
                ,
                (
                        IF (
                        "&amp;"        (IFERROR(MATCH(CONCAT(CONCAT(""*"",S18),""*""),SPLIT($D18, "",""), 0),0))=2
                                ,
                                (        
                                        IF(
                                                (IF"&amp;"ERROR(MATCH(U18, SPLIT($E18, "",""), 0),-1))&lt;&gt;-1,
                                                2, 
                                                (IF(IFERROR(MATCH(CONCAT(CONCAT(""*"",U18),""*""), SPLIT($E18, "",""), 0),-1)&lt;&gt;-1,
                      "&amp;"                                  1,
                                                        0
                                                        )        
                                                )
                                        )
  "&amp;"                              )
                                ,
                                0
                        )
                )
        )"),2.0)</f>
        <v>2</v>
      </c>
      <c r="W18" s="40" t="s">
        <v>114</v>
      </c>
      <c r="X18" s="41">
        <f>IFERROR(__xludf.DUMMYFUNCTION("IF(
    (IFERROR(MATCH(W18, SPLIT($D18, "",""), 0),-1))&lt;&gt;-1,
        2, 
    IF(IFERROR(MATCH(CONCAT(CONCAT(""*"",W18),""*""), SPLIT($D18, "",""), 0),-1)&lt;&gt;-1,
        1,
        0
        )        
)"),2.0)</f>
        <v>2</v>
      </c>
      <c r="Y18" s="42" t="s">
        <v>115</v>
      </c>
      <c r="Z18" s="43">
        <f>IFERROR(__xludf.DUMMYFUNCTION("IF (
                (IFERROR(MATCH(CONCAT(CONCAT(""*"",W18),""*""),SPLIT($D18, "",""), 0),0))=1
                ,
                (
                        IF(
                                (IFERROR(MATCH(Y18, SPLIT($F18, "",""), 0),-1))&lt;&gt;-1
          "&amp;"                      ,
                                2
                                , 
                                (IF(IFERROR(MATCH(CONCAT(CONCAT(""*"",Y18),""*""), SPLIT($F18, "",""), 0),-1)&lt;&gt;-1,
                                        1,
    "&amp;"                                    0
                                        )        
                                )
                        )
                )
                ,
                (
                        IF (
                        "&amp;"        (IFERROR(MATCH(CONCAT(CONCAT(""*"",W18),""*""),SPLIT($D18, "",""), 0),0))=2
                                ,
                                (        
                                        IF(
                                                (IF"&amp;"ERROR(MATCH(Y18, SPLIT($E18, "",""), 0),-1))&lt;&gt;-1,
                                                2, 
                                                (IF(IFERROR(MATCH(CONCAT(CONCAT(""*"",Y18),""*""), SPLIT($E18, "",""), 0),-1)&lt;&gt;-1,
                      "&amp;"                                  1,
                                                        0
                                                        )        
                                                )
                                        )
  "&amp;"                              )
                                ,
                                0
                        )
                )
        )"),2.0)</f>
        <v>2</v>
      </c>
      <c r="AA18" s="40" t="s">
        <v>108</v>
      </c>
      <c r="AB18" s="41">
        <f>IFERROR(__xludf.DUMMYFUNCTION("IF(
    (IFERROR(MATCH(AA18, SPLIT($D18, "",""), 0),-1))&lt;&gt;-1,
        2, 
    IF(IFERROR(MATCH(CONCAT(CONCAT(""*"",AA18),""*""), SPLIT($D18, "",""), 0),-1)&lt;&gt;-1,
        1,
        0
        )        
)"),0.0)</f>
        <v>0</v>
      </c>
      <c r="AC18" s="42" t="s">
        <v>109</v>
      </c>
      <c r="AD18" s="43">
        <f>IFERROR(__xludf.DUMMYFUNCTION("IF (
                (IFERROR(MATCH(CONCAT(CONCAT(""*"",AA18),""*""),SPLIT($D18, "",""), 0),0))=1
                ,
                (
                        IF(
                                (IFERROR(MATCH(AC18, SPLIT($F18, "",""), 0),-1))&lt;&gt;-1
        "&amp;"                        ,
                                2
                                , 
                                (IF(IFERROR(MATCH(CONCAT(CONCAT(""*"",AC18),""*""), SPLIT($F18, "",""), 0),-1)&lt;&gt;-1,
                                        1,
 "&amp;"                                       0
                                        )        
                                )
                        )
                )
                ,
                (
                        IF (
                     "&amp;"           (IFERROR(MATCH(CONCAT(CONCAT(""*"",AA18),""*""),SPLIT($D18, "",""), 0),0))=2
                                ,
                                (        
                                        IF(
                                               "&amp;" (IFERROR(MATCH(AC18, SPLIT($E18, "",""), 0),-1))&lt;&gt;-1,
                                                2, 
                                                (IF(IFERROR(MATCH(CONCAT(CONCAT(""*"",AC18),""*""), SPLIT($E18, "",""), 0),-1)&lt;&gt;-1,
                "&amp;"                                        1,
                                                        0
                                                        )        
                                                )
                                      "&amp;"  )
                                )
                                ,
                                0
                        )
                )
        )"),0.0)</f>
        <v>0</v>
      </c>
    </row>
    <row r="19">
      <c r="A19" s="36" t="s">
        <v>43</v>
      </c>
      <c r="B19" s="37" t="s">
        <v>147</v>
      </c>
      <c r="D19" s="38" t="s">
        <v>148</v>
      </c>
      <c r="E19" s="39" t="s">
        <v>146</v>
      </c>
      <c r="F19" s="39" t="s">
        <v>149</v>
      </c>
      <c r="G19" s="40" t="s">
        <v>115</v>
      </c>
      <c r="H19" s="41">
        <f>IFERROR(__xludf.DUMMYFUNCTION("IF(
    (IFERROR(MATCH(G19, SPLIT($D19, "",""), 0),-1))&lt;&gt;-1,
        2, 
    IF(IFERROR(MATCH(CONCAT(CONCAT(""*"",G19),""*""), SPLIT($D19, "",""), 0),-1)&lt;&gt;-1,
        1,
        0
        )        
)"),2.0)</f>
        <v>2</v>
      </c>
      <c r="I19" s="42" t="s">
        <v>114</v>
      </c>
      <c r="J19" s="43">
        <f>IFERROR(__xludf.DUMMYFUNCTION("IF (
                (IFERROR(MATCH(CONCAT(CONCAT(""*"",G19),""*""),SPLIT($D19, "",""), 0),0))=1
                ,
                (
                        IF(
                                (IFERROR(MATCH(I19, SPLIT($F19, "",""), 0),-1))&lt;&gt;-1
          "&amp;"                      ,
                                2
                                , 
                                (IF(IFERROR(MATCH(CONCAT(CONCAT(""*"",I19),""*""), SPLIT($F19, "",""), 0),-1)&lt;&gt;-1,
                                        1,
    "&amp;"                                    0
                                        )        
                                )
                        )
                )
                ,
                (
                        IF (
                        "&amp;"        (IFERROR(MATCH(CONCAT(CONCAT(""*"",G19),""*""),SPLIT($D19, "",""), 0),0))=2
                                ,
                                (        
                                        IF(
                                                (IF"&amp;"ERROR(MATCH(I19, SPLIT($E19, "",""), 0),-1))&lt;&gt;-1,
                                                2, 
                                                (IF(IFERROR(MATCH(CONCAT(CONCAT(""*"",I19),""*""), SPLIT($E19, "",""), 0),-1)&lt;&gt;-1,
                      "&amp;"                                  1,
                                                        0
                                                        )        
                                                )
                                        )
  "&amp;"                              )
                                ,
                                0
                        )
                )
        )"),2.0)</f>
        <v>2</v>
      </c>
      <c r="K19" s="42" t="s">
        <v>115</v>
      </c>
      <c r="L19" s="41">
        <f>IFERROR(__xludf.DUMMYFUNCTION("IF(
    (IFERROR(MATCH(K19, SPLIT($D19, "",""), 0),-1))&lt;&gt;-1,
        2, 
    IF(IFERROR(MATCH(CONCAT(CONCAT(""*"",K19),""*""), SPLIT($D19, "",""), 0),-1)&lt;&gt;-1,
        1,
        0
        )        
)"),2.0)</f>
        <v>2</v>
      </c>
      <c r="M19" s="42" t="s">
        <v>114</v>
      </c>
      <c r="N19" s="43">
        <f>IFERROR(__xludf.DUMMYFUNCTION("IF (
                (IFERROR(MATCH(CONCAT(CONCAT(""*"",K19),""*""),SPLIT($D19, "",""), 0),0))=1
                ,
                (
                        IF(
                                (IFERROR(MATCH(M19, SPLIT($F19, "",""), 0),-1))&lt;&gt;-1
          "&amp;"                      ,
                                2
                                , 
                                (IF(IFERROR(MATCH(CONCAT(CONCAT(""*"",M19),""*""), SPLIT($F19, "",""), 0),-1)&lt;&gt;-1,
                                        1,
    "&amp;"                                    0
                                        )        
                                )
                        )
                )
                ,
                (
                        IF (
                        "&amp;"        (IFERROR(MATCH(CONCAT(CONCAT(""*"",K19),""*""),SPLIT($D19, "",""), 0),0))=2
                                ,
                                (        
                                        IF(
                                                (IF"&amp;"ERROR(MATCH(M19, SPLIT($E19, "",""), 0),-1))&lt;&gt;-1,
                                                2, 
                                                (IF(IFERROR(MATCH(CONCAT(CONCAT(""*"",M19),""*""), SPLIT($E19, "",""), 0),-1)&lt;&gt;-1,
                      "&amp;"                                  1,
                                                        0
                                                        )        
                                                )
                                        )
  "&amp;"                              )
                                ,
                                0
                        )
                )
        )"),2.0)</f>
        <v>2</v>
      </c>
      <c r="O19" s="40" t="s">
        <v>115</v>
      </c>
      <c r="P19" s="41">
        <f>IFERROR(__xludf.DUMMYFUNCTION("IF(
    (IFERROR(MATCH(O19, SPLIT($D19, "",""), 0),-1))&lt;&gt;-1,
        2, 
    IF(IFERROR(MATCH(CONCAT(CONCAT(""*"",O19),""*""), SPLIT($D19, "",""), 0),-1)&lt;&gt;-1,
        1,
        0
        )        
)"),2.0)</f>
        <v>2</v>
      </c>
      <c r="Q19" s="42" t="s">
        <v>114</v>
      </c>
      <c r="R19" s="43">
        <f>IFERROR(__xludf.DUMMYFUNCTION("IF (
                (IFERROR(MATCH(CONCAT(CONCAT(""*"",O19),""*""),SPLIT($D19, "",""), 0),0))=1
                ,
                (
                        IF(
                                (IFERROR(MATCH(Q19, SPLIT($F19, "",""), 0),-1))&lt;&gt;-1
          "&amp;"                      ,
                                2
                                , 
                                (IF(IFERROR(MATCH(CONCAT(CONCAT(""*"",Q19),""*""), SPLIT($F19, "",""), 0),-1)&lt;&gt;-1,
                                        1,
    "&amp;"                                    0
                                        )        
                                )
                        )
                )
                ,
                (
                        IF (
                        "&amp;"        (IFERROR(MATCH(CONCAT(CONCAT(""*"",O19),""*""),SPLIT($D19, "",""), 0),0))=2
                                ,
                                (        
                                        IF(
                                                (IF"&amp;"ERROR(MATCH(Q19, SPLIT($E19, "",""), 0),-1))&lt;&gt;-1,
                                                2, 
                                                (IF(IFERROR(MATCH(CONCAT(CONCAT(""*"",Q19),""*""), SPLIT($E19, "",""), 0),-1)&lt;&gt;-1,
                      "&amp;"                                  1,
                                                        0
                                                        )        
                                                )
                                        )
  "&amp;"                              )
                                ,
                                0
                        )
                )
        )"),2.0)</f>
        <v>2</v>
      </c>
      <c r="S19" s="42" t="s">
        <v>115</v>
      </c>
      <c r="T19" s="41">
        <f>IFERROR(__xludf.DUMMYFUNCTION("IF(
    (IFERROR(MATCH(S19, SPLIT($D19, "",""), 0),-1))&lt;&gt;-1,
        2, 
    IF(IFERROR(MATCH(CONCAT(CONCAT(""*"",S19),""*""), SPLIT($D19, "",""), 0),-1)&lt;&gt;-1,
        1,
        0
        )        
)"),2.0)</f>
        <v>2</v>
      </c>
      <c r="U19" s="42" t="s">
        <v>114</v>
      </c>
      <c r="V19" s="43">
        <f>IFERROR(__xludf.DUMMYFUNCTION("IF (
                (IFERROR(MATCH(CONCAT(CONCAT(""*"",S19),""*""),SPLIT($D19, "",""), 0),0))=1
                ,
                (
                        IF(
                                (IFERROR(MATCH(U19, SPLIT($F19, "",""), 0),-1))&lt;&gt;-1
          "&amp;"                      ,
                                2
                                , 
                                (IF(IFERROR(MATCH(CONCAT(CONCAT(""*"",U19),""*""), SPLIT($F19, "",""), 0),-1)&lt;&gt;-1,
                                        1,
    "&amp;"                                    0
                                        )        
                                )
                        )
                )
                ,
                (
                        IF (
                        "&amp;"        (IFERROR(MATCH(CONCAT(CONCAT(""*"",S19),""*""),SPLIT($D19, "",""), 0),0))=2
                                ,
                                (        
                                        IF(
                                                (IF"&amp;"ERROR(MATCH(U19, SPLIT($E19, "",""), 0),-1))&lt;&gt;-1,
                                                2, 
                                                (IF(IFERROR(MATCH(CONCAT(CONCAT(""*"",U19),""*""), SPLIT($E19, "",""), 0),-1)&lt;&gt;-1,
                      "&amp;"                                  1,
                                                        0
                                                        )        
                                                )
                                        )
  "&amp;"                              )
                                ,
                                0
                        )
                )
        )"),2.0)</f>
        <v>2</v>
      </c>
      <c r="W19" s="40" t="s">
        <v>115</v>
      </c>
      <c r="X19" s="41">
        <f>IFERROR(__xludf.DUMMYFUNCTION("IF(
    (IFERROR(MATCH(W19, SPLIT($D19, "",""), 0),-1))&lt;&gt;-1,
        2, 
    IF(IFERROR(MATCH(CONCAT(CONCAT(""*"",W19),""*""), SPLIT($D19, "",""), 0),-1)&lt;&gt;-1,
        1,
        0
        )        
)"),2.0)</f>
        <v>2</v>
      </c>
      <c r="Y19" s="42" t="s">
        <v>114</v>
      </c>
      <c r="Z19" s="43">
        <f>IFERROR(__xludf.DUMMYFUNCTION("IF (
                (IFERROR(MATCH(CONCAT(CONCAT(""*"",W19),""*""),SPLIT($D19, "",""), 0),0))=1
                ,
                (
                        IF(
                                (IFERROR(MATCH(Y19, SPLIT($F19, "",""), 0),-1))&lt;&gt;-1
          "&amp;"                      ,
                                2
                                , 
                                (IF(IFERROR(MATCH(CONCAT(CONCAT(""*"",Y19),""*""), SPLIT($F19, "",""), 0),-1)&lt;&gt;-1,
                                        1,
    "&amp;"                                    0
                                        )        
                                )
                        )
                )
                ,
                (
                        IF (
                        "&amp;"        (IFERROR(MATCH(CONCAT(CONCAT(""*"",W19),""*""),SPLIT($D19, "",""), 0),0))=2
                                ,
                                (        
                                        IF(
                                                (IF"&amp;"ERROR(MATCH(Y19, SPLIT($E19, "",""), 0),-1))&lt;&gt;-1,
                                                2, 
                                                (IF(IFERROR(MATCH(CONCAT(CONCAT(""*"",Y19),""*""), SPLIT($E19, "",""), 0),-1)&lt;&gt;-1,
                      "&amp;"                                  1,
                                                        0
                                                        )        
                                                )
                                        )
  "&amp;"                              )
                                ,
                                0
                        )
                )
        )"),2.0)</f>
        <v>2</v>
      </c>
      <c r="AA19" s="40" t="s">
        <v>108</v>
      </c>
      <c r="AB19" s="41">
        <f>IFERROR(__xludf.DUMMYFUNCTION("IF(
    (IFERROR(MATCH(AA19, SPLIT($D19, "",""), 0),-1))&lt;&gt;-1,
        2, 
    IF(IFERROR(MATCH(CONCAT(CONCAT(""*"",AA19),""*""), SPLIT($D19, "",""), 0),-1)&lt;&gt;-1,
        1,
        0
        )        
)"),0.0)</f>
        <v>0</v>
      </c>
      <c r="AC19" s="42" t="s">
        <v>119</v>
      </c>
      <c r="AD19" s="43">
        <f>IFERROR(__xludf.DUMMYFUNCTION("IF (
                (IFERROR(MATCH(CONCAT(CONCAT(""*"",AA19),""*""),SPLIT($D19, "",""), 0),0))=1
                ,
                (
                        IF(
                                (IFERROR(MATCH(AC19, SPLIT($F19, "",""), 0),-1))&lt;&gt;-1
        "&amp;"                        ,
                                2
                                , 
                                (IF(IFERROR(MATCH(CONCAT(CONCAT(""*"",AC19),""*""), SPLIT($F19, "",""), 0),-1)&lt;&gt;-1,
                                        1,
 "&amp;"                                       0
                                        )        
                                )
                        )
                )
                ,
                (
                        IF (
                     "&amp;"           (IFERROR(MATCH(CONCAT(CONCAT(""*"",AA19),""*""),SPLIT($D19, "",""), 0),0))=2
                                ,
                                (        
                                        IF(
                                               "&amp;" (IFERROR(MATCH(AC19, SPLIT($E19, "",""), 0),-1))&lt;&gt;-1,
                                                2, 
                                                (IF(IFERROR(MATCH(CONCAT(CONCAT(""*"",AC19),""*""), SPLIT($E19, "",""), 0),-1)&lt;&gt;-1,
                "&amp;"                                        1,
                                                        0
                                                        )        
                                                )
                                      "&amp;"  )
                                )
                                ,
                                0
                        )
                )
        )"),0.0)</f>
        <v>0</v>
      </c>
    </row>
    <row r="20">
      <c r="A20" s="36" t="s">
        <v>46</v>
      </c>
      <c r="B20" s="37" t="s">
        <v>150</v>
      </c>
      <c r="D20" s="38" t="s">
        <v>142</v>
      </c>
      <c r="E20" s="39" t="s">
        <v>139</v>
      </c>
      <c r="F20" s="39" t="s">
        <v>138</v>
      </c>
      <c r="G20" s="40" t="s">
        <v>104</v>
      </c>
      <c r="H20" s="41">
        <f>IFERROR(__xludf.DUMMYFUNCTION("IF(
    (IFERROR(MATCH(G20, SPLIT($D20, "",""), 0),-1))&lt;&gt;-1,
        2, 
    IF(IFERROR(MATCH(CONCAT(CONCAT(""*"",G20),""*""), SPLIT($D20, "",""), 0),-1)&lt;&gt;-1,
        1,
        0
        )        
)"),2.0)</f>
        <v>2</v>
      </c>
      <c r="I20" s="42" t="s">
        <v>105</v>
      </c>
      <c r="J20" s="43">
        <f>IFERROR(__xludf.DUMMYFUNCTION("IF (
                (IFERROR(MATCH(CONCAT(CONCAT(""*"",G20),""*""),SPLIT($D20, "",""), 0),0))=1
                ,
                (
                        IF(
                                (IFERROR(MATCH(I20, SPLIT($F20, "",""), 0),-1))&lt;&gt;-1
          "&amp;"                      ,
                                2
                                , 
                                (IF(IFERROR(MATCH(CONCAT(CONCAT(""*"",I20),""*""), SPLIT($F20, "",""), 0),-1)&lt;&gt;-1,
                                        1,
    "&amp;"                                    0
                                        )        
                                )
                        )
                )
                ,
                (
                        IF (
                        "&amp;"        (IFERROR(MATCH(CONCAT(CONCAT(""*"",G20),""*""),SPLIT($D20, "",""), 0),0))=2
                                ,
                                (        
                                        IF(
                                                (IF"&amp;"ERROR(MATCH(I20, SPLIT($E20, "",""), 0),-1))&lt;&gt;-1,
                                                2, 
                                                (IF(IFERROR(MATCH(CONCAT(CONCAT(""*"",I20),""*""), SPLIT($E20, "",""), 0),-1)&lt;&gt;-1,
                      "&amp;"                                  1,
                                                        0
                                                        )        
                                                )
                                        )
  "&amp;"                              )
                                ,
                                0
                        )
                )
        )"),2.0)</f>
        <v>2</v>
      </c>
      <c r="K20" s="42" t="s">
        <v>104</v>
      </c>
      <c r="L20" s="41">
        <f>IFERROR(__xludf.DUMMYFUNCTION("IF(
    (IFERROR(MATCH(K20, SPLIT($D20, "",""), 0),-1))&lt;&gt;-1,
        2, 
    IF(IFERROR(MATCH(CONCAT(CONCAT(""*"",K20),""*""), SPLIT($D20, "",""), 0),-1)&lt;&gt;-1,
        1,
        0
        )        
)"),2.0)</f>
        <v>2</v>
      </c>
      <c r="M20" s="42" t="s">
        <v>105</v>
      </c>
      <c r="N20" s="43">
        <f>IFERROR(__xludf.DUMMYFUNCTION("IF (
                (IFERROR(MATCH(CONCAT(CONCAT(""*"",K20),""*""),SPLIT($D20, "",""), 0),0))=1
                ,
                (
                        IF(
                                (IFERROR(MATCH(M20, SPLIT($F20, "",""), 0),-1))&lt;&gt;-1
          "&amp;"                      ,
                                2
                                , 
                                (IF(IFERROR(MATCH(CONCAT(CONCAT(""*"",M20),""*""), SPLIT($F20, "",""), 0),-1)&lt;&gt;-1,
                                        1,
    "&amp;"                                    0
                                        )        
                                )
                        )
                )
                ,
                (
                        IF (
                        "&amp;"        (IFERROR(MATCH(CONCAT(CONCAT(""*"",K20),""*""),SPLIT($D20, "",""), 0),0))=2
                                ,
                                (        
                                        IF(
                                                (IF"&amp;"ERROR(MATCH(M20, SPLIT($E20, "",""), 0),-1))&lt;&gt;-1,
                                                2, 
                                                (IF(IFERROR(MATCH(CONCAT(CONCAT(""*"",M20),""*""), SPLIT($E20, "",""), 0),-1)&lt;&gt;-1,
                      "&amp;"                                  1,
                                                        0
                                                        )        
                                                )
                                        )
  "&amp;"                              )
                                ,
                                0
                        )
                )
        )"),2.0)</f>
        <v>2</v>
      </c>
      <c r="O20" s="40" t="s">
        <v>104</v>
      </c>
      <c r="P20" s="41">
        <f>IFERROR(__xludf.DUMMYFUNCTION("IF(
    (IFERROR(MATCH(O20, SPLIT($D20, "",""), 0),-1))&lt;&gt;-1,
        2, 
    IF(IFERROR(MATCH(CONCAT(CONCAT(""*"",O20),""*""), SPLIT($D20, "",""), 0),-1)&lt;&gt;-1,
        1,
        0
        )        
)"),2.0)</f>
        <v>2</v>
      </c>
      <c r="Q20" s="42" t="s">
        <v>105</v>
      </c>
      <c r="R20" s="43">
        <f>IFERROR(__xludf.DUMMYFUNCTION("IF (
                (IFERROR(MATCH(CONCAT(CONCAT(""*"",O20),""*""),SPLIT($D20, "",""), 0),0))=1
                ,
                (
                        IF(
                                (IFERROR(MATCH(Q20, SPLIT($F20, "",""), 0),-1))&lt;&gt;-1
          "&amp;"                      ,
                                2
                                , 
                                (IF(IFERROR(MATCH(CONCAT(CONCAT(""*"",Q20),""*""), SPLIT($F20, "",""), 0),-1)&lt;&gt;-1,
                                        1,
    "&amp;"                                    0
                                        )        
                                )
                        )
                )
                ,
                (
                        IF (
                        "&amp;"        (IFERROR(MATCH(CONCAT(CONCAT(""*"",O20),""*""),SPLIT($D20, "",""), 0),0))=2
                                ,
                                (        
                                        IF(
                                                (IF"&amp;"ERROR(MATCH(Q20, SPLIT($E20, "",""), 0),-1))&lt;&gt;-1,
                                                2, 
                                                (IF(IFERROR(MATCH(CONCAT(CONCAT(""*"",Q20),""*""), SPLIT($E20, "",""), 0),-1)&lt;&gt;-1,
                      "&amp;"                                  1,
                                                        0
                                                        )        
                                                )
                                        )
  "&amp;"                              )
                                ,
                                0
                        )
                )
        )"),2.0)</f>
        <v>2</v>
      </c>
      <c r="S20" s="42" t="s">
        <v>104</v>
      </c>
      <c r="T20" s="41">
        <f>IFERROR(__xludf.DUMMYFUNCTION("IF(
    (IFERROR(MATCH(S20, SPLIT($D20, "",""), 0),-1))&lt;&gt;-1,
        2, 
    IF(IFERROR(MATCH(CONCAT(CONCAT(""*"",S20),""*""), SPLIT($D20, "",""), 0),-1)&lt;&gt;-1,
        1,
        0
        )        
)"),2.0)</f>
        <v>2</v>
      </c>
      <c r="U20" s="42" t="s">
        <v>105</v>
      </c>
      <c r="V20" s="43">
        <f>IFERROR(__xludf.DUMMYFUNCTION("IF (
                (IFERROR(MATCH(CONCAT(CONCAT(""*"",S20),""*""),SPLIT($D20, "",""), 0),0))=1
                ,
                (
                        IF(
                                (IFERROR(MATCH(U20, SPLIT($F20, "",""), 0),-1))&lt;&gt;-1
          "&amp;"                      ,
                                2
                                , 
                                (IF(IFERROR(MATCH(CONCAT(CONCAT(""*"",U20),""*""), SPLIT($F20, "",""), 0),-1)&lt;&gt;-1,
                                        1,
    "&amp;"                                    0
                                        )        
                                )
                        )
                )
                ,
                (
                        IF (
                        "&amp;"        (IFERROR(MATCH(CONCAT(CONCAT(""*"",S20),""*""),SPLIT($D20, "",""), 0),0))=2
                                ,
                                (        
                                        IF(
                                                (IF"&amp;"ERROR(MATCH(U20, SPLIT($E20, "",""), 0),-1))&lt;&gt;-1,
                                                2, 
                                                (IF(IFERROR(MATCH(CONCAT(CONCAT(""*"",U20),""*""), SPLIT($E20, "",""), 0),-1)&lt;&gt;-1,
                      "&amp;"                                  1,
                                                        0
                                                        )        
                                                )
                                        )
  "&amp;"                              )
                                ,
                                0
                        )
                )
        )"),2.0)</f>
        <v>2</v>
      </c>
      <c r="W20" s="40" t="s">
        <v>104</v>
      </c>
      <c r="X20" s="41">
        <f>IFERROR(__xludf.DUMMYFUNCTION("IF(
    (IFERROR(MATCH(W20, SPLIT($D20, "",""), 0),-1))&lt;&gt;-1,
        2, 
    IF(IFERROR(MATCH(CONCAT(CONCAT(""*"",W20),""*""), SPLIT($D20, "",""), 0),-1)&lt;&gt;-1,
        1,
        0
        )        
)"),2.0)</f>
        <v>2</v>
      </c>
      <c r="Y20" s="42" t="s">
        <v>105</v>
      </c>
      <c r="Z20" s="43">
        <f>IFERROR(__xludf.DUMMYFUNCTION("IF (
                (IFERROR(MATCH(CONCAT(CONCAT(""*"",W20),""*""),SPLIT($D20, "",""), 0),0))=1
                ,
                (
                        IF(
                                (IFERROR(MATCH(Y20, SPLIT($F20, "",""), 0),-1))&lt;&gt;-1
          "&amp;"                      ,
                                2
                                , 
                                (IF(IFERROR(MATCH(CONCAT(CONCAT(""*"",Y20),""*""), SPLIT($F20, "",""), 0),-1)&lt;&gt;-1,
                                        1,
    "&amp;"                                    0
                                        )        
                                )
                        )
                )
                ,
                (
                        IF (
                        "&amp;"        (IFERROR(MATCH(CONCAT(CONCAT(""*"",W20),""*""),SPLIT($D20, "",""), 0),0))=2
                                ,
                                (        
                                        IF(
                                                (IF"&amp;"ERROR(MATCH(Y20, SPLIT($E20, "",""), 0),-1))&lt;&gt;-1,
                                                2, 
                                                (IF(IFERROR(MATCH(CONCAT(CONCAT(""*"",Y20),""*""), SPLIT($E20, "",""), 0),-1)&lt;&gt;-1,
                      "&amp;"                                  1,
                                                        0
                                                        )        
                                                )
                                        )
  "&amp;"                              )
                                ,
                                0
                        )
                )
        )"),2.0)</f>
        <v>2</v>
      </c>
      <c r="AA20" s="40" t="s">
        <v>108</v>
      </c>
      <c r="AB20" s="41">
        <f>IFERROR(__xludf.DUMMYFUNCTION("IF(
    (IFERROR(MATCH(AA20, SPLIT($D20, "",""), 0),-1))&lt;&gt;-1,
        2, 
    IF(IFERROR(MATCH(CONCAT(CONCAT(""*"",AA20),""*""), SPLIT($D20, "",""), 0),-1)&lt;&gt;-1,
        1,
        0
        )        
)"),0.0)</f>
        <v>0</v>
      </c>
      <c r="AC20" s="42" t="s">
        <v>109</v>
      </c>
      <c r="AD20" s="43">
        <f>IFERROR(__xludf.DUMMYFUNCTION("IF (
                (IFERROR(MATCH(CONCAT(CONCAT(""*"",AA20),""*""),SPLIT($D20, "",""), 0),0))=1
                ,
                (
                        IF(
                                (IFERROR(MATCH(AC20, SPLIT($F20, "",""), 0),-1))&lt;&gt;-1
        "&amp;"                        ,
                                2
                                , 
                                (IF(IFERROR(MATCH(CONCAT(CONCAT(""*"",AC20),""*""), SPLIT($F20, "",""), 0),-1)&lt;&gt;-1,
                                        1,
 "&amp;"                                       0
                                        )        
                                )
                        )
                )
                ,
                (
                        IF (
                     "&amp;"           (IFERROR(MATCH(CONCAT(CONCAT(""*"",AA20),""*""),SPLIT($D20, "",""), 0),0))=2
                                ,
                                (        
                                        IF(
                                               "&amp;" (IFERROR(MATCH(AC20, SPLIT($E20, "",""), 0),-1))&lt;&gt;-1,
                                                2, 
                                                (IF(IFERROR(MATCH(CONCAT(CONCAT(""*"",AC20),""*""), SPLIT($E20, "",""), 0),-1)&lt;&gt;-1,
                "&amp;"                                        1,
                                                        0
                                                        )        
                                                )
                                      "&amp;"  )
                                )
                                ,
                                0
                        )
                )
        )"),0.0)</f>
        <v>0</v>
      </c>
    </row>
    <row r="21">
      <c r="A21" s="36" t="s">
        <v>49</v>
      </c>
      <c r="B21" s="37" t="s">
        <v>151</v>
      </c>
      <c r="D21" s="38" t="s">
        <v>137</v>
      </c>
      <c r="E21" s="39" t="s">
        <v>138</v>
      </c>
      <c r="F21" s="39" t="s">
        <v>139</v>
      </c>
      <c r="G21" s="40" t="s">
        <v>105</v>
      </c>
      <c r="H21" s="41">
        <f>IFERROR(__xludf.DUMMYFUNCTION("IF(
    (IFERROR(MATCH(G21, SPLIT($D21, "",""), 0),-1))&lt;&gt;-1,
        2, 
    IF(IFERROR(MATCH(CONCAT(CONCAT(""*"",G21),""*""), SPLIT($D21, "",""), 0),-1)&lt;&gt;-1,
        1,
        0
        )        
)"),2.0)</f>
        <v>2</v>
      </c>
      <c r="I21" s="42" t="s">
        <v>104</v>
      </c>
      <c r="J21" s="43">
        <f>IFERROR(__xludf.DUMMYFUNCTION("IF (
                (IFERROR(MATCH(CONCAT(CONCAT(""*"",G21),""*""),SPLIT($D21, "",""), 0),0))=1
                ,
                (
                        IF(
                                (IFERROR(MATCH(I21, SPLIT($F21, "",""), 0),-1))&lt;&gt;-1
          "&amp;"                      ,
                                2
                                , 
                                (IF(IFERROR(MATCH(CONCAT(CONCAT(""*"",I21),""*""), SPLIT($F21, "",""), 0),-1)&lt;&gt;-1,
                                        1,
    "&amp;"                                    0
                                        )        
                                )
                        )
                )
                ,
                (
                        IF (
                        "&amp;"        (IFERROR(MATCH(CONCAT(CONCAT(""*"",G21),""*""),SPLIT($D21, "",""), 0),0))=2
                                ,
                                (        
                                        IF(
                                                (IF"&amp;"ERROR(MATCH(I21, SPLIT($E21, "",""), 0),-1))&lt;&gt;-1,
                                                2, 
                                                (IF(IFERROR(MATCH(CONCAT(CONCAT(""*"",I21),""*""), SPLIT($E21, "",""), 0),-1)&lt;&gt;-1,
                      "&amp;"                                  1,
                                                        0
                                                        )        
                                                )
                                        )
  "&amp;"                              )
                                ,
                                0
                        )
                )
        )"),2.0)</f>
        <v>2</v>
      </c>
      <c r="K21" s="42" t="s">
        <v>105</v>
      </c>
      <c r="L21" s="41">
        <f>IFERROR(__xludf.DUMMYFUNCTION("IF(
    (IFERROR(MATCH(K21, SPLIT($D21, "",""), 0),-1))&lt;&gt;-1,
        2, 
    IF(IFERROR(MATCH(CONCAT(CONCAT(""*"",K21),""*""), SPLIT($D21, "",""), 0),-1)&lt;&gt;-1,
        1,
        0
        )        
)"),2.0)</f>
        <v>2</v>
      </c>
      <c r="M21" s="42" t="s">
        <v>104</v>
      </c>
      <c r="N21" s="43">
        <f>IFERROR(__xludf.DUMMYFUNCTION("IF (
                (IFERROR(MATCH(CONCAT(CONCAT(""*"",K21),""*""),SPLIT($D21, "",""), 0),0))=1
                ,
                (
                        IF(
                                (IFERROR(MATCH(M21, SPLIT($F21, "",""), 0),-1))&lt;&gt;-1
          "&amp;"                      ,
                                2
                                , 
                                (IF(IFERROR(MATCH(CONCAT(CONCAT(""*"",M21),""*""), SPLIT($F21, "",""), 0),-1)&lt;&gt;-1,
                                        1,
    "&amp;"                                    0
                                        )        
                                )
                        )
                )
                ,
                (
                        IF (
                        "&amp;"        (IFERROR(MATCH(CONCAT(CONCAT(""*"",K21),""*""),SPLIT($D21, "",""), 0),0))=2
                                ,
                                (        
                                        IF(
                                                (IF"&amp;"ERROR(MATCH(M21, SPLIT($E21, "",""), 0),-1))&lt;&gt;-1,
                                                2, 
                                                (IF(IFERROR(MATCH(CONCAT(CONCAT(""*"",M21),""*""), SPLIT($E21, "",""), 0),-1)&lt;&gt;-1,
                      "&amp;"                                  1,
                                                        0
                                                        )        
                                                )
                                        )
  "&amp;"                              )
                                ,
                                0
                        )
                )
        )"),2.0)</f>
        <v>2</v>
      </c>
      <c r="O21" s="40" t="s">
        <v>105</v>
      </c>
      <c r="P21" s="41">
        <f>IFERROR(__xludf.DUMMYFUNCTION("IF(
    (IFERROR(MATCH(O21, SPLIT($D21, "",""), 0),-1))&lt;&gt;-1,
        2, 
    IF(IFERROR(MATCH(CONCAT(CONCAT(""*"",O21),""*""), SPLIT($D21, "",""), 0),-1)&lt;&gt;-1,
        1,
        0
        )        
)"),2.0)</f>
        <v>2</v>
      </c>
      <c r="Q21" s="42" t="s">
        <v>104</v>
      </c>
      <c r="R21" s="43">
        <f>IFERROR(__xludf.DUMMYFUNCTION("IF (
                (IFERROR(MATCH(CONCAT(CONCAT(""*"",O21),""*""),SPLIT($D21, "",""), 0),0))=1
                ,
                (
                        IF(
                                (IFERROR(MATCH(Q21, SPLIT($F21, "",""), 0),-1))&lt;&gt;-1
          "&amp;"                      ,
                                2
                                , 
                                (IF(IFERROR(MATCH(CONCAT(CONCAT(""*"",Q21),""*""), SPLIT($F21, "",""), 0),-1)&lt;&gt;-1,
                                        1,
    "&amp;"                                    0
                                        )        
                                )
                        )
                )
                ,
                (
                        IF (
                        "&amp;"        (IFERROR(MATCH(CONCAT(CONCAT(""*"",O21),""*""),SPLIT($D21, "",""), 0),0))=2
                                ,
                                (        
                                        IF(
                                                (IF"&amp;"ERROR(MATCH(Q21, SPLIT($E21, "",""), 0),-1))&lt;&gt;-1,
                                                2, 
                                                (IF(IFERROR(MATCH(CONCAT(CONCAT(""*"",Q21),""*""), SPLIT($E21, "",""), 0),-1)&lt;&gt;-1,
                      "&amp;"                                  1,
                                                        0
                                                        )        
                                                )
                                        )
  "&amp;"                              )
                                ,
                                0
                        )
                )
        )"),2.0)</f>
        <v>2</v>
      </c>
      <c r="S21" s="42" t="s">
        <v>105</v>
      </c>
      <c r="T21" s="41">
        <f>IFERROR(__xludf.DUMMYFUNCTION("IF(
    (IFERROR(MATCH(S21, SPLIT($D21, "",""), 0),-1))&lt;&gt;-1,
        2, 
    IF(IFERROR(MATCH(CONCAT(CONCAT(""*"",S21),""*""), SPLIT($D21, "",""), 0),-1)&lt;&gt;-1,
        1,
        0
        )        
)"),2.0)</f>
        <v>2</v>
      </c>
      <c r="U21" s="42" t="s">
        <v>104</v>
      </c>
      <c r="V21" s="43">
        <f>IFERROR(__xludf.DUMMYFUNCTION("IF (
                (IFERROR(MATCH(CONCAT(CONCAT(""*"",S21),""*""),SPLIT($D21, "",""), 0),0))=1
                ,
                (
                        IF(
                                (IFERROR(MATCH(U21, SPLIT($F21, "",""), 0),-1))&lt;&gt;-1
          "&amp;"                      ,
                                2
                                , 
                                (IF(IFERROR(MATCH(CONCAT(CONCAT(""*"",U21),""*""), SPLIT($F21, "",""), 0),-1)&lt;&gt;-1,
                                        1,
    "&amp;"                                    0
                                        )        
                                )
                        )
                )
                ,
                (
                        IF (
                        "&amp;"        (IFERROR(MATCH(CONCAT(CONCAT(""*"",S21),""*""),SPLIT($D21, "",""), 0),0))=2
                                ,
                                (        
                                        IF(
                                                (IF"&amp;"ERROR(MATCH(U21, SPLIT($E21, "",""), 0),-1))&lt;&gt;-1,
                                                2, 
                                                (IF(IFERROR(MATCH(CONCAT(CONCAT(""*"",U21),""*""), SPLIT($E21, "",""), 0),-1)&lt;&gt;-1,
                      "&amp;"                                  1,
                                                        0
                                                        )        
                                                )
                                        )
  "&amp;"                              )
                                ,
                                0
                        )
                )
        )"),2.0)</f>
        <v>2</v>
      </c>
      <c r="W21" s="40" t="s">
        <v>105</v>
      </c>
      <c r="X21" s="41">
        <f>IFERROR(__xludf.DUMMYFUNCTION("IF(
    (IFERROR(MATCH(W21, SPLIT($D21, "",""), 0),-1))&lt;&gt;-1,
        2, 
    IF(IFERROR(MATCH(CONCAT(CONCAT(""*"",W21),""*""), SPLIT($D21, "",""), 0),-1)&lt;&gt;-1,
        1,
        0
        )        
)"),2.0)</f>
        <v>2</v>
      </c>
      <c r="Y21" s="42" t="s">
        <v>104</v>
      </c>
      <c r="Z21" s="43">
        <f>IFERROR(__xludf.DUMMYFUNCTION("IF (
                (IFERROR(MATCH(CONCAT(CONCAT(""*"",W21),""*""),SPLIT($D21, "",""), 0),0))=1
                ,
                (
                        IF(
                                (IFERROR(MATCH(Y21, SPLIT($F21, "",""), 0),-1))&lt;&gt;-1
          "&amp;"                      ,
                                2
                                , 
                                (IF(IFERROR(MATCH(CONCAT(CONCAT(""*"",Y21),""*""), SPLIT($F21, "",""), 0),-1)&lt;&gt;-1,
                                        1,
    "&amp;"                                    0
                                        )        
                                )
                        )
                )
                ,
                (
                        IF (
                        "&amp;"        (IFERROR(MATCH(CONCAT(CONCAT(""*"",W21),""*""),SPLIT($D21, "",""), 0),0))=2
                                ,
                                (        
                                        IF(
                                                (IF"&amp;"ERROR(MATCH(Y21, SPLIT($E21, "",""), 0),-1))&lt;&gt;-1,
                                                2, 
                                                (IF(IFERROR(MATCH(CONCAT(CONCAT(""*"",Y21),""*""), SPLIT($E21, "",""), 0),-1)&lt;&gt;-1,
                      "&amp;"                                  1,
                                                        0
                                                        )        
                                                )
                                        )
  "&amp;"                              )
                                ,
                                0
                        )
                )
        )"),2.0)</f>
        <v>2</v>
      </c>
      <c r="AA21" s="40" t="s">
        <v>108</v>
      </c>
      <c r="AB21" s="41">
        <f>IFERROR(__xludf.DUMMYFUNCTION("IF(
    (IFERROR(MATCH(AA21, SPLIT($D21, "",""), 0),-1))&lt;&gt;-1,
        2, 
    IF(IFERROR(MATCH(CONCAT(CONCAT(""*"",AA21),""*""), SPLIT($D21, "",""), 0),-1)&lt;&gt;-1,
        1,
        0
        )        
)"),0.0)</f>
        <v>0</v>
      </c>
      <c r="AC21" s="42" t="s">
        <v>152</v>
      </c>
      <c r="AD21" s="43">
        <f>IFERROR(__xludf.DUMMYFUNCTION("IF (
                (IFERROR(MATCH(CONCAT(CONCAT(""*"",AA21),""*""),SPLIT($D21, "",""), 0),0))=1
                ,
                (
                        IF(
                                (IFERROR(MATCH(AC21, SPLIT($F21, "",""), 0),-1))&lt;&gt;-1
        "&amp;"                        ,
                                2
                                , 
                                (IF(IFERROR(MATCH(CONCAT(CONCAT(""*"",AC21),""*""), SPLIT($F21, "",""), 0),-1)&lt;&gt;-1,
                                        1,
 "&amp;"                                       0
                                        )        
                                )
                        )
                )
                ,
                (
                        IF (
                     "&amp;"           (IFERROR(MATCH(CONCAT(CONCAT(""*"",AA21),""*""),SPLIT($D21, "",""), 0),0))=2
                                ,
                                (        
                                        IF(
                                               "&amp;" (IFERROR(MATCH(AC21, SPLIT($E21, "",""), 0),-1))&lt;&gt;-1,
                                                2, 
                                                (IF(IFERROR(MATCH(CONCAT(CONCAT(""*"",AC21),""*""), SPLIT($E21, "",""), 0),-1)&lt;&gt;-1,
                "&amp;"                                        1,
                                                        0
                                                        )        
                                                )
                                      "&amp;"  )
                                )
                                ,
                                0
                        )
                )
        )"),0.0)</f>
        <v>0</v>
      </c>
    </row>
    <row r="22">
      <c r="A22" s="44" t="s">
        <v>52</v>
      </c>
      <c r="B22" s="45" t="s">
        <v>153</v>
      </c>
      <c r="C22" s="46"/>
      <c r="D22" s="47" t="s">
        <v>154</v>
      </c>
      <c r="E22" s="48" t="s">
        <v>155</v>
      </c>
      <c r="F22" s="48" t="s">
        <v>156</v>
      </c>
      <c r="G22" s="49" t="s">
        <v>107</v>
      </c>
      <c r="H22" s="50">
        <f>IFERROR(__xludf.DUMMYFUNCTION("IF(
    (IFERROR(MATCH(G22, SPLIT($D22, "",""), 0),-1))&lt;&gt;-1,
        2, 
    IF(IFERROR(MATCH(CONCAT(CONCAT(""*"",G22),""*""), SPLIT($D22, "",""), 0),-1)&lt;&gt;-1,
        1,
        0
        )        
)"),2.0)</f>
        <v>2</v>
      </c>
      <c r="I22" s="51" t="s">
        <v>106</v>
      </c>
      <c r="J22" s="52">
        <f>IFERROR(__xludf.DUMMYFUNCTION("IF (
                (IFERROR(MATCH(CONCAT(CONCAT(""*"",G22),""*""),SPLIT($D22, "",""), 0),0))=1
                ,
                (
                        IF(
                                (IFERROR(MATCH(I22, SPLIT($F22, "",""), 0),-1))&lt;&gt;-1
          "&amp;"                      ,
                                2
                                , 
                                (IF(IFERROR(MATCH(CONCAT(CONCAT(""*"",I22),""*""), SPLIT($F22, "",""), 0),-1)&lt;&gt;-1,
                                        1,
    "&amp;"                                    0
                                        )        
                                )
                        )
                )
                ,
                (
                        IF (
                        "&amp;"        (IFERROR(MATCH(CONCAT(CONCAT(""*"",G22),""*""),SPLIT($D22, "",""), 0),0))=2
                                ,
                                (        
                                        IF(
                                                (IF"&amp;"ERROR(MATCH(I22, SPLIT($E22, "",""), 0),-1))&lt;&gt;-1,
                                                2, 
                                                (IF(IFERROR(MATCH(CONCAT(CONCAT(""*"",I22),""*""), SPLIT($E22, "",""), 0),-1)&lt;&gt;-1,
                      "&amp;"                                  1,
                                                        0
                                                        )        
                                                )
                                        )
  "&amp;"                              )
                                ,
                                0
                        )
                )
        )"),2.0)</f>
        <v>2</v>
      </c>
      <c r="K22" s="51" t="s">
        <v>115</v>
      </c>
      <c r="L22" s="50">
        <f>IFERROR(__xludf.DUMMYFUNCTION("IF(
    (IFERROR(MATCH(K22, SPLIT($D22, "",""), 0),-1))&lt;&gt;-1,
        2, 
    IF(IFERROR(MATCH(CONCAT(CONCAT(""*"",K22),""*""), SPLIT($D22, "",""), 0),-1)&lt;&gt;-1,
        1,
        0
        )        
)"),1.0)</f>
        <v>1</v>
      </c>
      <c r="M22" s="51" t="s">
        <v>114</v>
      </c>
      <c r="N22" s="52">
        <f>IFERROR(__xludf.DUMMYFUNCTION("IF (
                (IFERROR(MATCH(CONCAT(CONCAT(""*"",K22),""*""),SPLIT($D22, "",""), 0),0))=1
                ,
                (
                        IF(
                                (IFERROR(MATCH(M22, SPLIT($F22, "",""), 0),-1))&lt;&gt;-1
          "&amp;"                      ,
                                2
                                , 
                                (IF(IFERROR(MATCH(CONCAT(CONCAT(""*"",M22),""*""), SPLIT($F22, "",""), 0),-1)&lt;&gt;-1,
                                        1,
    "&amp;"                                    0
                                        )        
                                )
                        )
                )
                ,
                (
                        IF (
                        "&amp;"        (IFERROR(MATCH(CONCAT(CONCAT(""*"",K22),""*""),SPLIT($D22, "",""), 0),0))=2
                                ,
                                (        
                                        IF(
                                                (IF"&amp;"ERROR(MATCH(M22, SPLIT($E22, "",""), 0),-1))&lt;&gt;-1,
                                                2, 
                                                (IF(IFERROR(MATCH(CONCAT(CONCAT(""*"",M22),""*""), SPLIT($E22, "",""), 0),-1)&lt;&gt;-1,
                      "&amp;"                                  1,
                                                        0
                                                        )        
                                                )
                                        )
  "&amp;"                              )
                                ,
                                0
                        )
                )
        )"),1.0)</f>
        <v>1</v>
      </c>
      <c r="O22" s="49" t="s">
        <v>105</v>
      </c>
      <c r="P22" s="50">
        <f>IFERROR(__xludf.DUMMYFUNCTION("IF(
    (IFERROR(MATCH(O22, SPLIT($D22, "",""), 0),-1))&lt;&gt;-1,
        2, 
    IF(IFERROR(MATCH(CONCAT(CONCAT(""*"",O22),""*""), SPLIT($D22, "",""), 0),-1)&lt;&gt;-1,
        1,
        0
        )        
)"),1.0)</f>
        <v>1</v>
      </c>
      <c r="Q22" s="51" t="s">
        <v>104</v>
      </c>
      <c r="R22" s="52">
        <f>IFERROR(__xludf.DUMMYFUNCTION("IF (
                (IFERROR(MATCH(CONCAT(CONCAT(""*"",O22),""*""),SPLIT($D22, "",""), 0),0))=1
                ,
                (
                        IF(
                                (IFERROR(MATCH(Q22, SPLIT($F22, "",""), 0),-1))&lt;&gt;-1
          "&amp;"                      ,
                                2
                                , 
                                (IF(IFERROR(MATCH(CONCAT(CONCAT(""*"",Q22),""*""), SPLIT($F22, "",""), 0),-1)&lt;&gt;-1,
                                        1,
    "&amp;"                                    0
                                        )        
                                )
                        )
                )
                ,
                (
                        IF (
                        "&amp;"        (IFERROR(MATCH(CONCAT(CONCAT(""*"",O22),""*""),SPLIT($D22, "",""), 0),0))=2
                                ,
                                (        
                                        IF(
                                                (IF"&amp;"ERROR(MATCH(Q22, SPLIT($E22, "",""), 0),-1))&lt;&gt;-1,
                                                2, 
                                                (IF(IFERROR(MATCH(CONCAT(CONCAT(""*"",Q22),""*""), SPLIT($E22, "",""), 0),-1)&lt;&gt;-1,
                      "&amp;"                                  1,
                                                        0
                                                        )        
                                                )
                                        )
  "&amp;"                              )
                                ,
                                0
                        )
                )
        )"),1.0)</f>
        <v>1</v>
      </c>
      <c r="S22" s="51" t="s">
        <v>105</v>
      </c>
      <c r="T22" s="50">
        <f>IFERROR(__xludf.DUMMYFUNCTION("IF(
    (IFERROR(MATCH(S22, SPLIT($D22, "",""), 0),-1))&lt;&gt;-1,
        2, 
    IF(IFERROR(MATCH(CONCAT(CONCAT(""*"",S22),""*""), SPLIT($D22, "",""), 0),-1)&lt;&gt;-1,
        1,
        0
        )        
)"),1.0)</f>
        <v>1</v>
      </c>
      <c r="U22" s="51" t="s">
        <v>104</v>
      </c>
      <c r="V22" s="52">
        <f>IFERROR(__xludf.DUMMYFUNCTION("IF (
                (IFERROR(MATCH(CONCAT(CONCAT(""*"",S22),""*""),SPLIT($D22, "",""), 0),0))=1
                ,
                (
                        IF(
                                (IFERROR(MATCH(U22, SPLIT($F22, "",""), 0),-1))&lt;&gt;-1
          "&amp;"                      ,
                                2
                                , 
                                (IF(IFERROR(MATCH(CONCAT(CONCAT(""*"",U22),""*""), SPLIT($F22, "",""), 0),-1)&lt;&gt;-1,
                                        1,
    "&amp;"                                    0
                                        )        
                                )
                        )
                )
                ,
                (
                        IF (
                        "&amp;"        (IFERROR(MATCH(CONCAT(CONCAT(""*"",S22),""*""),SPLIT($D22, "",""), 0),0))=2
                                ,
                                (        
                                        IF(
                                                (IF"&amp;"ERROR(MATCH(U22, SPLIT($E22, "",""), 0),-1))&lt;&gt;-1,
                                                2, 
                                                (IF(IFERROR(MATCH(CONCAT(CONCAT(""*"",U22),""*""), SPLIT($E22, "",""), 0),-1)&lt;&gt;-1,
                      "&amp;"                                  1,
                                                        0
                                                        )        
                                                )
                                        )
  "&amp;"                              )
                                ,
                                0
                        )
                )
        )"),1.0)</f>
        <v>1</v>
      </c>
      <c r="W22" s="49" t="s">
        <v>105</v>
      </c>
      <c r="X22" s="50">
        <f>IFERROR(__xludf.DUMMYFUNCTION("IF(
    (IFERROR(MATCH(W22, SPLIT($D22, "",""), 0),-1))&lt;&gt;-1,
        2, 
    IF(IFERROR(MATCH(CONCAT(CONCAT(""*"",W22),""*""), SPLIT($D22, "",""), 0),-1)&lt;&gt;-1,
        1,
        0
        )        
)"),1.0)</f>
        <v>1</v>
      </c>
      <c r="Y22" s="51" t="s">
        <v>104</v>
      </c>
      <c r="Z22" s="52">
        <f>IFERROR(__xludf.DUMMYFUNCTION("IF (
                (IFERROR(MATCH(CONCAT(CONCAT(""*"",W22),""*""),SPLIT($D22, "",""), 0),0))=1
                ,
                (
                        IF(
                                (IFERROR(MATCH(Y22, SPLIT($F22, "",""), 0),-1))&lt;&gt;-1
          "&amp;"                      ,
                                2
                                , 
                                (IF(IFERROR(MATCH(CONCAT(CONCAT(""*"",Y22),""*""), SPLIT($F22, "",""), 0),-1)&lt;&gt;-1,
                                        1,
    "&amp;"                                    0
                                        )        
                                )
                        )
                )
                ,
                (
                        IF (
                        "&amp;"        (IFERROR(MATCH(CONCAT(CONCAT(""*"",W22),""*""),SPLIT($D22, "",""), 0),0))=2
                                ,
                                (        
                                        IF(
                                                (IF"&amp;"ERROR(MATCH(Y22, SPLIT($E22, "",""), 0),-1))&lt;&gt;-1,
                                                2, 
                                                (IF(IFERROR(MATCH(CONCAT(CONCAT(""*"",Y22),""*""), SPLIT($E22, "",""), 0),-1)&lt;&gt;-1,
                      "&amp;"                                  1,
                                                        0
                                                        )        
                                                )
                                        )
  "&amp;"                              )
                                ,
                                0
                        )
                )
        )"),1.0)</f>
        <v>1</v>
      </c>
      <c r="AA22" s="49" t="s">
        <v>108</v>
      </c>
      <c r="AB22" s="50">
        <f>IFERROR(__xludf.DUMMYFUNCTION("IF(
    (IFERROR(MATCH(AA22, SPLIT($D22, "",""), 0),-1))&lt;&gt;-1,
        2, 
    IF(IFERROR(MATCH(CONCAT(CONCAT(""*"",AA22),""*""), SPLIT($D22, "",""), 0),-1)&lt;&gt;-1,
        1,
        0
        )        
)"),0.0)</f>
        <v>0</v>
      </c>
      <c r="AC22" s="51" t="s">
        <v>119</v>
      </c>
      <c r="AD22" s="52">
        <f>IFERROR(__xludf.DUMMYFUNCTION("IF (
                (IFERROR(MATCH(CONCAT(CONCAT(""*"",AA22),""*""),SPLIT($D22, "",""), 0),0))=1
                ,
                (
                        IF(
                                (IFERROR(MATCH(AC22, SPLIT($F22, "",""), 0),-1))&lt;&gt;-1
        "&amp;"                        ,
                                2
                                , 
                                (IF(IFERROR(MATCH(CONCAT(CONCAT(""*"",AC22),""*""), SPLIT($F22, "",""), 0),-1)&lt;&gt;-1,
                                        1,
 "&amp;"                                       0
                                        )        
                                )
                        )
                )
                ,
                (
                        IF (
                     "&amp;"           (IFERROR(MATCH(CONCAT(CONCAT(""*"",AA22),""*""),SPLIT($D22, "",""), 0),0))=2
                                ,
                                (        
                                        IF(
                                               "&amp;" (IFERROR(MATCH(AC22, SPLIT($E22, "",""), 0),-1))&lt;&gt;-1,
                                                2, 
                                                (IF(IFERROR(MATCH(CONCAT(CONCAT(""*"",AC22),""*""), SPLIT($E22, "",""), 0),-1)&lt;&gt;-1,
                "&amp;"                                        1,
                                                        0
                                                        )        
                                                )
                                      "&amp;"  )
                                )
                                ,
                                0
                        )
                )
        )"),0.0)</f>
        <v>0</v>
      </c>
      <c r="AE22" s="46"/>
      <c r="AF22" s="46"/>
      <c r="AG22" s="46"/>
      <c r="AH22" s="46"/>
      <c r="AI22" s="46"/>
      <c r="AJ22" s="46"/>
    </row>
    <row r="23">
      <c r="A23" s="44" t="s">
        <v>55</v>
      </c>
      <c r="B23" s="45" t="s">
        <v>157</v>
      </c>
      <c r="C23" s="46"/>
      <c r="D23" s="47" t="s">
        <v>158</v>
      </c>
      <c r="E23" s="48" t="s">
        <v>156</v>
      </c>
      <c r="F23" s="48" t="s">
        <v>155</v>
      </c>
      <c r="G23" s="49" t="s">
        <v>106</v>
      </c>
      <c r="H23" s="50">
        <f>IFERROR(__xludf.DUMMYFUNCTION("IF(
    (IFERROR(MATCH(G23, SPLIT($D23, "",""), 0),-1))&lt;&gt;-1,
        2, 
    IF(IFERROR(MATCH(CONCAT(CONCAT(""*"",G23),""*""), SPLIT($D23, "",""), 0),-1)&lt;&gt;-1,
        1,
        0
        )        
)"),2.0)</f>
        <v>2</v>
      </c>
      <c r="I23" s="51" t="s">
        <v>107</v>
      </c>
      <c r="J23" s="52">
        <f>IFERROR(__xludf.DUMMYFUNCTION("IF (
                (IFERROR(MATCH(CONCAT(CONCAT(""*"",G23),""*""),SPLIT($D23, "",""), 0),0))=1
                ,
                (
                        IF(
                                (IFERROR(MATCH(I23, SPLIT($F23, "",""), 0),-1))&lt;&gt;-1
          "&amp;"                      ,
                                2
                                , 
                                (IF(IFERROR(MATCH(CONCAT(CONCAT(""*"",I23),""*""), SPLIT($F23, "",""), 0),-1)&lt;&gt;-1,
                                        1,
    "&amp;"                                    0
                                        )        
                                )
                        )
                )
                ,
                (
                        IF (
                        "&amp;"        (IFERROR(MATCH(CONCAT(CONCAT(""*"",G23),""*""),SPLIT($D23, "",""), 0),0))=2
                                ,
                                (        
                                        IF(
                                                (IF"&amp;"ERROR(MATCH(I23, SPLIT($E23, "",""), 0),-1))&lt;&gt;-1,
                                                2, 
                                                (IF(IFERROR(MATCH(CONCAT(CONCAT(""*"",I23),""*""), SPLIT($E23, "",""), 0),-1)&lt;&gt;-1,
                      "&amp;"                                  1,
                                                        0
                                                        )        
                                                )
                                        )
  "&amp;"                              )
                                ,
                                0
                        )
                )
        )"),2.0)</f>
        <v>2</v>
      </c>
      <c r="K23" s="51" t="s">
        <v>104</v>
      </c>
      <c r="L23" s="50">
        <f>IFERROR(__xludf.DUMMYFUNCTION("IF(
    (IFERROR(MATCH(K23, SPLIT($D23, "",""), 0),-1))&lt;&gt;-1,
        2, 
    IF(IFERROR(MATCH(CONCAT(CONCAT(""*"",K23),""*""), SPLIT($D23, "",""), 0),-1)&lt;&gt;-1,
        1,
        0
        )        
)"),1.0)</f>
        <v>1</v>
      </c>
      <c r="M23" s="51" t="s">
        <v>105</v>
      </c>
      <c r="N23" s="52">
        <f>IFERROR(__xludf.DUMMYFUNCTION("IF (
                (IFERROR(MATCH(CONCAT(CONCAT(""*"",K23),""*""),SPLIT($D23, "",""), 0),0))=1
                ,
                (
                        IF(
                                (IFERROR(MATCH(M23, SPLIT($F23, "",""), 0),-1))&lt;&gt;-1
          "&amp;"                      ,
                                2
                                , 
                                (IF(IFERROR(MATCH(CONCAT(CONCAT(""*"",M23),""*""), SPLIT($F23, "",""), 0),-1)&lt;&gt;-1,
                                        1,
    "&amp;"                                    0
                                        )        
                                )
                        )
                )
                ,
                (
                        IF (
                        "&amp;"        (IFERROR(MATCH(CONCAT(CONCAT(""*"",K23),""*""),SPLIT($D23, "",""), 0),0))=2
                                ,
                                (        
                                        IF(
                                                (IF"&amp;"ERROR(MATCH(M23, SPLIT($E23, "",""), 0),-1))&lt;&gt;-1,
                                                2, 
                                                (IF(IFERROR(MATCH(CONCAT(CONCAT(""*"",M23),""*""), SPLIT($E23, "",""), 0),-1)&lt;&gt;-1,
                      "&amp;"                                  1,
                                                        0
                                                        )        
                                                )
                                        )
  "&amp;"                              )
                                ,
                                0
                        )
                )
        )"),1.0)</f>
        <v>1</v>
      </c>
      <c r="O23" s="49" t="s">
        <v>125</v>
      </c>
      <c r="P23" s="50">
        <f>IFERROR(__xludf.DUMMYFUNCTION("IF(
    (IFERROR(MATCH(O23, SPLIT($D23, "",""), 0),-1))&lt;&gt;-1,
        2, 
    IF(IFERROR(MATCH(CONCAT(CONCAT(""*"",O23),""*""), SPLIT($D23, "",""), 0),-1)&lt;&gt;-1,
        1,
        0
        )        
)"),2.0)</f>
        <v>2</v>
      </c>
      <c r="Q23" s="51" t="s">
        <v>124</v>
      </c>
      <c r="R23" s="52">
        <f>IFERROR(__xludf.DUMMYFUNCTION("IF (
                (IFERROR(MATCH(CONCAT(CONCAT(""*"",O23),""*""),SPLIT($D23, "",""), 0),0))=1
                ,
                (
                        IF(
                                (IFERROR(MATCH(Q23, SPLIT($F23, "",""), 0),-1))&lt;&gt;-1
          "&amp;"                      ,
                                2
                                , 
                                (IF(IFERROR(MATCH(CONCAT(CONCAT(""*"",Q23),""*""), SPLIT($F23, "",""), 0),-1)&lt;&gt;-1,
                                        1,
    "&amp;"                                    0
                                        )        
                                )
                        )
                )
                ,
                (
                        IF (
                        "&amp;"        (IFERROR(MATCH(CONCAT(CONCAT(""*"",O23),""*""),SPLIT($D23, "",""), 0),0))=2
                                ,
                                (        
                                        IF(
                                                (IF"&amp;"ERROR(MATCH(Q23, SPLIT($E23, "",""), 0),-1))&lt;&gt;-1,
                                                2, 
                                                (IF(IFERROR(MATCH(CONCAT(CONCAT(""*"",Q23),""*""), SPLIT($E23, "",""), 0),-1)&lt;&gt;-1,
                      "&amp;"                                  1,
                                                        0
                                                        )        
                                                )
                                        )
  "&amp;"                              )
                                ,
                                0
                        )
                )
        )"),2.0)</f>
        <v>2</v>
      </c>
      <c r="S23" s="51" t="s">
        <v>104</v>
      </c>
      <c r="T23" s="50">
        <f>IFERROR(__xludf.DUMMYFUNCTION("IF(
    (IFERROR(MATCH(S23, SPLIT($D23, "",""), 0),-1))&lt;&gt;-1,
        2, 
    IF(IFERROR(MATCH(CONCAT(CONCAT(""*"",S23),""*""), SPLIT($D23, "",""), 0),-1)&lt;&gt;-1,
        1,
        0
        )        
)"),1.0)</f>
        <v>1</v>
      </c>
      <c r="U23" s="51" t="s">
        <v>105</v>
      </c>
      <c r="V23" s="52">
        <f>IFERROR(__xludf.DUMMYFUNCTION("IF (
                (IFERROR(MATCH(CONCAT(CONCAT(""*"",S23),""*""),SPLIT($D23, "",""), 0),0))=1
                ,
                (
                        IF(
                                (IFERROR(MATCH(U23, SPLIT($F23, "",""), 0),-1))&lt;&gt;-1
          "&amp;"                      ,
                                2
                                , 
                                (IF(IFERROR(MATCH(CONCAT(CONCAT(""*"",U23),""*""), SPLIT($F23, "",""), 0),-1)&lt;&gt;-1,
                                        1,
    "&amp;"                                    0
                                        )        
                                )
                        )
                )
                ,
                (
                        IF (
                        "&amp;"        (IFERROR(MATCH(CONCAT(CONCAT(""*"",S23),""*""),SPLIT($D23, "",""), 0),0))=2
                                ,
                                (        
                                        IF(
                                                (IF"&amp;"ERROR(MATCH(U23, SPLIT($E23, "",""), 0),-1))&lt;&gt;-1,
                                                2, 
                                                (IF(IFERROR(MATCH(CONCAT(CONCAT(""*"",U23),""*""), SPLIT($E23, "",""), 0),-1)&lt;&gt;-1,
                      "&amp;"                                  1,
                                                        0
                                                        )        
                                                )
                                        )
  "&amp;"                              )
                                ,
                                0
                        )
                )
        )"),1.0)</f>
        <v>1</v>
      </c>
      <c r="W23" s="49" t="s">
        <v>104</v>
      </c>
      <c r="X23" s="50">
        <f>IFERROR(__xludf.DUMMYFUNCTION("IF(
    (IFERROR(MATCH(W23, SPLIT($D23, "",""), 0),-1))&lt;&gt;-1,
        2, 
    IF(IFERROR(MATCH(CONCAT(CONCAT(""*"",W23),""*""), SPLIT($D23, "",""), 0),-1)&lt;&gt;-1,
        1,
        0
        )        
)"),1.0)</f>
        <v>1</v>
      </c>
      <c r="Y23" s="51" t="s">
        <v>105</v>
      </c>
      <c r="Z23" s="52">
        <f>IFERROR(__xludf.DUMMYFUNCTION("IF (
                (IFERROR(MATCH(CONCAT(CONCAT(""*"",W23),""*""),SPLIT($D23, "",""), 0),0))=1
                ,
                (
                        IF(
                                (IFERROR(MATCH(Y23, SPLIT($F23, "",""), 0),-1))&lt;&gt;-1
          "&amp;"                      ,
                                2
                                , 
                                (IF(IFERROR(MATCH(CONCAT(CONCAT(""*"",Y23),""*""), SPLIT($F23, "",""), 0),-1)&lt;&gt;-1,
                                        1,
    "&amp;"                                    0
                                        )        
                                )
                        )
                )
                ,
                (
                        IF (
                        "&amp;"        (IFERROR(MATCH(CONCAT(CONCAT(""*"",W23),""*""),SPLIT($D23, "",""), 0),0))=2
                                ,
                                (        
                                        IF(
                                                (IF"&amp;"ERROR(MATCH(Y23, SPLIT($E23, "",""), 0),-1))&lt;&gt;-1,
                                                2, 
                                                (IF(IFERROR(MATCH(CONCAT(CONCAT(""*"",Y23),""*""), SPLIT($E23, "",""), 0),-1)&lt;&gt;-1,
                      "&amp;"                                  1,
                                                        0
                                                        )        
                                                )
                                        )
  "&amp;"                              )
                                ,
                                0
                        )
                )
        )"),1.0)</f>
        <v>1</v>
      </c>
      <c r="AA23" s="49" t="s">
        <v>108</v>
      </c>
      <c r="AB23" s="50">
        <f>IFERROR(__xludf.DUMMYFUNCTION("IF(
    (IFERROR(MATCH(AA23, SPLIT($D23, "",""), 0),-1))&lt;&gt;-1,
        2, 
    IF(IFERROR(MATCH(CONCAT(CONCAT(""*"",AA23),""*""), SPLIT($D23, "",""), 0),-1)&lt;&gt;-1,
        1,
        0
        )        
)"),0.0)</f>
        <v>0</v>
      </c>
      <c r="AC23" s="51" t="s">
        <v>109</v>
      </c>
      <c r="AD23" s="52">
        <f>IFERROR(__xludf.DUMMYFUNCTION("IF (
                (IFERROR(MATCH(CONCAT(CONCAT(""*"",AA23),""*""),SPLIT($D23, "",""), 0),0))=1
                ,
                (
                        IF(
                                (IFERROR(MATCH(AC23, SPLIT($F23, "",""), 0),-1))&lt;&gt;-1
        "&amp;"                        ,
                                2
                                , 
                                (IF(IFERROR(MATCH(CONCAT(CONCAT(""*"",AC23),""*""), SPLIT($F23, "",""), 0),-1)&lt;&gt;-1,
                                        1,
 "&amp;"                                       0
                                        )        
                                )
                        )
                )
                ,
                (
                        IF (
                     "&amp;"           (IFERROR(MATCH(CONCAT(CONCAT(""*"",AA23),""*""),SPLIT($D23, "",""), 0),0))=2
                                ,
                                (        
                                        IF(
                                               "&amp;" (IFERROR(MATCH(AC23, SPLIT($E23, "",""), 0),-1))&lt;&gt;-1,
                                                2, 
                                                (IF(IFERROR(MATCH(CONCAT(CONCAT(""*"",AC23),""*""), SPLIT($E23, "",""), 0),-1)&lt;&gt;-1,
                "&amp;"                                        1,
                                                        0
                                                        )        
                                                )
                                      "&amp;"  )
                                )
                                ,
                                0
                        )
                )
        )"),0.0)</f>
        <v>0</v>
      </c>
      <c r="AE23" s="46"/>
      <c r="AF23" s="46"/>
      <c r="AG23" s="46"/>
      <c r="AH23" s="46"/>
      <c r="AI23" s="46"/>
      <c r="AJ23" s="46"/>
    </row>
    <row r="24">
      <c r="A24" s="44" t="s">
        <v>58</v>
      </c>
      <c r="B24" s="45" t="s">
        <v>159</v>
      </c>
      <c r="C24" s="46"/>
      <c r="D24" s="47" t="s">
        <v>121</v>
      </c>
      <c r="E24" s="48" t="s">
        <v>122</v>
      </c>
      <c r="F24" s="48" t="s">
        <v>123</v>
      </c>
      <c r="G24" s="49" t="s">
        <v>107</v>
      </c>
      <c r="H24" s="50">
        <f>IFERROR(__xludf.DUMMYFUNCTION("IF(
    (IFERROR(MATCH(G24, SPLIT($D24, "",""), 0),-1))&lt;&gt;-1,
        2, 
    IF(IFERROR(MATCH(CONCAT(CONCAT(""*"",G24),""*""), SPLIT($D24, "",""), 0),-1)&lt;&gt;-1,
        1,
        0
        )        
)"),2.0)</f>
        <v>2</v>
      </c>
      <c r="I24" s="51" t="s">
        <v>106</v>
      </c>
      <c r="J24" s="52">
        <f>IFERROR(__xludf.DUMMYFUNCTION("IF (
                (IFERROR(MATCH(CONCAT(CONCAT(""*"",G24),""*""),SPLIT($D24, "",""), 0),0))=1
                ,
                (
                        IF(
                                (IFERROR(MATCH(I24, SPLIT($F24, "",""), 0),-1))&lt;&gt;-1
          "&amp;"                      ,
                                2
                                , 
                                (IF(IFERROR(MATCH(CONCAT(CONCAT(""*"",I24),""*""), SPLIT($F24, "",""), 0),-1)&lt;&gt;-1,
                                        1,
    "&amp;"                                    0
                                        )        
                                )
                        )
                )
                ,
                (
                        IF (
                        "&amp;"        (IFERROR(MATCH(CONCAT(CONCAT(""*"",G24),""*""),SPLIT($D24, "",""), 0),0))=2
                                ,
                                (        
                                        IF(
                                                (IF"&amp;"ERROR(MATCH(I24, SPLIT($E24, "",""), 0),-1))&lt;&gt;-1,
                                                2, 
                                                (IF(IFERROR(MATCH(CONCAT(CONCAT(""*"",I24),""*""), SPLIT($E24, "",""), 0),-1)&lt;&gt;-1,
                      "&amp;"                                  1,
                                                        0
                                                        )        
                                                )
                                        )
  "&amp;"                              )
                                ,
                                0
                        )
                )
        )"),2.0)</f>
        <v>2</v>
      </c>
      <c r="K24" s="51" t="s">
        <v>115</v>
      </c>
      <c r="L24" s="50">
        <f>IFERROR(__xludf.DUMMYFUNCTION("IF(
    (IFERROR(MATCH(K24, SPLIT($D24, "",""), 0),-1))&lt;&gt;-1,
        2, 
    IF(IFERROR(MATCH(CONCAT(CONCAT(""*"",K24),""*""), SPLIT($D24, "",""), 0),-1)&lt;&gt;-1,
        1,
        0
        )        
)"),1.0)</f>
        <v>1</v>
      </c>
      <c r="M24" s="51" t="s">
        <v>114</v>
      </c>
      <c r="N24" s="52">
        <f>IFERROR(__xludf.DUMMYFUNCTION("IF (
                (IFERROR(MATCH(CONCAT(CONCAT(""*"",K24),""*""),SPLIT($D24, "",""), 0),0))=1
                ,
                (
                        IF(
                                (IFERROR(MATCH(M24, SPLIT($F24, "",""), 0),-1))&lt;&gt;-1
          "&amp;"                      ,
                                2
                                , 
                                (IF(IFERROR(MATCH(CONCAT(CONCAT(""*"",M24),""*""), SPLIT($F24, "",""), 0),-1)&lt;&gt;-1,
                                        1,
    "&amp;"                                    0
                                        )        
                                )
                        )
                )
                ,
                (
                        IF (
                        "&amp;"        (IFERROR(MATCH(CONCAT(CONCAT(""*"",K24),""*""),SPLIT($D24, "",""), 0),0))=2
                                ,
                                (        
                                        IF(
                                                (IF"&amp;"ERROR(MATCH(M24, SPLIT($E24, "",""), 0),-1))&lt;&gt;-1,
                                                2, 
                                                (IF(IFERROR(MATCH(CONCAT(CONCAT(""*"",M24),""*""), SPLIT($E24, "",""), 0),-1)&lt;&gt;-1,
                      "&amp;"                                  1,
                                                        0
                                                        )        
                                                )
                                        )
  "&amp;"                              )
                                ,
                                0
                        )
                )
        )"),1.0)</f>
        <v>1</v>
      </c>
      <c r="O24" s="49" t="s">
        <v>124</v>
      </c>
      <c r="P24" s="50">
        <f>IFERROR(__xludf.DUMMYFUNCTION("IF(
    (IFERROR(MATCH(O24, SPLIT($D24, "",""), 0),-1))&lt;&gt;-1,
        2, 
    IF(IFERROR(MATCH(CONCAT(CONCAT(""*"",O24),""*""), SPLIT($D24, "",""), 0),-1)&lt;&gt;-1,
        1,
        0
        )        
)"),2.0)</f>
        <v>2</v>
      </c>
      <c r="Q24" s="51" t="s">
        <v>125</v>
      </c>
      <c r="R24" s="52">
        <f>IFERROR(__xludf.DUMMYFUNCTION("IF (
                (IFERROR(MATCH(CONCAT(CONCAT(""*"",O24),""*""),SPLIT($D24, "",""), 0),0))=1
                ,
                (
                        IF(
                                (IFERROR(MATCH(Q24, SPLIT($F24, "",""), 0),-1))&lt;&gt;-1
          "&amp;"                      ,
                                2
                                , 
                                (IF(IFERROR(MATCH(CONCAT(CONCAT(""*"",Q24),""*""), SPLIT($F24, "",""), 0),-1)&lt;&gt;-1,
                                        1,
    "&amp;"                                    0
                                        )        
                                )
                        )
                )
                ,
                (
                        IF (
                        "&amp;"        (IFERROR(MATCH(CONCAT(CONCAT(""*"",O24),""*""),SPLIT($D24, "",""), 0),0))=2
                                ,
                                (        
                                        IF(
                                                (IF"&amp;"ERROR(MATCH(Q24, SPLIT($E24, "",""), 0),-1))&lt;&gt;-1,
                                                2, 
                                                (IF(IFERROR(MATCH(CONCAT(CONCAT(""*"",Q24),""*""), SPLIT($E24, "",""), 0),-1)&lt;&gt;-1,
                      "&amp;"                                  1,
                                                        0
                                                        )        
                                                )
                                        )
  "&amp;"                              )
                                ,
                                0
                        )
                )
        )"),2.0)</f>
        <v>2</v>
      </c>
      <c r="S24" s="51" t="s">
        <v>105</v>
      </c>
      <c r="T24" s="50">
        <f>IFERROR(__xludf.DUMMYFUNCTION("IF(
    (IFERROR(MATCH(S24, SPLIT($D24, "",""), 0),-1))&lt;&gt;-1,
        2, 
    IF(IFERROR(MATCH(CONCAT(CONCAT(""*"",S24),""*""), SPLIT($D24, "",""), 0),-1)&lt;&gt;-1,
        1,
        0
        )        
)"),1.0)</f>
        <v>1</v>
      </c>
      <c r="U24" s="51" t="s">
        <v>104</v>
      </c>
      <c r="V24" s="52">
        <f>IFERROR(__xludf.DUMMYFUNCTION("IF (
                (IFERROR(MATCH(CONCAT(CONCAT(""*"",S24),""*""),SPLIT($D24, "",""), 0),0))=1
                ,
                (
                        IF(
                                (IFERROR(MATCH(U24, SPLIT($F24, "",""), 0),-1))&lt;&gt;-1
          "&amp;"                      ,
                                2
                                , 
                                (IF(IFERROR(MATCH(CONCAT(CONCAT(""*"",U24),""*""), SPLIT($F24, "",""), 0),-1)&lt;&gt;-1,
                                        1,
    "&amp;"                                    0
                                        )        
                                )
                        )
                )
                ,
                (
                        IF (
                        "&amp;"        (IFERROR(MATCH(CONCAT(CONCAT(""*"",S24),""*""),SPLIT($D24, "",""), 0),0))=2
                                ,
                                (        
                                        IF(
                                                (IF"&amp;"ERROR(MATCH(U24, SPLIT($E24, "",""), 0),-1))&lt;&gt;-1,
                                                2, 
                                                (IF(IFERROR(MATCH(CONCAT(CONCAT(""*"",U24),""*""), SPLIT($E24, "",""), 0),-1)&lt;&gt;-1,
                      "&amp;"                                  1,
                                                        0
                                                        )        
                                                )
                                        )
  "&amp;"                              )
                                ,
                                0
                        )
                )
        )"),1.0)</f>
        <v>1</v>
      </c>
      <c r="W24" s="49" t="s">
        <v>115</v>
      </c>
      <c r="X24" s="50">
        <f>IFERROR(__xludf.DUMMYFUNCTION("IF(
    (IFERROR(MATCH(W24, SPLIT($D24, "",""), 0),-1))&lt;&gt;-1,
        2, 
    IF(IFERROR(MATCH(CONCAT(CONCAT(""*"",W24),""*""), SPLIT($D24, "",""), 0),-1)&lt;&gt;-1,
        1,
        0
        )        
)"),1.0)</f>
        <v>1</v>
      </c>
      <c r="Y24" s="51" t="s">
        <v>114</v>
      </c>
      <c r="Z24" s="52">
        <f>IFERROR(__xludf.DUMMYFUNCTION("IF (
                (IFERROR(MATCH(CONCAT(CONCAT(""*"",W24),""*""),SPLIT($D24, "",""), 0),0))=1
                ,
                (
                        IF(
                                (IFERROR(MATCH(Y24, SPLIT($F24, "",""), 0),-1))&lt;&gt;-1
          "&amp;"                      ,
                                2
                                , 
                                (IF(IFERROR(MATCH(CONCAT(CONCAT(""*"",Y24),""*""), SPLIT($F24, "",""), 0),-1)&lt;&gt;-1,
                                        1,
    "&amp;"                                    0
                                        )        
                                )
                        )
                )
                ,
                (
                        IF (
                        "&amp;"        (IFERROR(MATCH(CONCAT(CONCAT(""*"",W24),""*""),SPLIT($D24, "",""), 0),0))=2
                                ,
                                (        
                                        IF(
                                                (IF"&amp;"ERROR(MATCH(Y24, SPLIT($E24, "",""), 0),-1))&lt;&gt;-1,
                                                2, 
                                                (IF(IFERROR(MATCH(CONCAT(CONCAT(""*"",Y24),""*""), SPLIT($E24, "",""), 0),-1)&lt;&gt;-1,
                      "&amp;"                                  1,
                                                        0
                                                        )        
                                                )
                                        )
  "&amp;"                              )
                                ,
                                0
                        )
                )
        )"),1.0)</f>
        <v>1</v>
      </c>
      <c r="AA24" s="49" t="s">
        <v>108</v>
      </c>
      <c r="AB24" s="50">
        <f>IFERROR(__xludf.DUMMYFUNCTION("IF(
    (IFERROR(MATCH(AA24, SPLIT($D24, "",""), 0),-1))&lt;&gt;-1,
        2, 
    IF(IFERROR(MATCH(CONCAT(CONCAT(""*"",AA24),""*""), SPLIT($D24, "",""), 0),-1)&lt;&gt;-1,
        1,
        0
        )        
)"),0.0)</f>
        <v>0</v>
      </c>
      <c r="AC24" s="51" t="s">
        <v>160</v>
      </c>
      <c r="AD24" s="52">
        <f>IFERROR(__xludf.DUMMYFUNCTION("IF (
                (IFERROR(MATCH(CONCAT(CONCAT(""*"",AA24),""*""),SPLIT($D24, "",""), 0),0))=1
                ,
                (
                        IF(
                                (IFERROR(MATCH(AC24, SPLIT($F24, "",""), 0),-1))&lt;&gt;-1
        "&amp;"                        ,
                                2
                                , 
                                (IF(IFERROR(MATCH(CONCAT(CONCAT(""*"",AC24),""*""), SPLIT($F24, "",""), 0),-1)&lt;&gt;-1,
                                        1,
 "&amp;"                                       0
                                        )        
                                )
                        )
                )
                ,
                (
                        IF (
                     "&amp;"           (IFERROR(MATCH(CONCAT(CONCAT(""*"",AA24),""*""),SPLIT($D24, "",""), 0),0))=2
                                ,
                                (        
                                        IF(
                                               "&amp;" (IFERROR(MATCH(AC24, SPLIT($E24, "",""), 0),-1))&lt;&gt;-1,
                                                2, 
                                                (IF(IFERROR(MATCH(CONCAT(CONCAT(""*"",AC24),""*""), SPLIT($E24, "",""), 0),-1)&lt;&gt;-1,
                "&amp;"                                        1,
                                                        0
                                                        )        
                                                )
                                      "&amp;"  )
                                )
                                ,
                                0
                        )
                )
        )"),0.0)</f>
        <v>0</v>
      </c>
      <c r="AE24" s="46"/>
      <c r="AF24" s="46"/>
      <c r="AG24" s="46"/>
      <c r="AH24" s="46"/>
      <c r="AI24" s="46"/>
      <c r="AJ24" s="46"/>
    </row>
    <row r="25">
      <c r="A25" s="44" t="s">
        <v>61</v>
      </c>
      <c r="B25" s="45" t="s">
        <v>161</v>
      </c>
      <c r="C25" s="46"/>
      <c r="D25" s="47" t="s">
        <v>162</v>
      </c>
      <c r="E25" s="48" t="s">
        <v>123</v>
      </c>
      <c r="F25" s="48" t="s">
        <v>122</v>
      </c>
      <c r="G25" s="49" t="s">
        <v>106</v>
      </c>
      <c r="H25" s="50">
        <f>IFERROR(__xludf.DUMMYFUNCTION("IF(
    (IFERROR(MATCH(G25, SPLIT($D25, "",""), 0),-1))&lt;&gt;-1,
        2, 
    IF(IFERROR(MATCH(CONCAT(CONCAT(""*"",G25),""*""), SPLIT($D25, "",""), 0),-1)&lt;&gt;-1,
        1,
        0
        )        
)"),2.0)</f>
        <v>2</v>
      </c>
      <c r="I25" s="51" t="s">
        <v>107</v>
      </c>
      <c r="J25" s="52">
        <f>IFERROR(__xludf.DUMMYFUNCTION("IF (
                (IFERROR(MATCH(CONCAT(CONCAT(""*"",G25),""*""),SPLIT($D25, "",""), 0),0))=1
                ,
                (
                        IF(
                                (IFERROR(MATCH(I25, SPLIT($F25, "",""), 0),-1))&lt;&gt;-1
          "&amp;"                      ,
                                2
                                , 
                                (IF(IFERROR(MATCH(CONCAT(CONCAT(""*"",I25),""*""), SPLIT($F25, "",""), 0),-1)&lt;&gt;-1,
                                        1,
    "&amp;"                                    0
                                        )        
                                )
                        )
                )
                ,
                (
                        IF (
                        "&amp;"        (IFERROR(MATCH(CONCAT(CONCAT(""*"",G25),""*""),SPLIT($D25, "",""), 0),0))=2
                                ,
                                (        
                                        IF(
                                                (IF"&amp;"ERROR(MATCH(I25, SPLIT($E25, "",""), 0),-1))&lt;&gt;-1,
                                                2, 
                                                (IF(IFERROR(MATCH(CONCAT(CONCAT(""*"",I25),""*""), SPLIT($E25, "",""), 0),-1)&lt;&gt;-1,
                      "&amp;"                                  1,
                                                        0
                                                        )        
                                                )
                                        )
  "&amp;"                              )
                                ,
                                0
                        )
                )
        )"),2.0)</f>
        <v>2</v>
      </c>
      <c r="K25" s="51" t="s">
        <v>104</v>
      </c>
      <c r="L25" s="50">
        <f>IFERROR(__xludf.DUMMYFUNCTION("IF(
    (IFERROR(MATCH(K25, SPLIT($D25, "",""), 0),-1))&lt;&gt;-1,
        2, 
    IF(IFERROR(MATCH(CONCAT(CONCAT(""*"",K25),""*""), SPLIT($D25, "",""), 0),-1)&lt;&gt;-1,
        1,
        0
        )        
)"),1.0)</f>
        <v>1</v>
      </c>
      <c r="M25" s="51" t="s">
        <v>105</v>
      </c>
      <c r="N25" s="52">
        <f>IFERROR(__xludf.DUMMYFUNCTION("IF (
                (IFERROR(MATCH(CONCAT(CONCAT(""*"",K25),""*""),SPLIT($D25, "",""), 0),0))=1
                ,
                (
                        IF(
                                (IFERROR(MATCH(M25, SPLIT($F25, "",""), 0),-1))&lt;&gt;-1
          "&amp;"                      ,
                                2
                                , 
                                (IF(IFERROR(MATCH(CONCAT(CONCAT(""*"",M25),""*""), SPLIT($F25, "",""), 0),-1)&lt;&gt;-1,
                                        1,
    "&amp;"                                    0
                                        )        
                                )
                        )
                )
                ,
                (
                        IF (
                        "&amp;"        (IFERROR(MATCH(CONCAT(CONCAT(""*"",K25),""*""),SPLIT($D25, "",""), 0),0))=2
                                ,
                                (        
                                        IF(
                                                (IF"&amp;"ERROR(MATCH(M25, SPLIT($E25, "",""), 0),-1))&lt;&gt;-1,
                                                2, 
                                                (IF(IFERROR(MATCH(CONCAT(CONCAT(""*"",M25),""*""), SPLIT($E25, "",""), 0),-1)&lt;&gt;-1,
                      "&amp;"                                  1,
                                                        0
                                                        )        
                                                )
                                        )
  "&amp;"                              )
                                ,
                                0
                        )
                )
        )"),1.0)</f>
        <v>1</v>
      </c>
      <c r="O25" s="49" t="s">
        <v>106</v>
      </c>
      <c r="P25" s="50">
        <f>IFERROR(__xludf.DUMMYFUNCTION("IF(
    (IFERROR(MATCH(O25, SPLIT($D25, "",""), 0),-1))&lt;&gt;-1,
        2, 
    IF(IFERROR(MATCH(CONCAT(CONCAT(""*"",O25),""*""), SPLIT($D25, "",""), 0),-1)&lt;&gt;-1,
        1,
        0
        )        
)"),2.0)</f>
        <v>2</v>
      </c>
      <c r="Q25" s="51" t="s">
        <v>107</v>
      </c>
      <c r="R25" s="52">
        <f>IFERROR(__xludf.DUMMYFUNCTION("IF (
                (IFERROR(MATCH(CONCAT(CONCAT(""*"",O25),""*""),SPLIT($D25, "",""), 0),0))=1
                ,
                (
                        IF(
                                (IFERROR(MATCH(Q25, SPLIT($F25, "",""), 0),-1))&lt;&gt;-1
          "&amp;"                      ,
                                2
                                , 
                                (IF(IFERROR(MATCH(CONCAT(CONCAT(""*"",Q25),""*""), SPLIT($F25, "",""), 0),-1)&lt;&gt;-1,
                                        1,
    "&amp;"                                    0
                                        )        
                                )
                        )
                )
                ,
                (
                        IF (
                        "&amp;"        (IFERROR(MATCH(CONCAT(CONCAT(""*"",O25),""*""),SPLIT($D25, "",""), 0),0))=2
                                ,
                                (        
                                        IF(
                                                (IF"&amp;"ERROR(MATCH(Q25, SPLIT($E25, "",""), 0),-1))&lt;&gt;-1,
                                                2, 
                                                (IF(IFERROR(MATCH(CONCAT(CONCAT(""*"",Q25),""*""), SPLIT($E25, "",""), 0),-1)&lt;&gt;-1,
                      "&amp;"                                  1,
                                                        0
                                                        )        
                                                )
                                        )
  "&amp;"                              )
                                ,
                                0
                        )
                )
        )"),2.0)</f>
        <v>2</v>
      </c>
      <c r="S25" s="51" t="s">
        <v>106</v>
      </c>
      <c r="T25" s="50">
        <f>IFERROR(__xludf.DUMMYFUNCTION("IF(
    (IFERROR(MATCH(S25, SPLIT($D25, "",""), 0),-1))&lt;&gt;-1,
        2, 
    IF(IFERROR(MATCH(CONCAT(CONCAT(""*"",S25),""*""), SPLIT($D25, "",""), 0),-1)&lt;&gt;-1,
        1,
        0
        )        
)"),2.0)</f>
        <v>2</v>
      </c>
      <c r="U25" s="51" t="s">
        <v>107</v>
      </c>
      <c r="V25" s="52">
        <f>IFERROR(__xludf.DUMMYFUNCTION("IF (
                (IFERROR(MATCH(CONCAT(CONCAT(""*"",S25),""*""),SPLIT($D25, "",""), 0),0))=1
                ,
                (
                        IF(
                                (IFERROR(MATCH(U25, SPLIT($F25, "",""), 0),-1))&lt;&gt;-1
          "&amp;"                      ,
                                2
                                , 
                                (IF(IFERROR(MATCH(CONCAT(CONCAT(""*"",U25),""*""), SPLIT($F25, "",""), 0),-1)&lt;&gt;-1,
                                        1,
    "&amp;"                                    0
                                        )        
                                )
                        )
                )
                ,
                (
                        IF (
                        "&amp;"        (IFERROR(MATCH(CONCAT(CONCAT(""*"",S25),""*""),SPLIT($D25, "",""), 0),0))=2
                                ,
                                (        
                                        IF(
                                                (IF"&amp;"ERROR(MATCH(U25, SPLIT($E25, "",""), 0),-1))&lt;&gt;-1,
                                                2, 
                                                (IF(IFERROR(MATCH(CONCAT(CONCAT(""*"",U25),""*""), SPLIT($E25, "",""), 0),-1)&lt;&gt;-1,
                      "&amp;"                                  1,
                                                        0
                                                        )        
                                                )
                                        )
  "&amp;"                              )
                                ,
                                0
                        )
                )
        )"),2.0)</f>
        <v>2</v>
      </c>
      <c r="W25" s="49" t="s">
        <v>104</v>
      </c>
      <c r="X25" s="50">
        <f>IFERROR(__xludf.DUMMYFUNCTION("IF(
    (IFERROR(MATCH(W25, SPLIT($D25, "",""), 0),-1))&lt;&gt;-1,
        2, 
    IF(IFERROR(MATCH(CONCAT(CONCAT(""*"",W25),""*""), SPLIT($D25, "",""), 0),-1)&lt;&gt;-1,
        1,
        0
        )        
)"),1.0)</f>
        <v>1</v>
      </c>
      <c r="Y25" s="51" t="s">
        <v>105</v>
      </c>
      <c r="Z25" s="52">
        <f>IFERROR(__xludf.DUMMYFUNCTION("IF (
                (IFERROR(MATCH(CONCAT(CONCAT(""*"",W25),""*""),SPLIT($D25, "",""), 0),0))=1
                ,
                (
                        IF(
                                (IFERROR(MATCH(Y25, SPLIT($F25, "",""), 0),-1))&lt;&gt;-1
          "&amp;"                      ,
                                2
                                , 
                                (IF(IFERROR(MATCH(CONCAT(CONCAT(""*"",Y25),""*""), SPLIT($F25, "",""), 0),-1)&lt;&gt;-1,
                                        1,
    "&amp;"                                    0
                                        )        
                                )
                        )
                )
                ,
                (
                        IF (
                        "&amp;"        (IFERROR(MATCH(CONCAT(CONCAT(""*"",W25),""*""),SPLIT($D25, "",""), 0),0))=2
                                ,
                                (        
                                        IF(
                                                (IF"&amp;"ERROR(MATCH(Y25, SPLIT($E25, "",""), 0),-1))&lt;&gt;-1,
                                                2, 
                                                (IF(IFERROR(MATCH(CONCAT(CONCAT(""*"",Y25),""*""), SPLIT($E25, "",""), 0),-1)&lt;&gt;-1,
                      "&amp;"                                  1,
                                                        0
                                                        )        
                                                )
                                        )
  "&amp;"                              )
                                ,
                                0
                        )
                )
        )"),1.0)</f>
        <v>1</v>
      </c>
      <c r="AA25" s="49" t="s">
        <v>108</v>
      </c>
      <c r="AB25" s="50">
        <f>IFERROR(__xludf.DUMMYFUNCTION("IF(
    (IFERROR(MATCH(AA25, SPLIT($D25, "",""), 0),-1))&lt;&gt;-1,
        2, 
    IF(IFERROR(MATCH(CONCAT(CONCAT(""*"",AA25),""*""), SPLIT($D25, "",""), 0),-1)&lt;&gt;-1,
        1,
        0
        )        
)"),0.0)</f>
        <v>0</v>
      </c>
      <c r="AC25" s="51" t="s">
        <v>163</v>
      </c>
      <c r="AD25" s="52">
        <f>IFERROR(__xludf.DUMMYFUNCTION("IF (
                (IFERROR(MATCH(CONCAT(CONCAT(""*"",AA25),""*""),SPLIT($D25, "",""), 0),0))=1
                ,
                (
                        IF(
                                (IFERROR(MATCH(AC25, SPLIT($F25, "",""), 0),-1))&lt;&gt;-1
        "&amp;"                        ,
                                2
                                , 
                                (IF(IFERROR(MATCH(CONCAT(CONCAT(""*"",AC25),""*""), SPLIT($F25, "",""), 0),-1)&lt;&gt;-1,
                                        1,
 "&amp;"                                       0
                                        )        
                                )
                        )
                )
                ,
                (
                        IF (
                     "&amp;"           (IFERROR(MATCH(CONCAT(CONCAT(""*"",AA25),""*""),SPLIT($D25, "",""), 0),0))=2
                                ,
                                (        
                                        IF(
                                               "&amp;" (IFERROR(MATCH(AC25, SPLIT($E25, "",""), 0),-1))&lt;&gt;-1,
                                                2, 
                                                (IF(IFERROR(MATCH(CONCAT(CONCAT(""*"",AC25),""*""), SPLIT($E25, "",""), 0),-1)&lt;&gt;-1,
                "&amp;"                                        1,
                                                        0
                                                        )        
                                                )
                                      "&amp;"  )
                                )
                                ,
                                0
                        )
                )
        )"),0.0)</f>
        <v>0</v>
      </c>
      <c r="AE25" s="46"/>
      <c r="AF25" s="46"/>
      <c r="AG25" s="46"/>
      <c r="AH25" s="46"/>
      <c r="AI25" s="46"/>
      <c r="AJ25" s="46"/>
    </row>
    <row r="26">
      <c r="A26" s="36" t="s">
        <v>64</v>
      </c>
      <c r="B26" s="37" t="s">
        <v>164</v>
      </c>
      <c r="D26" s="38" t="s">
        <v>142</v>
      </c>
      <c r="E26" s="39" t="s">
        <v>139</v>
      </c>
      <c r="F26" s="39" t="s">
        <v>138</v>
      </c>
      <c r="G26" s="40" t="s">
        <v>104</v>
      </c>
      <c r="H26" s="41">
        <f>IFERROR(__xludf.DUMMYFUNCTION("IF(
    (IFERROR(MATCH(G26, SPLIT($D26, "",""), 0),-1))&lt;&gt;-1,
        2, 
    IF(IFERROR(MATCH(CONCAT(CONCAT(""*"",G26),""*""), SPLIT($D26, "",""), 0),-1)&lt;&gt;-1,
        1,
        0
        )        
)"),2.0)</f>
        <v>2</v>
      </c>
      <c r="I26" s="42" t="s">
        <v>105</v>
      </c>
      <c r="J26" s="43">
        <f>IFERROR(__xludf.DUMMYFUNCTION("IF (
                (IFERROR(MATCH(CONCAT(CONCAT(""*"",G26),""*""),SPLIT($D26, "",""), 0),0))=1
                ,
                (
                        IF(
                                (IFERROR(MATCH(I26, SPLIT($F26, "",""), 0),-1))&lt;&gt;-1
          "&amp;"                      ,
                                2
                                , 
                                (IF(IFERROR(MATCH(CONCAT(CONCAT(""*"",I26),""*""), SPLIT($F26, "",""), 0),-1)&lt;&gt;-1,
                                        1,
    "&amp;"                                    0
                                        )        
                                )
                        )
                )
                ,
                (
                        IF (
                        "&amp;"        (IFERROR(MATCH(CONCAT(CONCAT(""*"",G26),""*""),SPLIT($D26, "",""), 0),0))=2
                                ,
                                (        
                                        IF(
                                                (IF"&amp;"ERROR(MATCH(I26, SPLIT($E26, "",""), 0),-1))&lt;&gt;-1,
                                                2, 
                                                (IF(IFERROR(MATCH(CONCAT(CONCAT(""*"",I26),""*""), SPLIT($E26, "",""), 0),-1)&lt;&gt;-1,
                      "&amp;"                                  1,
                                                        0
                                                        )        
                                                )
                                        )
  "&amp;"                              )
                                ,
                                0
                        )
                )
        )"),2.0)</f>
        <v>2</v>
      </c>
      <c r="K26" s="42" t="s">
        <v>104</v>
      </c>
      <c r="L26" s="41">
        <f>IFERROR(__xludf.DUMMYFUNCTION("IF(
    (IFERROR(MATCH(K26, SPLIT($D26, "",""), 0),-1))&lt;&gt;-1,
        2, 
    IF(IFERROR(MATCH(CONCAT(CONCAT(""*"",K26),""*""), SPLIT($D26, "",""), 0),-1)&lt;&gt;-1,
        1,
        0
        )        
)"),2.0)</f>
        <v>2</v>
      </c>
      <c r="M26" s="42" t="s">
        <v>105</v>
      </c>
      <c r="N26" s="43">
        <f>IFERROR(__xludf.DUMMYFUNCTION("IF (
                (IFERROR(MATCH(CONCAT(CONCAT(""*"",K26),""*""),SPLIT($D26, "",""), 0),0))=1
                ,
                (
                        IF(
                                (IFERROR(MATCH(M26, SPLIT($F26, "",""), 0),-1))&lt;&gt;-1
          "&amp;"                      ,
                                2
                                , 
                                (IF(IFERROR(MATCH(CONCAT(CONCAT(""*"",M26),""*""), SPLIT($F26, "",""), 0),-1)&lt;&gt;-1,
                                        1,
    "&amp;"                                    0
                                        )        
                                )
                        )
                )
                ,
                (
                        IF (
                        "&amp;"        (IFERROR(MATCH(CONCAT(CONCAT(""*"",K26),""*""),SPLIT($D26, "",""), 0),0))=2
                                ,
                                (        
                                        IF(
                                                (IF"&amp;"ERROR(MATCH(M26, SPLIT($E26, "",""), 0),-1))&lt;&gt;-1,
                                                2, 
                                                (IF(IFERROR(MATCH(CONCAT(CONCAT(""*"",M26),""*""), SPLIT($E26, "",""), 0),-1)&lt;&gt;-1,
                      "&amp;"                                  1,
                                                        0
                                                        )        
                                                )
                                        )
  "&amp;"                              )
                                ,
                                0
                        )
                )
        )"),2.0)</f>
        <v>2</v>
      </c>
      <c r="O26" s="40" t="s">
        <v>104</v>
      </c>
      <c r="P26" s="41">
        <f>IFERROR(__xludf.DUMMYFUNCTION("IF(
    (IFERROR(MATCH(O26, SPLIT($D26, "",""), 0),-1))&lt;&gt;-1,
        2, 
    IF(IFERROR(MATCH(CONCAT(CONCAT(""*"",O26),""*""), SPLIT($D26, "",""), 0),-1)&lt;&gt;-1,
        1,
        0
        )        
)"),2.0)</f>
        <v>2</v>
      </c>
      <c r="Q26" s="42" t="s">
        <v>105</v>
      </c>
      <c r="R26" s="43">
        <f>IFERROR(__xludf.DUMMYFUNCTION("IF (
                (IFERROR(MATCH(CONCAT(CONCAT(""*"",O26),""*""),SPLIT($D26, "",""), 0),0))=1
                ,
                (
                        IF(
                                (IFERROR(MATCH(Q26, SPLIT($F26, "",""), 0),-1))&lt;&gt;-1
          "&amp;"                      ,
                                2
                                , 
                                (IF(IFERROR(MATCH(CONCAT(CONCAT(""*"",Q26),""*""), SPLIT($F26, "",""), 0),-1)&lt;&gt;-1,
                                        1,
    "&amp;"                                    0
                                        )        
                                )
                        )
                )
                ,
                (
                        IF (
                        "&amp;"        (IFERROR(MATCH(CONCAT(CONCAT(""*"",O26),""*""),SPLIT($D26, "",""), 0),0))=2
                                ,
                                (        
                                        IF(
                                                (IF"&amp;"ERROR(MATCH(Q26, SPLIT($E26, "",""), 0),-1))&lt;&gt;-1,
                                                2, 
                                                (IF(IFERROR(MATCH(CONCAT(CONCAT(""*"",Q26),""*""), SPLIT($E26, "",""), 0),-1)&lt;&gt;-1,
                      "&amp;"                                  1,
                                                        0
                                                        )        
                                                )
                                        )
  "&amp;"                              )
                                ,
                                0
                        )
                )
        )"),2.0)</f>
        <v>2</v>
      </c>
      <c r="S26" s="42" t="s">
        <v>104</v>
      </c>
      <c r="T26" s="41">
        <f>IFERROR(__xludf.DUMMYFUNCTION("IF(
    (IFERROR(MATCH(S26, SPLIT($D26, "",""), 0),-1))&lt;&gt;-1,
        2, 
    IF(IFERROR(MATCH(CONCAT(CONCAT(""*"",S26),""*""), SPLIT($D26, "",""), 0),-1)&lt;&gt;-1,
        1,
        0
        )        
)"),2.0)</f>
        <v>2</v>
      </c>
      <c r="U26" s="42" t="s">
        <v>105</v>
      </c>
      <c r="V26" s="43">
        <f>IFERROR(__xludf.DUMMYFUNCTION("IF (
                (IFERROR(MATCH(CONCAT(CONCAT(""*"",S26),""*""),SPLIT($D26, "",""), 0),0))=1
                ,
                (
                        IF(
                                (IFERROR(MATCH(U26, SPLIT($F26, "",""), 0),-1))&lt;&gt;-1
          "&amp;"                      ,
                                2
                                , 
                                (IF(IFERROR(MATCH(CONCAT(CONCAT(""*"",U26),""*""), SPLIT($F26, "",""), 0),-1)&lt;&gt;-1,
                                        1,
    "&amp;"                                    0
                                        )        
                                )
                        )
                )
                ,
                (
                        IF (
                        "&amp;"        (IFERROR(MATCH(CONCAT(CONCAT(""*"",S26),""*""),SPLIT($D26, "",""), 0),0))=2
                                ,
                                (        
                                        IF(
                                                (IF"&amp;"ERROR(MATCH(U26, SPLIT($E26, "",""), 0),-1))&lt;&gt;-1,
                                                2, 
                                                (IF(IFERROR(MATCH(CONCAT(CONCAT(""*"",U26),""*""), SPLIT($E26, "",""), 0),-1)&lt;&gt;-1,
                      "&amp;"                                  1,
                                                        0
                                                        )        
                                                )
                                        )
  "&amp;"                              )
                                ,
                                0
                        )
                )
        )"),2.0)</f>
        <v>2</v>
      </c>
      <c r="W26" s="40" t="s">
        <v>104</v>
      </c>
      <c r="X26" s="41">
        <f>IFERROR(__xludf.DUMMYFUNCTION("IF(
    (IFERROR(MATCH(W26, SPLIT($D26, "",""), 0),-1))&lt;&gt;-1,
        2, 
    IF(IFERROR(MATCH(CONCAT(CONCAT(""*"",W26),""*""), SPLIT($D26, "",""), 0),-1)&lt;&gt;-1,
        1,
        0
        )        
)"),2.0)</f>
        <v>2</v>
      </c>
      <c r="Y26" s="42" t="s">
        <v>105</v>
      </c>
      <c r="Z26" s="43">
        <f>IFERROR(__xludf.DUMMYFUNCTION("IF (
                (IFERROR(MATCH(CONCAT(CONCAT(""*"",W26),""*""),SPLIT($D26, "",""), 0),0))=1
                ,
                (
                        IF(
                                (IFERROR(MATCH(Y26, SPLIT($F26, "",""), 0),-1))&lt;&gt;-1
          "&amp;"                      ,
                                2
                                , 
                                (IF(IFERROR(MATCH(CONCAT(CONCAT(""*"",Y26),""*""), SPLIT($F26, "",""), 0),-1)&lt;&gt;-1,
                                        1,
    "&amp;"                                    0
                                        )        
                                )
                        )
                )
                ,
                (
                        IF (
                        "&amp;"        (IFERROR(MATCH(CONCAT(CONCAT(""*"",W26),""*""),SPLIT($D26, "",""), 0),0))=2
                                ,
                                (        
                                        IF(
                                                (IF"&amp;"ERROR(MATCH(Y26, SPLIT($E26, "",""), 0),-1))&lt;&gt;-1,
                                                2, 
                                                (IF(IFERROR(MATCH(CONCAT(CONCAT(""*"",Y26),""*""), SPLIT($E26, "",""), 0),-1)&lt;&gt;-1,
                      "&amp;"                                  1,
                                                        0
                                                        )        
                                                )
                                        )
  "&amp;"                              )
                                ,
                                0
                        )
                )
        )"),2.0)</f>
        <v>2</v>
      </c>
      <c r="AA26" s="40" t="s">
        <v>108</v>
      </c>
      <c r="AB26" s="41">
        <f>IFERROR(__xludf.DUMMYFUNCTION("IF(
    (IFERROR(MATCH(AA26, SPLIT($D26, "",""), 0),-1))&lt;&gt;-1,
        2, 
    IF(IFERROR(MATCH(CONCAT(CONCAT(""*"",AA26),""*""), SPLIT($D26, "",""), 0),-1)&lt;&gt;-1,
        1,
        0
        )        
)"),0.0)</f>
        <v>0</v>
      </c>
      <c r="AC26" s="42" t="s">
        <v>165</v>
      </c>
      <c r="AD26" s="43">
        <f>IFERROR(__xludf.DUMMYFUNCTION("IF (
                (IFERROR(MATCH(CONCAT(CONCAT(""*"",AA26),""*""),SPLIT($D26, "",""), 0),0))=1
                ,
                (
                        IF(
                                (IFERROR(MATCH(AC26, SPLIT($F26, "",""), 0),-1))&lt;&gt;-1
        "&amp;"                        ,
                                2
                                , 
                                (IF(IFERROR(MATCH(CONCAT(CONCAT(""*"",AC26),""*""), SPLIT($F26, "",""), 0),-1)&lt;&gt;-1,
                                        1,
 "&amp;"                                       0
                                        )        
                                )
                        )
                )
                ,
                (
                        IF (
                     "&amp;"           (IFERROR(MATCH(CONCAT(CONCAT(""*"",AA26),""*""),SPLIT($D26, "",""), 0),0))=2
                                ,
                                (        
                                        IF(
                                               "&amp;" (IFERROR(MATCH(AC26, SPLIT($E26, "",""), 0),-1))&lt;&gt;-1,
                                                2, 
                                                (IF(IFERROR(MATCH(CONCAT(CONCAT(""*"",AC26),""*""), SPLIT($E26, "",""), 0),-1)&lt;&gt;-1,
                "&amp;"                                        1,
                                                        0
                                                        )        
                                                )
                                      "&amp;"  )
                                )
                                ,
                                0
                        )
                )
        )"),0.0)</f>
        <v>0</v>
      </c>
    </row>
    <row r="27">
      <c r="A27" s="36" t="s">
        <v>67</v>
      </c>
      <c r="B27" s="37" t="s">
        <v>166</v>
      </c>
      <c r="D27" s="38" t="s">
        <v>137</v>
      </c>
      <c r="E27" s="39" t="s">
        <v>138</v>
      </c>
      <c r="F27" s="39" t="s">
        <v>139</v>
      </c>
      <c r="G27" s="40" t="s">
        <v>105</v>
      </c>
      <c r="H27" s="41">
        <f>IFERROR(__xludf.DUMMYFUNCTION("IF(
    (IFERROR(MATCH(G27, SPLIT($D27, "",""), 0),-1))&lt;&gt;-1,
        2, 
    IF(IFERROR(MATCH(CONCAT(CONCAT(""*"",G27),""*""), SPLIT($D27, "",""), 0),-1)&lt;&gt;-1,
        1,
        0
        )        
)"),2.0)</f>
        <v>2</v>
      </c>
      <c r="I27" s="42" t="s">
        <v>104</v>
      </c>
      <c r="J27" s="43">
        <f>IFERROR(__xludf.DUMMYFUNCTION("IF (
                (IFERROR(MATCH(CONCAT(CONCAT(""*"",G27),""*""),SPLIT($D27, "",""), 0),0))=1
                ,
                (
                        IF(
                                (IFERROR(MATCH(I27, SPLIT($F27, "",""), 0),-1))&lt;&gt;-1
          "&amp;"                      ,
                                2
                                , 
                                (IF(IFERROR(MATCH(CONCAT(CONCAT(""*"",I27),""*""), SPLIT($F27, "",""), 0),-1)&lt;&gt;-1,
                                        1,
    "&amp;"                                    0
                                        )        
                                )
                        )
                )
                ,
                (
                        IF (
                        "&amp;"        (IFERROR(MATCH(CONCAT(CONCAT(""*"",G27),""*""),SPLIT($D27, "",""), 0),0))=2
                                ,
                                (        
                                        IF(
                                                (IF"&amp;"ERROR(MATCH(I27, SPLIT($E27, "",""), 0),-1))&lt;&gt;-1,
                                                2, 
                                                (IF(IFERROR(MATCH(CONCAT(CONCAT(""*"",I27),""*""), SPLIT($E27, "",""), 0),-1)&lt;&gt;-1,
                      "&amp;"                                  1,
                                                        0
                                                        )        
                                                )
                                        )
  "&amp;"                              )
                                ,
                                0
                        )
                )
        )"),2.0)</f>
        <v>2</v>
      </c>
      <c r="K27" s="42" t="s">
        <v>105</v>
      </c>
      <c r="L27" s="41">
        <f>IFERROR(__xludf.DUMMYFUNCTION("IF(
    (IFERROR(MATCH(K27, SPLIT($D27, "",""), 0),-1))&lt;&gt;-1,
        2, 
    IF(IFERROR(MATCH(CONCAT(CONCAT(""*"",K27),""*""), SPLIT($D27, "",""), 0),-1)&lt;&gt;-1,
        1,
        0
        )        
)"),2.0)</f>
        <v>2</v>
      </c>
      <c r="M27" s="42" t="s">
        <v>104</v>
      </c>
      <c r="N27" s="43">
        <f>IFERROR(__xludf.DUMMYFUNCTION("IF (
                (IFERROR(MATCH(CONCAT(CONCAT(""*"",K27),""*""),SPLIT($D27, "",""), 0),0))=1
                ,
                (
                        IF(
                                (IFERROR(MATCH(M27, SPLIT($F27, "",""), 0),-1))&lt;&gt;-1
          "&amp;"                      ,
                                2
                                , 
                                (IF(IFERROR(MATCH(CONCAT(CONCAT(""*"",M27),""*""), SPLIT($F27, "",""), 0),-1)&lt;&gt;-1,
                                        1,
    "&amp;"                                    0
                                        )        
                                )
                        )
                )
                ,
                (
                        IF (
                        "&amp;"        (IFERROR(MATCH(CONCAT(CONCAT(""*"",K27),""*""),SPLIT($D27, "",""), 0),0))=2
                                ,
                                (        
                                        IF(
                                                (IF"&amp;"ERROR(MATCH(M27, SPLIT($E27, "",""), 0),-1))&lt;&gt;-1,
                                                2, 
                                                (IF(IFERROR(MATCH(CONCAT(CONCAT(""*"",M27),""*""), SPLIT($E27, "",""), 0),-1)&lt;&gt;-1,
                      "&amp;"                                  1,
                                                        0
                                                        )        
                                                )
                                        )
  "&amp;"                              )
                                ,
                                0
                        )
                )
        )"),2.0)</f>
        <v>2</v>
      </c>
      <c r="O27" s="40" t="s">
        <v>105</v>
      </c>
      <c r="P27" s="41">
        <f>IFERROR(__xludf.DUMMYFUNCTION("IF(
    (IFERROR(MATCH(O27, SPLIT($D27, "",""), 0),-1))&lt;&gt;-1,
        2, 
    IF(IFERROR(MATCH(CONCAT(CONCAT(""*"",O27),""*""), SPLIT($D27, "",""), 0),-1)&lt;&gt;-1,
        1,
        0
        )        
)"),2.0)</f>
        <v>2</v>
      </c>
      <c r="Q27" s="42" t="s">
        <v>104</v>
      </c>
      <c r="R27" s="43">
        <f>IFERROR(__xludf.DUMMYFUNCTION("IF (
                (IFERROR(MATCH(CONCAT(CONCAT(""*"",O27),""*""),SPLIT($D27, "",""), 0),0))=1
                ,
                (
                        IF(
                                (IFERROR(MATCH(Q27, SPLIT($F27, "",""), 0),-1))&lt;&gt;-1
          "&amp;"                      ,
                                2
                                , 
                                (IF(IFERROR(MATCH(CONCAT(CONCAT(""*"",Q27),""*""), SPLIT($F27, "",""), 0),-1)&lt;&gt;-1,
                                        1,
    "&amp;"                                    0
                                        )        
                                )
                        )
                )
                ,
                (
                        IF (
                        "&amp;"        (IFERROR(MATCH(CONCAT(CONCAT(""*"",O27),""*""),SPLIT($D27, "",""), 0),0))=2
                                ,
                                (        
                                        IF(
                                                (IF"&amp;"ERROR(MATCH(Q27, SPLIT($E27, "",""), 0),-1))&lt;&gt;-1,
                                                2, 
                                                (IF(IFERROR(MATCH(CONCAT(CONCAT(""*"",Q27),""*""), SPLIT($E27, "",""), 0),-1)&lt;&gt;-1,
                      "&amp;"                                  1,
                                                        0
                                                        )        
                                                )
                                        )
  "&amp;"                              )
                                ,
                                0
                        )
                )
        )"),2.0)</f>
        <v>2</v>
      </c>
      <c r="S27" s="42" t="s">
        <v>105</v>
      </c>
      <c r="T27" s="41">
        <f>IFERROR(__xludf.DUMMYFUNCTION("IF(
    (IFERROR(MATCH(S27, SPLIT($D27, "",""), 0),-1))&lt;&gt;-1,
        2, 
    IF(IFERROR(MATCH(CONCAT(CONCAT(""*"",S27),""*""), SPLIT($D27, "",""), 0),-1)&lt;&gt;-1,
        1,
        0
        )        
)"),2.0)</f>
        <v>2</v>
      </c>
      <c r="U27" s="42" t="s">
        <v>104</v>
      </c>
      <c r="V27" s="43">
        <f>IFERROR(__xludf.DUMMYFUNCTION("IF (
                (IFERROR(MATCH(CONCAT(CONCAT(""*"",S27),""*""),SPLIT($D27, "",""), 0),0))=1
                ,
                (
                        IF(
                                (IFERROR(MATCH(U27, SPLIT($F27, "",""), 0),-1))&lt;&gt;-1
          "&amp;"                      ,
                                2
                                , 
                                (IF(IFERROR(MATCH(CONCAT(CONCAT(""*"",U27),""*""), SPLIT($F27, "",""), 0),-1)&lt;&gt;-1,
                                        1,
    "&amp;"                                    0
                                        )        
                                )
                        )
                )
                ,
                (
                        IF (
                        "&amp;"        (IFERROR(MATCH(CONCAT(CONCAT(""*"",S27),""*""),SPLIT($D27, "",""), 0),0))=2
                                ,
                                (        
                                        IF(
                                                (IF"&amp;"ERROR(MATCH(U27, SPLIT($E27, "",""), 0),-1))&lt;&gt;-1,
                                                2, 
                                                (IF(IFERROR(MATCH(CONCAT(CONCAT(""*"",U27),""*""), SPLIT($E27, "",""), 0),-1)&lt;&gt;-1,
                      "&amp;"                                  1,
                                                        0
                                                        )        
                                                )
                                        )
  "&amp;"                              )
                                ,
                                0
                        )
                )
        )"),2.0)</f>
        <v>2</v>
      </c>
      <c r="W27" s="40" t="s">
        <v>105</v>
      </c>
      <c r="X27" s="41">
        <f>IFERROR(__xludf.DUMMYFUNCTION("IF(
    (IFERROR(MATCH(W27, SPLIT($D27, "",""), 0),-1))&lt;&gt;-1,
        2, 
    IF(IFERROR(MATCH(CONCAT(CONCAT(""*"",W27),""*""), SPLIT($D27, "",""), 0),-1)&lt;&gt;-1,
        1,
        0
        )        
)"),2.0)</f>
        <v>2</v>
      </c>
      <c r="Y27" s="42" t="s">
        <v>104</v>
      </c>
      <c r="Z27" s="43">
        <f>IFERROR(__xludf.DUMMYFUNCTION("IF (
                (IFERROR(MATCH(CONCAT(CONCAT(""*"",W27),""*""),SPLIT($D27, "",""), 0),0))=1
                ,
                (
                        IF(
                                (IFERROR(MATCH(Y27, SPLIT($F27, "",""), 0),-1))&lt;&gt;-1
          "&amp;"                      ,
                                2
                                , 
                                (IF(IFERROR(MATCH(CONCAT(CONCAT(""*"",Y27),""*""), SPLIT($F27, "",""), 0),-1)&lt;&gt;-1,
                                        1,
    "&amp;"                                    0
                                        )        
                                )
                        )
                )
                ,
                (
                        IF (
                        "&amp;"        (IFERROR(MATCH(CONCAT(CONCAT(""*"",W27),""*""),SPLIT($D27, "",""), 0),0))=2
                                ,
                                (        
                                        IF(
                                                (IF"&amp;"ERROR(MATCH(Y27, SPLIT($E27, "",""), 0),-1))&lt;&gt;-1,
                                                2, 
                                                (IF(IFERROR(MATCH(CONCAT(CONCAT(""*"",Y27),""*""), SPLIT($E27, "",""), 0),-1)&lt;&gt;-1,
                      "&amp;"                                  1,
                                                        0
                                                        )        
                                                )
                                        )
  "&amp;"                              )
                                ,
                                0
                        )
                )
        )"),2.0)</f>
        <v>2</v>
      </c>
      <c r="AA27" s="40" t="s">
        <v>108</v>
      </c>
      <c r="AB27" s="41">
        <f>IFERROR(__xludf.DUMMYFUNCTION("IF(
    (IFERROR(MATCH(AA27, SPLIT($D27, "",""), 0),-1))&lt;&gt;-1,
        2, 
    IF(IFERROR(MATCH(CONCAT(CONCAT(""*"",AA27),""*""), SPLIT($D27, "",""), 0),-1)&lt;&gt;-1,
        1,
        0
        )        
)"),0.0)</f>
        <v>0</v>
      </c>
      <c r="AC27" s="42" t="s">
        <v>165</v>
      </c>
      <c r="AD27" s="43">
        <f>IFERROR(__xludf.DUMMYFUNCTION("IF (
                (IFERROR(MATCH(CONCAT(CONCAT(""*"",AA27),""*""),SPLIT($D27, "",""), 0),0))=1
                ,
                (
                        IF(
                                (IFERROR(MATCH(AC27, SPLIT($F27, "",""), 0),-1))&lt;&gt;-1
        "&amp;"                        ,
                                2
                                , 
                                (IF(IFERROR(MATCH(CONCAT(CONCAT(""*"",AC27),""*""), SPLIT($F27, "",""), 0),-1)&lt;&gt;-1,
                                        1,
 "&amp;"                                       0
                                        )        
                                )
                        )
                )
                ,
                (
                        IF (
                     "&amp;"           (IFERROR(MATCH(CONCAT(CONCAT(""*"",AA27),""*""),SPLIT($D27, "",""), 0),0))=2
                                ,
                                (        
                                        IF(
                                               "&amp;" (IFERROR(MATCH(AC27, SPLIT($E27, "",""), 0),-1))&lt;&gt;-1,
                                                2, 
                                                (IF(IFERROR(MATCH(CONCAT(CONCAT(""*"",AC27),""*""), SPLIT($E27, "",""), 0),-1)&lt;&gt;-1,
                "&amp;"                                        1,
                                                        0
                                                        )        
                                                )
                                      "&amp;"  )
                                )
                                ,
                                0
                        )
                )
        )"),0.0)</f>
        <v>0</v>
      </c>
    </row>
    <row r="28">
      <c r="B28" s="1" t="s">
        <v>167</v>
      </c>
      <c r="C28" s="1"/>
      <c r="E28" s="53"/>
      <c r="F28" s="53"/>
      <c r="G28" s="54" t="s">
        <v>168</v>
      </c>
      <c r="H28" s="55"/>
      <c r="I28" s="56"/>
      <c r="J28" s="57"/>
      <c r="K28" s="58" t="s">
        <v>169</v>
      </c>
      <c r="L28" s="55"/>
      <c r="M28" s="56"/>
      <c r="N28" s="55"/>
      <c r="O28" s="59" t="s">
        <v>84</v>
      </c>
      <c r="P28" s="60"/>
      <c r="Q28" s="61"/>
      <c r="R28" s="62"/>
      <c r="S28" s="58" t="s">
        <v>86</v>
      </c>
      <c r="T28" s="60"/>
      <c r="U28" s="61"/>
      <c r="V28" s="60"/>
      <c r="W28" s="59" t="s">
        <v>170</v>
      </c>
      <c r="X28" s="63"/>
      <c r="Y28" s="60"/>
      <c r="Z28" s="62"/>
      <c r="AA28" s="59" t="s">
        <v>90</v>
      </c>
      <c r="AB28" s="63"/>
      <c r="AC28" s="60"/>
      <c r="AD28" s="62"/>
    </row>
    <row r="29">
      <c r="C29" s="64" t="s">
        <v>171</v>
      </c>
      <c r="G29" s="65">
        <f>COUNTIF(H8:H27,"=1")/20</f>
        <v>0</v>
      </c>
      <c r="H29" s="66">
        <f>COUNTIF(H8:H27,"=2")/20</f>
        <v>1</v>
      </c>
      <c r="I29" s="67">
        <f>COUNTIF(J8:J27,"=1")/20</f>
        <v>0</v>
      </c>
      <c r="J29" s="68">
        <f>COUNTIF(J8:J27,"=2")/20</f>
        <v>1</v>
      </c>
      <c r="K29" s="69">
        <f>COUNTIF(L8:L27,"=1")/20</f>
        <v>0.25</v>
      </c>
      <c r="L29" s="66">
        <f>COUNTIF(L8:L27,"=2")/20</f>
        <v>0.75</v>
      </c>
      <c r="M29" s="67">
        <f>COUNTIF(N8:N27,"=1")/20</f>
        <v>0.25</v>
      </c>
      <c r="N29" s="66">
        <f>COUNTIF(N8:N27,"=2")/20</f>
        <v>0.75</v>
      </c>
      <c r="O29" s="70">
        <f>COUNTIF(P8:P27,"=1")/20</f>
        <v>0.15</v>
      </c>
      <c r="P29" s="66">
        <f>COUNTIF(P8:P27,"=2")/20</f>
        <v>0.85</v>
      </c>
      <c r="Q29" s="67">
        <f>COUNTIF(R8:R27,"=1")/20</f>
        <v>0.15</v>
      </c>
      <c r="R29" s="68">
        <f>COUNTIF(R8:R27,"=2")/20</f>
        <v>0.85</v>
      </c>
      <c r="S29" s="70">
        <f>COUNTIF(T8:T27,"=1")/20</f>
        <v>0.25</v>
      </c>
      <c r="T29" s="66">
        <f>COUNTIF(T8:T27,"=2")/20</f>
        <v>0.75</v>
      </c>
      <c r="U29" s="67">
        <f>COUNTIF(V8:V27,"=1")/20</f>
        <v>0.25</v>
      </c>
      <c r="V29" s="68">
        <f>COUNTIF(V8:V27,"=2")/20</f>
        <v>0.75</v>
      </c>
      <c r="W29" s="70">
        <f>COUNTIF(X8:X27,"=1")/20</f>
        <v>0.25</v>
      </c>
      <c r="X29" s="66">
        <f>COUNTIF(X8:X27,"=2")/20</f>
        <v>0.75</v>
      </c>
      <c r="Y29" s="67">
        <f>COUNTIF(Z8:Z27,"=1")/20</f>
        <v>0.25</v>
      </c>
      <c r="Z29" s="68">
        <f>COUNTIF(Z8:Z27,"=2")/20</f>
        <v>0.75</v>
      </c>
      <c r="AA29" s="70">
        <f>COUNTIF(AB8:AB27,"=1")/20</f>
        <v>0</v>
      </c>
      <c r="AB29" s="66">
        <f>COUNTIF(AB8:AB27,"=2")/20</f>
        <v>0</v>
      </c>
      <c r="AC29" s="67">
        <f>COUNTIF(AD8:AD27,"=1")/20</f>
        <v>0</v>
      </c>
      <c r="AD29" s="68">
        <f>COUNTIF(AD8:AD27,"=2")/20</f>
        <v>0</v>
      </c>
    </row>
    <row r="30">
      <c r="C30" s="1"/>
      <c r="G30" s="15"/>
      <c r="H30" s="71"/>
      <c r="I30" s="71"/>
      <c r="J30" s="72"/>
      <c r="L30" s="71"/>
      <c r="M30" s="71"/>
      <c r="N30" s="71"/>
      <c r="O30" s="15"/>
      <c r="P30" s="71"/>
      <c r="Q30" s="71"/>
      <c r="R30" s="72"/>
      <c r="T30" s="71"/>
      <c r="U30" s="71"/>
      <c r="V30" s="71"/>
      <c r="W30" s="15"/>
      <c r="X30" s="71"/>
      <c r="Y30" s="71"/>
      <c r="Z30" s="72"/>
      <c r="AA30" s="15"/>
      <c r="AB30" s="71"/>
      <c r="AC30" s="71"/>
      <c r="AD30" s="72"/>
    </row>
    <row r="31">
      <c r="A31" s="73"/>
      <c r="B31" s="74"/>
      <c r="C31" s="73"/>
      <c r="D31" s="73"/>
      <c r="E31" s="75"/>
      <c r="F31" s="75"/>
      <c r="G31" s="76"/>
      <c r="H31" s="73"/>
      <c r="I31" s="73"/>
      <c r="J31" s="77"/>
      <c r="K31" s="73"/>
      <c r="L31" s="73"/>
      <c r="M31" s="73"/>
      <c r="N31" s="73"/>
      <c r="O31" s="78"/>
      <c r="P31" s="73"/>
      <c r="Q31" s="73"/>
      <c r="R31" s="77"/>
      <c r="S31" s="73"/>
      <c r="T31" s="73"/>
      <c r="U31" s="73"/>
      <c r="V31" s="73"/>
      <c r="W31" s="78"/>
      <c r="X31" s="73"/>
      <c r="Y31" s="73"/>
      <c r="Z31" s="77"/>
      <c r="AA31" s="73"/>
      <c r="AB31" s="73"/>
      <c r="AC31" s="73"/>
      <c r="AD31" s="73"/>
      <c r="AE31" s="73"/>
      <c r="AF31" s="73"/>
      <c r="AG31" s="73"/>
      <c r="AH31" s="73"/>
      <c r="AI31" s="73"/>
      <c r="AJ31" s="73"/>
    </row>
    <row r="32">
      <c r="B32" s="1" t="s">
        <v>172</v>
      </c>
      <c r="E32" s="1"/>
      <c r="F32" s="1"/>
      <c r="G32" s="13" t="s">
        <v>173</v>
      </c>
      <c r="J32" s="14"/>
      <c r="K32" s="1" t="s">
        <v>174</v>
      </c>
      <c r="O32" s="13" t="s">
        <v>175</v>
      </c>
      <c r="R32" s="14"/>
      <c r="S32" s="1" t="s">
        <v>176</v>
      </c>
      <c r="W32" s="13" t="s">
        <v>177</v>
      </c>
      <c r="Z32" s="14"/>
    </row>
    <row r="33" ht="51.0" customHeight="1">
      <c r="B33" s="79" t="s">
        <v>178</v>
      </c>
      <c r="C33" s="79"/>
      <c r="D33" s="79"/>
      <c r="E33" s="80"/>
      <c r="F33" s="80"/>
      <c r="G33" s="81" t="s">
        <v>179</v>
      </c>
      <c r="H33" s="82"/>
      <c r="I33" s="82"/>
      <c r="J33" s="83"/>
      <c r="K33" s="84" t="s">
        <v>180</v>
      </c>
      <c r="L33" s="82"/>
      <c r="M33" s="82"/>
      <c r="N33" s="82"/>
      <c r="O33" s="81" t="s">
        <v>181</v>
      </c>
      <c r="P33" s="82"/>
      <c r="Q33" s="82"/>
      <c r="R33" s="83"/>
      <c r="S33" s="84" t="s">
        <v>182</v>
      </c>
      <c r="T33" s="82"/>
      <c r="U33" s="82"/>
      <c r="V33" s="82"/>
      <c r="W33" s="81" t="s">
        <v>183</v>
      </c>
      <c r="X33" s="79"/>
      <c r="Y33" s="79"/>
      <c r="Z33" s="85"/>
    </row>
    <row r="34" ht="52.5" customHeight="1">
      <c r="B34" s="79" t="s">
        <v>184</v>
      </c>
      <c r="C34" s="79"/>
      <c r="D34" s="79"/>
      <c r="E34" s="80"/>
      <c r="F34" s="80"/>
      <c r="G34" s="81" t="s">
        <v>185</v>
      </c>
      <c r="H34" s="82"/>
      <c r="I34" s="82"/>
      <c r="J34" s="83"/>
      <c r="K34" s="84" t="s">
        <v>186</v>
      </c>
      <c r="L34" s="82"/>
      <c r="M34" s="82"/>
      <c r="N34" s="82"/>
      <c r="O34" s="81" t="s">
        <v>187</v>
      </c>
      <c r="P34" s="82"/>
      <c r="Q34" s="82"/>
      <c r="R34" s="83"/>
      <c r="S34" s="84" t="s">
        <v>188</v>
      </c>
      <c r="T34" s="82"/>
      <c r="U34" s="82"/>
      <c r="V34" s="82"/>
      <c r="W34" s="81" t="s">
        <v>189</v>
      </c>
      <c r="X34" s="79"/>
      <c r="Y34" s="79"/>
      <c r="Z34" s="85"/>
    </row>
    <row r="35" ht="48.75" customHeight="1">
      <c r="B35" s="79" t="s">
        <v>190</v>
      </c>
      <c r="C35" s="79"/>
      <c r="D35" s="79"/>
      <c r="E35" s="80"/>
      <c r="F35" s="80"/>
      <c r="G35" s="81" t="s">
        <v>191</v>
      </c>
      <c r="H35" s="82"/>
      <c r="I35" s="82"/>
      <c r="J35" s="83"/>
      <c r="K35" s="84" t="s">
        <v>192</v>
      </c>
      <c r="L35" s="82"/>
      <c r="M35" s="82"/>
      <c r="N35" s="82"/>
      <c r="O35" s="81" t="s">
        <v>193</v>
      </c>
      <c r="P35" s="82"/>
      <c r="Q35" s="82"/>
      <c r="R35" s="83"/>
      <c r="S35" s="84" t="s">
        <v>194</v>
      </c>
      <c r="T35" s="82"/>
      <c r="U35" s="82"/>
      <c r="V35" s="82"/>
      <c r="W35" s="81" t="s">
        <v>195</v>
      </c>
      <c r="X35" s="79"/>
      <c r="Y35" s="79"/>
      <c r="Z35" s="85"/>
    </row>
    <row r="36" ht="51.75" customHeight="1">
      <c r="B36" s="79" t="s">
        <v>196</v>
      </c>
      <c r="C36" s="79"/>
      <c r="D36" s="79"/>
      <c r="E36" s="80"/>
      <c r="F36" s="80"/>
      <c r="G36" s="81" t="s">
        <v>197</v>
      </c>
      <c r="H36" s="82"/>
      <c r="I36" s="82"/>
      <c r="J36" s="83"/>
      <c r="K36" s="84" t="s">
        <v>198</v>
      </c>
      <c r="L36" s="82"/>
      <c r="M36" s="82"/>
      <c r="N36" s="82"/>
      <c r="O36" s="81" t="s">
        <v>199</v>
      </c>
      <c r="P36" s="82"/>
      <c r="Q36" s="82"/>
      <c r="R36" s="83"/>
      <c r="S36" s="84" t="s">
        <v>200</v>
      </c>
      <c r="T36" s="82"/>
      <c r="U36" s="82"/>
      <c r="V36" s="82"/>
      <c r="W36" s="81" t="s">
        <v>201</v>
      </c>
      <c r="X36" s="79"/>
      <c r="Y36" s="79"/>
      <c r="Z36" s="85"/>
    </row>
    <row r="37" ht="51.0" customHeight="1">
      <c r="B37" s="79" t="s">
        <v>202</v>
      </c>
      <c r="C37" s="79"/>
      <c r="D37" s="79"/>
      <c r="E37" s="80"/>
      <c r="F37" s="80"/>
      <c r="G37" s="81" t="s">
        <v>203</v>
      </c>
      <c r="H37" s="82"/>
      <c r="I37" s="82"/>
      <c r="J37" s="83"/>
      <c r="K37" s="84" t="s">
        <v>204</v>
      </c>
      <c r="L37" s="82"/>
      <c r="M37" s="82"/>
      <c r="N37" s="82"/>
      <c r="O37" s="81" t="s">
        <v>204</v>
      </c>
      <c r="P37" s="82"/>
      <c r="Q37" s="82"/>
      <c r="R37" s="83"/>
      <c r="S37" s="84" t="s">
        <v>205</v>
      </c>
      <c r="T37" s="82"/>
      <c r="U37" s="82"/>
      <c r="V37" s="82"/>
      <c r="W37" s="81" t="s">
        <v>206</v>
      </c>
      <c r="X37" s="79"/>
      <c r="Y37" s="79"/>
      <c r="Z37" s="85"/>
    </row>
    <row r="38" ht="49.5" customHeight="1">
      <c r="B38" s="79" t="s">
        <v>207</v>
      </c>
      <c r="C38" s="79"/>
      <c r="D38" s="79"/>
      <c r="E38" s="80"/>
      <c r="F38" s="80"/>
      <c r="G38" s="81" t="s">
        <v>208</v>
      </c>
      <c r="H38" s="82"/>
      <c r="I38" s="82"/>
      <c r="J38" s="83"/>
      <c r="K38" s="84" t="s">
        <v>209</v>
      </c>
      <c r="L38" s="82"/>
      <c r="M38" s="82"/>
      <c r="N38" s="82"/>
      <c r="O38" s="81" t="s">
        <v>210</v>
      </c>
      <c r="P38" s="82"/>
      <c r="Q38" s="82"/>
      <c r="R38" s="83"/>
      <c r="S38" s="84" t="s">
        <v>211</v>
      </c>
      <c r="T38" s="82"/>
      <c r="U38" s="82"/>
      <c r="V38" s="82"/>
      <c r="W38" s="81" t="s">
        <v>212</v>
      </c>
      <c r="X38" s="79"/>
      <c r="Y38" s="79"/>
      <c r="Z38" s="85"/>
    </row>
    <row r="39" ht="52.5" customHeight="1">
      <c r="B39" s="79" t="s">
        <v>213</v>
      </c>
      <c r="C39" s="79"/>
      <c r="D39" s="79"/>
      <c r="E39" s="80"/>
      <c r="F39" s="80"/>
      <c r="G39" s="81" t="s">
        <v>214</v>
      </c>
      <c r="H39" s="82"/>
      <c r="I39" s="82"/>
      <c r="J39" s="83"/>
      <c r="K39" s="84" t="s">
        <v>215</v>
      </c>
      <c r="L39" s="82"/>
      <c r="M39" s="82"/>
      <c r="N39" s="82"/>
      <c r="O39" s="81" t="s">
        <v>215</v>
      </c>
      <c r="P39" s="82"/>
      <c r="Q39" s="82"/>
      <c r="R39" s="83"/>
      <c r="S39" s="84" t="s">
        <v>216</v>
      </c>
      <c r="T39" s="82"/>
      <c r="U39" s="82"/>
      <c r="V39" s="82"/>
      <c r="W39" s="81" t="s">
        <v>217</v>
      </c>
      <c r="X39" s="79"/>
      <c r="Y39" s="79"/>
      <c r="Z39" s="85"/>
    </row>
    <row r="40" ht="46.5" customHeight="1">
      <c r="B40" s="79" t="s">
        <v>218</v>
      </c>
      <c r="C40" s="79"/>
      <c r="D40" s="79"/>
      <c r="E40" s="80"/>
      <c r="F40" s="80"/>
      <c r="G40" s="81" t="s">
        <v>219</v>
      </c>
      <c r="H40" s="82"/>
      <c r="I40" s="82"/>
      <c r="J40" s="83"/>
      <c r="K40" s="84" t="s">
        <v>220</v>
      </c>
      <c r="L40" s="82"/>
      <c r="M40" s="82"/>
      <c r="N40" s="82"/>
      <c r="O40" s="81" t="s">
        <v>220</v>
      </c>
      <c r="P40" s="82"/>
      <c r="Q40" s="82"/>
      <c r="R40" s="83"/>
      <c r="S40" s="84" t="s">
        <v>221</v>
      </c>
      <c r="T40" s="82"/>
      <c r="U40" s="82"/>
      <c r="V40" s="82"/>
      <c r="W40" s="81" t="s">
        <v>222</v>
      </c>
      <c r="X40" s="79"/>
      <c r="Y40" s="79"/>
      <c r="Z40" s="85"/>
    </row>
    <row r="41" ht="45.75" customHeight="1">
      <c r="B41" s="79" t="s">
        <v>223</v>
      </c>
      <c r="C41" s="79"/>
      <c r="D41" s="79"/>
      <c r="E41" s="80"/>
      <c r="F41" s="80"/>
      <c r="G41" s="81" t="s">
        <v>224</v>
      </c>
      <c r="H41" s="82"/>
      <c r="I41" s="82"/>
      <c r="J41" s="83"/>
      <c r="K41" s="84" t="s">
        <v>225</v>
      </c>
      <c r="L41" s="82"/>
      <c r="M41" s="82"/>
      <c r="N41" s="82"/>
      <c r="O41" s="81" t="s">
        <v>225</v>
      </c>
      <c r="P41" s="82"/>
      <c r="Q41" s="82"/>
      <c r="R41" s="83"/>
      <c r="S41" s="84" t="s">
        <v>226</v>
      </c>
      <c r="T41" s="82"/>
      <c r="U41" s="82"/>
      <c r="V41" s="82"/>
      <c r="W41" s="81" t="s">
        <v>227</v>
      </c>
      <c r="X41" s="79"/>
      <c r="Y41" s="79"/>
      <c r="Z41" s="85"/>
    </row>
    <row r="42" ht="50.25" customHeight="1">
      <c r="B42" s="79" t="s">
        <v>228</v>
      </c>
      <c r="C42" s="79"/>
      <c r="D42" s="79"/>
      <c r="E42" s="80"/>
      <c r="F42" s="80"/>
      <c r="G42" s="81" t="s">
        <v>229</v>
      </c>
      <c r="H42" s="82"/>
      <c r="I42" s="82"/>
      <c r="J42" s="83"/>
      <c r="K42" s="84" t="s">
        <v>230</v>
      </c>
      <c r="L42" s="82"/>
      <c r="M42" s="82"/>
      <c r="N42" s="82"/>
      <c r="O42" s="81" t="s">
        <v>230</v>
      </c>
      <c r="P42" s="82"/>
      <c r="Q42" s="82"/>
      <c r="R42" s="83"/>
      <c r="S42" s="84" t="s">
        <v>231</v>
      </c>
      <c r="T42" s="82"/>
      <c r="U42" s="82"/>
      <c r="V42" s="82"/>
      <c r="W42" s="81" t="s">
        <v>232</v>
      </c>
      <c r="X42" s="79"/>
      <c r="Y42" s="79"/>
      <c r="Z42" s="85"/>
    </row>
    <row r="43" ht="51.75" customHeight="1">
      <c r="B43" s="79" t="s">
        <v>233</v>
      </c>
      <c r="C43" s="79"/>
      <c r="D43" s="79"/>
      <c r="E43" s="80"/>
      <c r="F43" s="80"/>
      <c r="G43" s="81" t="s">
        <v>234</v>
      </c>
      <c r="H43" s="82"/>
      <c r="I43" s="82"/>
      <c r="J43" s="83"/>
      <c r="K43" s="84" t="s">
        <v>235</v>
      </c>
      <c r="L43" s="82"/>
      <c r="M43" s="82"/>
      <c r="N43" s="82"/>
      <c r="O43" s="81" t="s">
        <v>235</v>
      </c>
      <c r="P43" s="82"/>
      <c r="Q43" s="82"/>
      <c r="R43" s="83"/>
      <c r="S43" s="84" t="s">
        <v>236</v>
      </c>
      <c r="T43" s="82"/>
      <c r="U43" s="82"/>
      <c r="V43" s="82"/>
      <c r="W43" s="81" t="s">
        <v>237</v>
      </c>
      <c r="X43" s="79"/>
      <c r="Y43" s="79"/>
      <c r="Z43" s="85"/>
    </row>
    <row r="44" ht="52.5" customHeight="1">
      <c r="B44" s="79" t="s">
        <v>238</v>
      </c>
      <c r="C44" s="79"/>
      <c r="D44" s="79"/>
      <c r="E44" s="80"/>
      <c r="F44" s="80"/>
      <c r="G44" s="81" t="s">
        <v>239</v>
      </c>
      <c r="H44" s="82"/>
      <c r="I44" s="82"/>
      <c r="J44" s="83"/>
      <c r="K44" s="84" t="s">
        <v>240</v>
      </c>
      <c r="L44" s="82"/>
      <c r="M44" s="82"/>
      <c r="N44" s="82"/>
      <c r="O44" s="81" t="s">
        <v>240</v>
      </c>
      <c r="P44" s="82"/>
      <c r="Q44" s="82"/>
      <c r="R44" s="83"/>
      <c r="S44" s="84" t="s">
        <v>241</v>
      </c>
      <c r="T44" s="82"/>
      <c r="U44" s="82"/>
      <c r="V44" s="82"/>
      <c r="W44" s="81" t="s">
        <v>242</v>
      </c>
      <c r="X44" s="79"/>
      <c r="Y44" s="79"/>
      <c r="Z44" s="85"/>
    </row>
    <row r="45" ht="52.5" customHeight="1">
      <c r="B45" s="79" t="s">
        <v>243</v>
      </c>
      <c r="C45" s="79"/>
      <c r="D45" s="79"/>
      <c r="E45" s="80"/>
      <c r="F45" s="80"/>
      <c r="G45" s="81" t="s">
        <v>244</v>
      </c>
      <c r="H45" s="82"/>
      <c r="I45" s="82"/>
      <c r="J45" s="83"/>
      <c r="K45" s="84" t="s">
        <v>245</v>
      </c>
      <c r="L45" s="82"/>
      <c r="M45" s="82"/>
      <c r="N45" s="82"/>
      <c r="O45" s="81" t="s">
        <v>245</v>
      </c>
      <c r="P45" s="82"/>
      <c r="Q45" s="82"/>
      <c r="R45" s="83"/>
      <c r="S45" s="84" t="s">
        <v>246</v>
      </c>
      <c r="T45" s="82"/>
      <c r="U45" s="82"/>
      <c r="V45" s="82"/>
      <c r="W45" s="81" t="s">
        <v>247</v>
      </c>
      <c r="X45" s="79"/>
      <c r="Y45" s="79"/>
      <c r="Z45" s="85"/>
    </row>
    <row r="46" ht="52.5" customHeight="1">
      <c r="B46" s="79" t="s">
        <v>248</v>
      </c>
      <c r="C46" s="79"/>
      <c r="D46" s="79"/>
      <c r="E46" s="80"/>
      <c r="F46" s="80"/>
      <c r="G46" s="81" t="s">
        <v>249</v>
      </c>
      <c r="H46" s="82"/>
      <c r="I46" s="82"/>
      <c r="J46" s="83"/>
      <c r="K46" s="84" t="s">
        <v>250</v>
      </c>
      <c r="L46" s="82"/>
      <c r="M46" s="82"/>
      <c r="N46" s="82"/>
      <c r="O46" s="81" t="s">
        <v>250</v>
      </c>
      <c r="P46" s="82"/>
      <c r="Q46" s="82"/>
      <c r="R46" s="83"/>
      <c r="S46" s="84" t="s">
        <v>251</v>
      </c>
      <c r="T46" s="82"/>
      <c r="U46" s="82"/>
      <c r="V46" s="82"/>
      <c r="W46" s="81" t="s">
        <v>252</v>
      </c>
      <c r="X46" s="79"/>
      <c r="Y46" s="79"/>
      <c r="Z46" s="85"/>
    </row>
    <row r="47" ht="48.75" customHeight="1">
      <c r="B47" s="79" t="s">
        <v>253</v>
      </c>
      <c r="C47" s="79"/>
      <c r="D47" s="79"/>
      <c r="E47" s="80"/>
      <c r="F47" s="80"/>
      <c r="G47" s="81" t="s">
        <v>254</v>
      </c>
      <c r="H47" s="82"/>
      <c r="I47" s="82"/>
      <c r="J47" s="83"/>
      <c r="K47" s="84" t="s">
        <v>255</v>
      </c>
      <c r="L47" s="82"/>
      <c r="M47" s="82"/>
      <c r="N47" s="82"/>
      <c r="O47" s="81" t="s">
        <v>256</v>
      </c>
      <c r="P47" s="82"/>
      <c r="Q47" s="82"/>
      <c r="R47" s="83"/>
      <c r="S47" s="84" t="s">
        <v>257</v>
      </c>
      <c r="T47" s="82"/>
      <c r="U47" s="82"/>
      <c r="V47" s="82"/>
      <c r="W47" s="81" t="s">
        <v>258</v>
      </c>
      <c r="X47" s="79"/>
      <c r="Y47" s="79"/>
      <c r="Z47" s="85"/>
    </row>
    <row r="48" ht="51.0" customHeight="1">
      <c r="B48" s="79" t="s">
        <v>259</v>
      </c>
      <c r="C48" s="79"/>
      <c r="D48" s="79"/>
      <c r="E48" s="80"/>
      <c r="F48" s="80"/>
      <c r="G48" s="81" t="s">
        <v>260</v>
      </c>
      <c r="H48" s="82"/>
      <c r="I48" s="82"/>
      <c r="J48" s="83"/>
      <c r="K48" s="84" t="s">
        <v>261</v>
      </c>
      <c r="L48" s="82"/>
      <c r="M48" s="82"/>
      <c r="N48" s="82"/>
      <c r="O48" s="81" t="s">
        <v>262</v>
      </c>
      <c r="P48" s="82"/>
      <c r="Q48" s="82"/>
      <c r="R48" s="83"/>
      <c r="S48" s="84" t="s">
        <v>263</v>
      </c>
      <c r="T48" s="82"/>
      <c r="U48" s="82"/>
      <c r="V48" s="82"/>
      <c r="W48" s="81" t="s">
        <v>264</v>
      </c>
      <c r="X48" s="79"/>
      <c r="Y48" s="79"/>
      <c r="Z48" s="85"/>
    </row>
    <row r="49" ht="48.75" customHeight="1">
      <c r="B49" s="79" t="s">
        <v>265</v>
      </c>
      <c r="C49" s="79"/>
      <c r="D49" s="79"/>
      <c r="E49" s="80"/>
      <c r="F49" s="80"/>
      <c r="G49" s="81" t="s">
        <v>266</v>
      </c>
      <c r="H49" s="82"/>
      <c r="I49" s="82"/>
      <c r="J49" s="83"/>
      <c r="K49" s="84" t="s">
        <v>267</v>
      </c>
      <c r="L49" s="82"/>
      <c r="M49" s="82"/>
      <c r="N49" s="82"/>
      <c r="O49" s="81" t="s">
        <v>268</v>
      </c>
      <c r="P49" s="82"/>
      <c r="Q49" s="82"/>
      <c r="R49" s="83"/>
      <c r="S49" s="84" t="s">
        <v>269</v>
      </c>
      <c r="T49" s="82"/>
      <c r="U49" s="82"/>
      <c r="V49" s="82"/>
      <c r="W49" s="81" t="s">
        <v>270</v>
      </c>
      <c r="X49" s="79"/>
      <c r="Y49" s="79"/>
      <c r="Z49" s="85"/>
    </row>
    <row r="50" ht="53.25" customHeight="1">
      <c r="B50" s="79" t="s">
        <v>271</v>
      </c>
      <c r="C50" s="79"/>
      <c r="D50" s="79"/>
      <c r="E50" s="80"/>
      <c r="F50" s="80"/>
      <c r="G50" s="81" t="s">
        <v>272</v>
      </c>
      <c r="H50" s="82"/>
      <c r="I50" s="82"/>
      <c r="J50" s="83"/>
      <c r="K50" s="84" t="s">
        <v>273</v>
      </c>
      <c r="L50" s="82"/>
      <c r="M50" s="82"/>
      <c r="N50" s="82"/>
      <c r="O50" s="81" t="s">
        <v>274</v>
      </c>
      <c r="P50" s="82"/>
      <c r="Q50" s="82"/>
      <c r="R50" s="83"/>
      <c r="S50" s="84" t="s">
        <v>275</v>
      </c>
      <c r="T50" s="82"/>
      <c r="U50" s="82"/>
      <c r="V50" s="82"/>
      <c r="W50" s="81" t="s">
        <v>276</v>
      </c>
      <c r="X50" s="79"/>
      <c r="Y50" s="79"/>
      <c r="Z50" s="85"/>
    </row>
    <row r="51" ht="52.5" customHeight="1">
      <c r="B51" s="79" t="s">
        <v>277</v>
      </c>
      <c r="C51" s="79"/>
      <c r="D51" s="79"/>
      <c r="E51" s="80"/>
      <c r="F51" s="80"/>
      <c r="G51" s="81" t="s">
        <v>278</v>
      </c>
      <c r="H51" s="82"/>
      <c r="I51" s="82"/>
      <c r="J51" s="83"/>
      <c r="K51" s="84" t="s">
        <v>279</v>
      </c>
      <c r="L51" s="82"/>
      <c r="M51" s="82"/>
      <c r="N51" s="82"/>
      <c r="O51" s="81" t="s">
        <v>279</v>
      </c>
      <c r="P51" s="82"/>
      <c r="Q51" s="82"/>
      <c r="R51" s="83"/>
      <c r="S51" s="84" t="s">
        <v>280</v>
      </c>
      <c r="T51" s="82"/>
      <c r="U51" s="82"/>
      <c r="V51" s="82"/>
      <c r="W51" s="81" t="s">
        <v>281</v>
      </c>
      <c r="X51" s="79"/>
      <c r="Y51" s="79"/>
      <c r="Z51" s="85"/>
    </row>
    <row r="52">
      <c r="B52" s="79" t="s">
        <v>282</v>
      </c>
      <c r="C52" s="79"/>
      <c r="D52" s="79"/>
      <c r="E52" s="80"/>
      <c r="F52" s="80"/>
      <c r="G52" s="81" t="s">
        <v>283</v>
      </c>
      <c r="H52" s="82"/>
      <c r="I52" s="82"/>
      <c r="J52" s="83"/>
      <c r="K52" s="84" t="s">
        <v>284</v>
      </c>
      <c r="L52" s="82"/>
      <c r="M52" s="82"/>
      <c r="N52" s="82"/>
      <c r="O52" s="81" t="s">
        <v>284</v>
      </c>
      <c r="P52" s="82"/>
      <c r="Q52" s="82"/>
      <c r="R52" s="83"/>
      <c r="S52" s="84" t="s">
        <v>285</v>
      </c>
      <c r="T52" s="82"/>
      <c r="U52" s="82"/>
      <c r="V52" s="82"/>
      <c r="W52" s="81" t="s">
        <v>286</v>
      </c>
      <c r="X52" s="79"/>
      <c r="Y52" s="79"/>
      <c r="Z52" s="85"/>
    </row>
    <row r="53">
      <c r="B53" s="79"/>
      <c r="C53" s="79"/>
      <c r="D53" s="79"/>
      <c r="E53" s="79"/>
      <c r="F53" s="79"/>
      <c r="G53" s="86"/>
      <c r="H53" s="79"/>
      <c r="I53" s="79"/>
      <c r="J53" s="85"/>
      <c r="K53" s="79"/>
      <c r="L53" s="79"/>
      <c r="M53" s="79"/>
      <c r="N53" s="79"/>
      <c r="O53" s="86"/>
      <c r="P53" s="79"/>
      <c r="Q53" s="79"/>
      <c r="R53" s="85"/>
      <c r="S53" s="79"/>
      <c r="T53" s="79"/>
      <c r="U53" s="79"/>
      <c r="V53" s="79"/>
      <c r="W53" s="86"/>
      <c r="X53" s="79"/>
      <c r="Y53" s="79"/>
      <c r="Z53" s="85"/>
    </row>
    <row r="54">
      <c r="A54" s="87"/>
      <c r="B54" s="88"/>
      <c r="C54" s="88"/>
      <c r="D54" s="88"/>
      <c r="E54" s="88"/>
      <c r="F54" s="88"/>
      <c r="G54" s="89"/>
      <c r="H54" s="88"/>
      <c r="I54" s="88"/>
      <c r="J54" s="90"/>
      <c r="K54" s="88"/>
      <c r="L54" s="88"/>
      <c r="M54" s="88"/>
      <c r="N54" s="88"/>
      <c r="O54" s="89"/>
      <c r="P54" s="88"/>
      <c r="Q54" s="88"/>
      <c r="R54" s="90"/>
      <c r="S54" s="88"/>
      <c r="T54" s="88"/>
      <c r="U54" s="88"/>
      <c r="V54" s="88"/>
      <c r="W54" s="89"/>
      <c r="X54" s="88"/>
      <c r="Y54" s="88"/>
      <c r="Z54" s="90"/>
      <c r="AA54" s="91"/>
      <c r="AB54" s="91"/>
      <c r="AC54" s="91"/>
      <c r="AD54" s="91"/>
      <c r="AE54" s="91"/>
      <c r="AF54" s="91"/>
      <c r="AG54" s="91"/>
      <c r="AH54" s="91"/>
      <c r="AI54" s="91"/>
      <c r="AJ54" s="91"/>
    </row>
    <row r="55">
      <c r="A55" s="92" t="s">
        <v>287</v>
      </c>
      <c r="B55" s="79"/>
      <c r="C55" s="79"/>
      <c r="D55" s="79"/>
      <c r="E55" s="79"/>
      <c r="F55" s="79"/>
      <c r="G55" s="86"/>
      <c r="H55" s="79"/>
      <c r="I55" s="79"/>
      <c r="J55" s="85"/>
      <c r="K55" s="79"/>
      <c r="L55" s="79"/>
      <c r="M55" s="79"/>
      <c r="N55" s="79"/>
      <c r="O55" s="86"/>
      <c r="P55" s="79"/>
      <c r="Q55" s="79"/>
      <c r="R55" s="85"/>
      <c r="S55" s="79"/>
      <c r="T55" s="79"/>
      <c r="U55" s="79"/>
      <c r="V55" s="79"/>
      <c r="W55" s="86"/>
      <c r="X55" s="79"/>
      <c r="Y55" s="79"/>
      <c r="Z55" s="85"/>
    </row>
    <row r="56">
      <c r="B56" s="93" t="s">
        <v>288</v>
      </c>
      <c r="C56" s="94" t="s">
        <v>289</v>
      </c>
      <c r="D56" s="79"/>
      <c r="E56" s="79"/>
      <c r="F56" s="79"/>
      <c r="G56" s="79"/>
      <c r="H56" s="79"/>
      <c r="I56" s="79"/>
      <c r="J56" s="79"/>
      <c r="K56" s="79"/>
      <c r="L56" s="79"/>
      <c r="M56" s="79"/>
      <c r="N56" s="79"/>
      <c r="O56" s="79"/>
      <c r="P56" s="79"/>
      <c r="Q56" s="79"/>
      <c r="R56" s="79"/>
      <c r="S56" s="79"/>
      <c r="T56" s="79"/>
      <c r="U56" s="79"/>
      <c r="V56" s="79"/>
      <c r="W56" s="79"/>
      <c r="X56" s="79"/>
      <c r="Y56" s="79"/>
      <c r="Z56" s="79"/>
    </row>
    <row r="57">
      <c r="A57" s="95" t="s">
        <v>10</v>
      </c>
      <c r="B57" s="95" t="s">
        <v>290</v>
      </c>
      <c r="C57" s="96"/>
      <c r="D57" s="97" t="str">
        <f>IFERROR(__xludf.DUMMYFUNCTION("CONCATENATE(""#"",TO_TEXT(A57),SUBSTITUTE($C$56,""&lt;TEXT&gt;"",B57))"),"#1_pert_0
Text:""How to enqueue elements in a stack?""
Task: Given the incoherent text above, identify the single word that causes the semantic incoherence and suggest a more suitable word:
Incoherent word: &lt;WORD&gt;
Replacement suggestion: &lt;SUITABLE WORD&gt;
")</f>
        <v>#1_pert_0
Text:"How to enqueue elements in a stack?"
Task: Given the incoherent text above, identify the single word that causes the semantic incoherence and suggest a more suitable word:
Incoherent word: &lt;WORD&gt;
Replacement suggestion: &lt;SUITABLE WORD&gt;
</v>
      </c>
    </row>
    <row r="58">
      <c r="A58" s="98" t="s">
        <v>13</v>
      </c>
      <c r="B58" s="99" t="s">
        <v>291</v>
      </c>
      <c r="C58" s="79"/>
      <c r="D58" s="79" t="str">
        <f>IFERROR(__xludf.DUMMYFUNCTION("CONCATENATE(""#"",TO_TEXT(A58),SUBSTITUTE($C$56,""&lt;TEXT&gt;"",B58))"),"#2_pert_0
Text:""How to dequeue elements in a stack?""
Task: Given the incoherent text above, identify the single word that causes the semantic incoherence and suggest a more suitable word:
Incoherent word: &lt;WORD&gt;
Replacement suggestion: &lt;SUITABLE WORD&gt;
")</f>
        <v>#2_pert_0
Text:"How to dequeue elements in a stack?"
Task: Given the incoherent text above, identify the single word that causes the semantic incoherence and suggest a more suitable word:
Incoherent word: &lt;WORD&gt;
Replacement suggestion: &lt;SUITABLE WORD&gt;
</v>
      </c>
      <c r="E58" s="79"/>
      <c r="F58" s="79"/>
      <c r="G58" s="79"/>
      <c r="H58" s="79"/>
      <c r="I58" s="79"/>
      <c r="J58" s="79"/>
      <c r="K58" s="79"/>
      <c r="L58" s="79"/>
      <c r="M58" s="79"/>
      <c r="N58" s="79"/>
      <c r="O58" s="79"/>
      <c r="P58" s="79"/>
      <c r="Q58" s="79"/>
      <c r="R58" s="79"/>
      <c r="S58" s="79"/>
      <c r="T58" s="79"/>
      <c r="U58" s="79"/>
      <c r="V58" s="79"/>
      <c r="W58" s="79"/>
      <c r="X58" s="79"/>
      <c r="Y58" s="79"/>
      <c r="Z58" s="79"/>
    </row>
    <row r="59">
      <c r="A59" s="98" t="s">
        <v>16</v>
      </c>
      <c r="B59" s="99" t="s">
        <v>292</v>
      </c>
      <c r="C59" s="79"/>
      <c r="D59" s="79" t="str">
        <f>IFERROR(__xludf.DUMMYFUNCTION("CONCATENATE(""#"",TO_TEXT(A59),SUBSTITUTE($C$56,""&lt;TEXT&gt;"",B59))"),"#3_pert_0
Text:""How to push elements in a queue?""
Task: Given the incoherent text above, identify the single word that causes the semantic incoherence and suggest a more suitable word:
Incoherent word: &lt;WORD&gt;
Replacement suggestion: &lt;SUITABLE WORD&gt;
")</f>
        <v>#3_pert_0
Text:"How to push elements in a queue?"
Task: Given the incoherent text above, identify the single word that causes the semantic incoherence and suggest a more suitable word:
Incoherent word: &lt;WORD&gt;
Replacement suggestion: &lt;SUITABLE WORD&gt;
</v>
      </c>
      <c r="E59" s="79"/>
      <c r="F59" s="79"/>
      <c r="G59" s="79"/>
      <c r="H59" s="79"/>
      <c r="I59" s="79"/>
      <c r="J59" s="79"/>
      <c r="K59" s="79"/>
      <c r="L59" s="79"/>
      <c r="M59" s="79"/>
      <c r="N59" s="79"/>
      <c r="O59" s="79"/>
      <c r="P59" s="79"/>
      <c r="Q59" s="79"/>
      <c r="R59" s="79"/>
      <c r="S59" s="79"/>
      <c r="T59" s="79"/>
      <c r="U59" s="79"/>
      <c r="V59" s="79"/>
      <c r="W59" s="79"/>
      <c r="X59" s="79"/>
      <c r="Y59" s="79"/>
      <c r="Z59" s="79"/>
    </row>
    <row r="60">
      <c r="A60" s="98" t="s">
        <v>19</v>
      </c>
      <c r="B60" s="99" t="s">
        <v>293</v>
      </c>
      <c r="C60" s="79"/>
      <c r="D60" s="79" t="str">
        <f>IFERROR(__xludf.DUMMYFUNCTION("CONCATENATE(""#"",TO_TEXT(A60),SUBSTITUTE($C$56,""&lt;TEXT&gt;"",B60))"),"#4_pert_0
Text:""How to push and pop elements in a queue?""
Task: Given the incoherent text above, identify the single word that causes the semantic incoherence and suggest a more suitable word:
Incoherent word: &lt;WORD&gt;
Replacement suggestion: &lt;SUITABLE WO"&amp;"RD&gt;
")</f>
        <v>#4_pert_0
Text:"How to push and pop elements in a queue?"
Task: Given the incoherent text above, identify the single word that causes the semantic incoherence and suggest a more suitable word:
Incoherent word: &lt;WORD&gt;
Replacement suggestion: &lt;SUITABLE WORD&gt;
</v>
      </c>
      <c r="E60" s="79"/>
      <c r="F60" s="79"/>
      <c r="G60" s="79"/>
      <c r="H60" s="79"/>
      <c r="I60" s="79"/>
      <c r="J60" s="79"/>
      <c r="K60" s="79"/>
      <c r="L60" s="79"/>
      <c r="M60" s="79"/>
      <c r="N60" s="79"/>
      <c r="O60" s="79"/>
      <c r="P60" s="79"/>
      <c r="Q60" s="79"/>
      <c r="R60" s="79"/>
      <c r="S60" s="79"/>
      <c r="T60" s="79"/>
      <c r="U60" s="79"/>
      <c r="V60" s="79"/>
      <c r="W60" s="79"/>
      <c r="X60" s="79"/>
      <c r="Y60" s="79"/>
      <c r="Z60" s="79"/>
    </row>
    <row r="61">
      <c r="A61" s="98" t="s">
        <v>22</v>
      </c>
      <c r="B61" s="99" t="s">
        <v>294</v>
      </c>
      <c r="C61" s="79"/>
      <c r="D61" s="79" t="str">
        <f>IFERROR(__xludf.DUMMYFUNCTION("CONCATENATE(""#"",TO_TEXT(A61),SUBSTITUTE($C$56,""&lt;TEXT&gt;"",B61))"),"#5_pert_0
Text:""How to push elements in a queue data structure?""
Task: Given the incoherent text above, identify the single word that causes the semantic incoherence and suggest a more suitable word:
Incoherent word: &lt;WORD&gt;
Replacement suggestion: &lt;SUIT"&amp;"ABLE WORD&gt;
")</f>
        <v>#5_pert_0
Text:"How to push elements in a queue data structure?"
Task: Given the incoherent text above, identify the single word that causes the semantic incoherence and suggest a more suitable word:
Incoherent word: &lt;WORD&gt;
Replacement suggestion: &lt;SUITABLE WORD&gt;
</v>
      </c>
      <c r="E61" s="79"/>
      <c r="F61" s="79"/>
      <c r="G61" s="79"/>
      <c r="H61" s="79"/>
      <c r="I61" s="79"/>
      <c r="J61" s="79"/>
      <c r="K61" s="79"/>
      <c r="L61" s="79"/>
      <c r="M61" s="79"/>
      <c r="N61" s="79"/>
      <c r="O61" s="79"/>
      <c r="P61" s="79"/>
      <c r="Q61" s="79"/>
      <c r="R61" s="79"/>
      <c r="S61" s="79"/>
      <c r="T61" s="79"/>
      <c r="U61" s="79"/>
      <c r="V61" s="79"/>
      <c r="W61" s="79"/>
      <c r="X61" s="79"/>
      <c r="Y61" s="79"/>
      <c r="Z61" s="79"/>
    </row>
    <row r="62">
      <c r="A62" s="98" t="s">
        <v>25</v>
      </c>
      <c r="B62" s="99" t="s">
        <v>295</v>
      </c>
      <c r="C62" s="79"/>
      <c r="D62" s="79" t="str">
        <f>IFERROR(__xludf.DUMMYFUNCTION("CONCATENATE(""#"",TO_TEXT(A62),SUBSTITUTE($C$56,""&lt;TEXT&gt;"",B62))"),"#6_pert_0
Text:""How to push and pop elements in a queue data structure?""
Task: Given the incoherent text above, identify the single word that causes the semantic incoherence and suggest a more suitable word:
Incoherent word: &lt;WORD&gt;
Replacement suggestio"&amp;"n: &lt;SUITABLE WORD&gt;
")</f>
        <v>#6_pert_0
Text:"How to push and pop elements in a queue data structure?"
Task: Given the incoherent text above, identify the single word that causes the semantic incoherence and suggest a more suitable word:
Incoherent word: &lt;WORD&gt;
Replacement suggestion: &lt;SUITABLE WORD&gt;
</v>
      </c>
      <c r="E62" s="79"/>
      <c r="F62" s="79"/>
      <c r="G62" s="79"/>
      <c r="H62" s="79"/>
      <c r="I62" s="79"/>
      <c r="J62" s="79"/>
      <c r="K62" s="79"/>
      <c r="L62" s="79"/>
      <c r="M62" s="79"/>
      <c r="N62" s="79"/>
      <c r="O62" s="79"/>
      <c r="P62" s="79"/>
      <c r="Q62" s="79"/>
      <c r="R62" s="79"/>
      <c r="S62" s="79"/>
      <c r="T62" s="79"/>
      <c r="U62" s="79"/>
      <c r="V62" s="79"/>
      <c r="W62" s="79"/>
      <c r="X62" s="79"/>
      <c r="Y62" s="79"/>
      <c r="Z62" s="79"/>
    </row>
    <row r="63">
      <c r="A63" s="98" t="s">
        <v>28</v>
      </c>
      <c r="B63" s="99" t="s">
        <v>296</v>
      </c>
      <c r="C63" s="79"/>
      <c r="D63" s="79" t="str">
        <f>IFERROR(__xludf.DUMMYFUNCTION("CONCATENATE(""#"",TO_TEXT(A63),SUBSTITUTE($C$56,""&lt;TEXT&gt;"",B63))"),"#7_pert_0
Text:""How to pop elements from a queue?""
Task: Given the incoherent text above, identify the single word that causes the semantic incoherence and suggest a more suitable word:
Incoherent word: &lt;WORD&gt;
Replacement suggestion: &lt;SUITABLE WORD&gt;
")</f>
        <v>#7_pert_0
Text:"How to pop elements from a queue?"
Task: Given the incoherent text above, identify the single word that causes the semantic incoherence and suggest a more suitable word:
Incoherent word: &lt;WORD&gt;
Replacement suggestion: &lt;SUITABLE WORD&gt;
</v>
      </c>
      <c r="E63" s="79"/>
      <c r="F63" s="79"/>
      <c r="G63" s="79"/>
      <c r="H63" s="79"/>
      <c r="I63" s="79"/>
      <c r="J63" s="79"/>
      <c r="K63" s="79"/>
      <c r="L63" s="79"/>
      <c r="M63" s="79"/>
      <c r="N63" s="79"/>
      <c r="O63" s="79"/>
      <c r="P63" s="79"/>
      <c r="Q63" s="79"/>
      <c r="R63" s="79"/>
      <c r="S63" s="79"/>
      <c r="T63" s="79"/>
      <c r="U63" s="79"/>
      <c r="V63" s="79"/>
      <c r="W63" s="79"/>
      <c r="X63" s="79"/>
      <c r="Y63" s="79"/>
      <c r="Z63" s="79"/>
    </row>
    <row r="64">
      <c r="A64" s="98" t="s">
        <v>31</v>
      </c>
      <c r="B64" s="99" t="s">
        <v>297</v>
      </c>
      <c r="C64" s="79"/>
      <c r="D64" s="79" t="str">
        <f>IFERROR(__xludf.DUMMYFUNCTION("CONCATENATE(""#"",TO_TEXT(A64),SUBSTITUTE($C$56,""&lt;TEXT&gt;"",B64))"),"#8_pert_0
Text:""How to pop elements in a queue data structure?""
Task: Given the incoherent text above, identify the single word that causes the semantic incoherence and suggest a more suitable word:
Incoherent word: &lt;WORD&gt;
Replacement suggestion: &lt;SUITA"&amp;"BLE WORD&gt;
")</f>
        <v>#8_pert_0
Text:"How to pop elements in a queue data structure?"
Task: Given the incoherent text above, identify the single word that causes the semantic incoherence and suggest a more suitable word:
Incoherent word: &lt;WORD&gt;
Replacement suggestion: &lt;SUITABLE WORD&gt;
</v>
      </c>
      <c r="E64" s="79"/>
      <c r="F64" s="79"/>
      <c r="G64" s="79"/>
      <c r="H64" s="79"/>
      <c r="I64" s="79"/>
      <c r="J64" s="79"/>
      <c r="K64" s="79"/>
      <c r="L64" s="79"/>
      <c r="M64" s="79"/>
      <c r="N64" s="79"/>
      <c r="O64" s="79"/>
      <c r="P64" s="79"/>
      <c r="Q64" s="79"/>
      <c r="R64" s="79"/>
      <c r="S64" s="79"/>
      <c r="T64" s="79"/>
      <c r="U64" s="79"/>
      <c r="V64" s="79"/>
      <c r="W64" s="79"/>
      <c r="X64" s="79"/>
      <c r="Y64" s="79"/>
      <c r="Z64" s="79"/>
    </row>
    <row r="65">
      <c r="A65" s="98" t="s">
        <v>34</v>
      </c>
      <c r="B65" s="99" t="s">
        <v>298</v>
      </c>
      <c r="C65" s="79"/>
      <c r="D65" s="79" t="str">
        <f>IFERROR(__xludf.DUMMYFUNCTION("CONCATENATE(""#"",TO_TEXT(A65),SUBSTITUTE($C$56,""&lt;TEXT&gt;"",B65))"),"#9_pert_0
Text:""What is a queue and how to push its element?""
Task: Given the incoherent text above, identify the single word that causes the semantic incoherence and suggest a more suitable word:
Incoherent word: &lt;WORD&gt;
Replacement suggestion: &lt;SUITABL"&amp;"E WORD&gt;
")</f>
        <v>#9_pert_0
Text:"What is a queue and how to push its element?"
Task: Given the incoherent text above, identify the single word that causes the semantic incoherence and suggest a more suitable word:
Incoherent word: &lt;WORD&gt;
Replacement suggestion: &lt;SUITABLE WORD&gt;
</v>
      </c>
      <c r="E65" s="79"/>
      <c r="F65" s="79"/>
      <c r="G65" s="79"/>
      <c r="H65" s="79"/>
      <c r="I65" s="79"/>
      <c r="J65" s="79"/>
      <c r="K65" s="79"/>
      <c r="L65" s="79"/>
      <c r="M65" s="79"/>
      <c r="N65" s="79"/>
      <c r="O65" s="79"/>
      <c r="P65" s="79"/>
      <c r="Q65" s="79"/>
      <c r="R65" s="79"/>
      <c r="S65" s="79"/>
      <c r="T65" s="79"/>
      <c r="U65" s="79"/>
      <c r="V65" s="79"/>
      <c r="W65" s="79"/>
      <c r="X65" s="79"/>
      <c r="Y65" s="79"/>
      <c r="Z65" s="79"/>
    </row>
    <row r="66">
      <c r="A66" s="98" t="s">
        <v>37</v>
      </c>
      <c r="B66" s="99" t="s">
        <v>299</v>
      </c>
      <c r="C66" s="79"/>
      <c r="D66" s="79" t="str">
        <f>IFERROR(__xludf.DUMMYFUNCTION("CONCATENATE(""#"",TO_TEXT(A66),SUBSTITUTE($C$56,""&lt;TEXT&gt;"",B66))"),"#10_pert_0
Text:""What is a stack and how to enqueue its element?""
Task: Given the incoherent text above, identify the single word that causes the semantic incoherence and suggest a more suitable word:
Incoherent word: &lt;WORD&gt;
Replacement suggestion: &lt;SUI"&amp;"TABLE WORD&gt;
")</f>
        <v>#10_pert_0
Text:"What is a stack and how to enqueue its element?"
Task: Given the incoherent text above, identify the single word that causes the semantic incoherence and suggest a more suitable word:
Incoherent word: &lt;WORD&gt;
Replacement suggestion: &lt;SUITABLE WORD&gt;
</v>
      </c>
      <c r="E66" s="79"/>
      <c r="F66" s="79"/>
      <c r="G66" s="79"/>
      <c r="H66" s="79"/>
      <c r="I66" s="79"/>
      <c r="J66" s="79"/>
      <c r="K66" s="79"/>
      <c r="L66" s="79"/>
      <c r="M66" s="79"/>
      <c r="N66" s="79"/>
      <c r="O66" s="79"/>
      <c r="P66" s="79"/>
      <c r="Q66" s="79"/>
      <c r="R66" s="79"/>
      <c r="S66" s="79"/>
      <c r="T66" s="79"/>
      <c r="U66" s="79"/>
      <c r="V66" s="79"/>
      <c r="W66" s="79"/>
      <c r="X66" s="79"/>
      <c r="Y66" s="79"/>
      <c r="Z66" s="79"/>
    </row>
    <row r="67">
      <c r="A67" s="98" t="s">
        <v>40</v>
      </c>
      <c r="B67" s="99" t="s">
        <v>300</v>
      </c>
      <c r="C67" s="79"/>
      <c r="D67" s="79" t="str">
        <f>IFERROR(__xludf.DUMMYFUNCTION("CONCATENATE(""#"",TO_TEXT(A67),SUBSTITUTE($C$56,""&lt;TEXT&gt;"",B67))"),"#11_pert_0
Text:""What is a stack and how to dequeue an element in it?""
Task: Given the incoherent text above, identify the single word that causes the semantic incoherence and suggest a more suitable word:
Incoherent word: &lt;WORD&gt;
Replacement suggestion:"&amp;" &lt;SUITABLE WORD&gt;
")</f>
        <v>#11_pert_0
Text:"What is a stack and how to dequeue an element in it?"
Task: Given the incoherent text above, identify the single word that causes the semantic incoherence and suggest a more suitable word:
Incoherent word: &lt;WORD&gt;
Replacement suggestion: &lt;SUITABLE WORD&gt;
</v>
      </c>
      <c r="E67" s="79"/>
      <c r="F67" s="79"/>
      <c r="G67" s="79"/>
      <c r="H67" s="79"/>
      <c r="I67" s="79"/>
      <c r="J67" s="79"/>
      <c r="K67" s="79"/>
      <c r="L67" s="79"/>
      <c r="M67" s="79"/>
      <c r="N67" s="79"/>
      <c r="O67" s="79"/>
      <c r="P67" s="79"/>
      <c r="Q67" s="79"/>
      <c r="R67" s="79"/>
      <c r="S67" s="79"/>
      <c r="T67" s="79"/>
      <c r="U67" s="79"/>
      <c r="V67" s="79"/>
      <c r="W67" s="79"/>
      <c r="X67" s="79"/>
      <c r="Y67" s="79"/>
      <c r="Z67" s="79"/>
    </row>
    <row r="68">
      <c r="A68" s="98" t="s">
        <v>43</v>
      </c>
      <c r="B68" s="99" t="s">
        <v>301</v>
      </c>
      <c r="C68" s="79"/>
      <c r="D68" s="79" t="str">
        <f>IFERROR(__xludf.DUMMYFUNCTION("CONCATENATE(""#"",TO_TEXT(A68),SUBSTITUTE($C$56,""&lt;TEXT&gt;"",B68))"),"#12_pert_0
Text:""What is a queue and how to pop an element from it?""
Task: Given the incoherent text above, identify the single word that causes the semantic incoherence and suggest a more suitable word:
Incoherent word: &lt;WORD&gt;
Replacement suggestion: &lt;"&amp;"SUITABLE WORD&gt;
")</f>
        <v>#12_pert_0
Text:"What is a queue and how to pop an element from it?"
Task: Given the incoherent text above, identify the single word that causes the semantic incoherence and suggest a more suitable word:
Incoherent word: &lt;WORD&gt;
Replacement suggestion: &lt;SUITABLE WORD&gt;
</v>
      </c>
      <c r="E68" s="79"/>
      <c r="F68" s="79"/>
      <c r="G68" s="79"/>
      <c r="H68" s="79"/>
      <c r="I68" s="79"/>
      <c r="J68" s="79"/>
      <c r="K68" s="79"/>
      <c r="L68" s="79"/>
      <c r="M68" s="79"/>
      <c r="N68" s="79"/>
      <c r="O68" s="79"/>
      <c r="P68" s="79"/>
      <c r="Q68" s="79"/>
      <c r="R68" s="79"/>
      <c r="S68" s="79"/>
      <c r="T68" s="79"/>
      <c r="U68" s="79"/>
      <c r="V68" s="79"/>
      <c r="W68" s="79"/>
      <c r="X68" s="79"/>
      <c r="Y68" s="79"/>
      <c r="Z68" s="79"/>
    </row>
    <row r="69">
      <c r="A69" s="98" t="s">
        <v>46</v>
      </c>
      <c r="B69" s="99" t="s">
        <v>302</v>
      </c>
      <c r="C69" s="79"/>
      <c r="D69" s="79" t="str">
        <f>IFERROR(__xludf.DUMMYFUNCTION("CONCATENATE(""#"",TO_TEXT(A69),SUBSTITUTE($C$56,""&lt;TEXT&gt;"",B69))"),"#13_pert_0
Text:""What is a stack and how to enqueue an element in it?""
Task: Given the incoherent text above, identify the single word that causes the semantic incoherence and suggest a more suitable word:
Incoherent word: &lt;WORD&gt;
Replacement suggestion:"&amp;" &lt;SUITABLE WORD&gt;
")</f>
        <v>#13_pert_0
Text:"What is a stack and how to enqueue an element in it?"
Task: Given the incoherent text above, identify the single word that causes the semantic incoherence and suggest a more suitable word:
Incoherent word: &lt;WORD&gt;
Replacement suggestion: &lt;SUITABLE WORD&gt;
</v>
      </c>
      <c r="E69" s="79"/>
      <c r="F69" s="79"/>
      <c r="G69" s="79"/>
      <c r="H69" s="79"/>
      <c r="I69" s="79"/>
      <c r="J69" s="79"/>
      <c r="K69" s="79"/>
      <c r="L69" s="79"/>
      <c r="M69" s="79"/>
      <c r="N69" s="79"/>
      <c r="O69" s="79"/>
      <c r="P69" s="79"/>
      <c r="Q69" s="79"/>
      <c r="R69" s="79"/>
      <c r="S69" s="79"/>
      <c r="T69" s="79"/>
      <c r="U69" s="79"/>
      <c r="V69" s="79"/>
      <c r="W69" s="79"/>
      <c r="X69" s="79"/>
      <c r="Y69" s="79"/>
      <c r="Z69" s="79"/>
    </row>
    <row r="70">
      <c r="A70" s="98" t="s">
        <v>49</v>
      </c>
      <c r="B70" s="99" t="s">
        <v>303</v>
      </c>
      <c r="C70" s="79"/>
      <c r="D70" s="79" t="str">
        <f>IFERROR(__xludf.DUMMYFUNCTION("CONCATENATE(""#"",TO_TEXT(A70),SUBSTITUTE($C$56,""&lt;TEXT&gt;"",B70))"),"#14_pert_0
Text:""What is a queue and how to push an element on it?""
Task: Given the incoherent text above, identify the single word that causes the semantic incoherence and suggest a more suitable word:
Incoherent word: &lt;WORD&gt;
Replacement suggestion: &lt;S"&amp;"UITABLE WORD&gt;
")</f>
        <v>#14_pert_0
Text:"What is a queue and how to push an element on it?"
Task: Given the incoherent text above, identify the single word that causes the semantic incoherence and suggest a more suitable word:
Incoherent word: &lt;WORD&gt;
Replacement suggestion: &lt;SUITABLE WORD&gt;
</v>
      </c>
      <c r="E70" s="79"/>
      <c r="F70" s="79"/>
      <c r="G70" s="79"/>
      <c r="H70" s="79"/>
      <c r="I70" s="79"/>
      <c r="J70" s="79"/>
      <c r="K70" s="79"/>
      <c r="L70" s="79"/>
      <c r="M70" s="79"/>
      <c r="N70" s="79"/>
      <c r="O70" s="79"/>
      <c r="P70" s="79"/>
      <c r="Q70" s="79"/>
      <c r="R70" s="79"/>
      <c r="S70" s="79"/>
      <c r="T70" s="79"/>
      <c r="U70" s="79"/>
      <c r="V70" s="79"/>
      <c r="W70" s="79"/>
      <c r="X70" s="79"/>
      <c r="Y70" s="79"/>
      <c r="Z70" s="79"/>
    </row>
    <row r="71">
      <c r="A71" s="98" t="s">
        <v>52</v>
      </c>
      <c r="B71" s="99" t="s">
        <v>304</v>
      </c>
      <c r="C71" s="79"/>
      <c r="D71" s="79" t="str">
        <f>IFERROR(__xludf.DUMMYFUNCTION("CONCATENATE(""#"",TO_TEXT(A71),SUBSTITUTE($C$56,""&lt;TEXT&gt;"",B71))"),"#15_pert_0
Text:""What is a queue and how to push and pop its elements?""
Task: Given the incoherent text above, identify the single word that causes the semantic incoherence and suggest a more suitable word:
Incoherent word: &lt;WORD&gt;
Replacement suggestion"&amp;": &lt;SUITABLE WORD&gt;
")</f>
        <v>#15_pert_0
Text:"What is a queue and how to push and pop its elements?"
Task: Given the incoherent text above, identify the single word that causes the semantic incoherence and suggest a more suitable word:
Incoherent word: &lt;WORD&gt;
Replacement suggestion: &lt;SUITABLE WORD&gt;
</v>
      </c>
      <c r="E71" s="79"/>
      <c r="F71" s="79"/>
      <c r="G71" s="79"/>
      <c r="H71" s="79"/>
      <c r="I71" s="79"/>
      <c r="J71" s="79"/>
      <c r="K71" s="79"/>
      <c r="L71" s="79"/>
      <c r="M71" s="79"/>
      <c r="N71" s="79"/>
      <c r="O71" s="79"/>
      <c r="P71" s="79"/>
      <c r="Q71" s="79"/>
      <c r="R71" s="79"/>
      <c r="S71" s="79"/>
      <c r="T71" s="79"/>
      <c r="U71" s="79"/>
      <c r="V71" s="79"/>
      <c r="W71" s="79"/>
      <c r="X71" s="79"/>
      <c r="Y71" s="79"/>
      <c r="Z71" s="79"/>
    </row>
    <row r="72">
      <c r="A72" s="98" t="s">
        <v>55</v>
      </c>
      <c r="B72" s="99" t="s">
        <v>305</v>
      </c>
      <c r="C72" s="79"/>
      <c r="D72" s="79" t="str">
        <f>IFERROR(__xludf.DUMMYFUNCTION("CONCATENATE(""#"",TO_TEXT(A72),SUBSTITUTE($C$56,""&lt;TEXT&gt;"",B72))"),"#16_pert_0
Text:""What is a stack and how to enqueue and dequeue its elements?""
Task: Given the incoherent text above, identify the single word that causes the semantic incoherence and suggest a more suitable word:
Incoherent word: &lt;WORD&gt;
Replacement sug"&amp;"gestion: &lt;SUITABLE WORD&gt;
")</f>
        <v>#16_pert_0
Text:"What is a stack and how to enqueue and dequeue its elements?"
Task: Given the incoherent text above, identify the single word that causes the semantic incoherence and suggest a more suitable word:
Incoherent word: &lt;WORD&gt;
Replacement suggestion: &lt;SUITABLE WORD&gt;
</v>
      </c>
      <c r="E72" s="79"/>
      <c r="F72" s="79"/>
      <c r="G72" s="79"/>
      <c r="H72" s="79"/>
      <c r="I72" s="79"/>
      <c r="J72" s="79"/>
      <c r="K72" s="79"/>
      <c r="L72" s="79"/>
      <c r="M72" s="79"/>
      <c r="N72" s="79"/>
      <c r="O72" s="79"/>
      <c r="P72" s="79"/>
      <c r="Q72" s="79"/>
      <c r="R72" s="79"/>
      <c r="S72" s="79"/>
      <c r="T72" s="79"/>
      <c r="U72" s="79"/>
      <c r="V72" s="79"/>
      <c r="W72" s="79"/>
      <c r="X72" s="79"/>
      <c r="Y72" s="79"/>
      <c r="Z72" s="79"/>
    </row>
    <row r="73">
      <c r="A73" s="98" t="s">
        <v>58</v>
      </c>
      <c r="B73" s="99" t="s">
        <v>306</v>
      </c>
      <c r="C73" s="79"/>
      <c r="D73" s="79" t="str">
        <f>IFERROR(__xludf.DUMMYFUNCTION("CONCATENATE(""#"",TO_TEXT(A73),SUBSTITUTE($C$56,""&lt;TEXT&gt;"",B73))"),"#17_pert_0
Text:""How are the operations to push and pop elements in a queue implemented?""
Task: Given the incoherent text above, identify the single word that causes the semantic incoherence and suggest a more suitable word:
Incoherent word: &lt;WORD&gt;
Repl"&amp;"acement suggestion: &lt;SUITABLE WORD&gt;
")</f>
        <v>#17_pert_0
Text:"How are the operations to push and pop elements in a queue implemented?"
Task: Given the incoherent text above, identify the single word that causes the semantic incoherence and suggest a more suitable word:
Incoherent word: &lt;WORD&gt;
Replacement suggestion: &lt;SUITABLE WORD&gt;
</v>
      </c>
      <c r="E73" s="79"/>
      <c r="F73" s="79"/>
      <c r="G73" s="79"/>
      <c r="H73" s="79"/>
      <c r="I73" s="79"/>
      <c r="J73" s="79"/>
      <c r="K73" s="79"/>
      <c r="L73" s="79"/>
      <c r="M73" s="79"/>
      <c r="N73" s="79"/>
      <c r="O73" s="79"/>
      <c r="P73" s="79"/>
      <c r="Q73" s="79"/>
      <c r="R73" s="79"/>
      <c r="S73" s="79"/>
      <c r="T73" s="79"/>
      <c r="U73" s="79"/>
      <c r="V73" s="79"/>
      <c r="W73" s="79"/>
      <c r="X73" s="79"/>
      <c r="Y73" s="79"/>
      <c r="Z73" s="79"/>
    </row>
    <row r="74">
      <c r="A74" s="98" t="s">
        <v>61</v>
      </c>
      <c r="B74" s="99" t="s">
        <v>307</v>
      </c>
      <c r="C74" s="79"/>
      <c r="D74" s="79" t="str">
        <f>IFERROR(__xludf.DUMMYFUNCTION("CONCATENATE(""#"",TO_TEXT(A74),SUBSTITUTE($C$56,""&lt;TEXT&gt;"",B74))"),"#18_pert_0
Text:""How are the operations to enqueue and dequeue elements in a stack implemented?""
Task: Given the incoherent text above, identify the single word that causes the semantic incoherence and suggest a more suitable word:
Incoherent word: &lt;WOR"&amp;"D&gt;
Replacement suggestion: &lt;SUITABLE WORD&gt;
")</f>
        <v>#18_pert_0
Text:"How are the operations to enqueue and dequeue elements in a stack implemented?"
Task: Given the incoherent text above, identify the single word that causes the semantic incoherence and suggest a more suitable word:
Incoherent word: &lt;WORD&gt;
Replacement suggestion: &lt;SUITABLE WORD&gt;
</v>
      </c>
      <c r="E74" s="79"/>
      <c r="F74" s="79"/>
      <c r="G74" s="79"/>
      <c r="H74" s="79"/>
      <c r="I74" s="79"/>
      <c r="J74" s="79"/>
      <c r="K74" s="79"/>
      <c r="L74" s="79"/>
      <c r="M74" s="79"/>
      <c r="N74" s="79"/>
      <c r="O74" s="79"/>
      <c r="P74" s="79"/>
      <c r="Q74" s="79"/>
      <c r="R74" s="79"/>
      <c r="S74" s="79"/>
      <c r="T74" s="79"/>
      <c r="U74" s="79"/>
      <c r="V74" s="79"/>
      <c r="W74" s="79"/>
      <c r="X74" s="79"/>
      <c r="Y74" s="79"/>
      <c r="Z74" s="79"/>
    </row>
    <row r="75">
      <c r="A75" s="98" t="s">
        <v>64</v>
      </c>
      <c r="B75" s="99" t="s">
        <v>308</v>
      </c>
      <c r="C75" s="79"/>
      <c r="D75" s="79" t="str">
        <f>IFERROR(__xludf.DUMMYFUNCTION("CONCATENATE(""#"",TO_TEXT(A75),SUBSTITUTE($C$56,""&lt;TEXT&gt;"",B75))"),"#19_pert_0
Text:""In a stack does the enqueue operation occur at which end?""
Task: Given the incoherent text above, identify the single word that causes the semantic incoherence and suggest a more suitable word:
Incoherent word: &lt;WORD&gt;
Replacement sugges"&amp;"tion: &lt;SUITABLE WORD&gt;
")</f>
        <v>#19_pert_0
Text:"In a stack does the enqueue operation occur at which end?"
Task: Given the incoherent text above, identify the single word that causes the semantic incoherence and suggest a more suitable word:
Incoherent word: &lt;WORD&gt;
Replacement suggestion: &lt;SUITABLE WORD&gt;
</v>
      </c>
      <c r="E75" s="79"/>
      <c r="F75" s="79"/>
      <c r="G75" s="79"/>
      <c r="H75" s="79"/>
      <c r="I75" s="79"/>
      <c r="J75" s="79"/>
      <c r="K75" s="79"/>
      <c r="L75" s="79"/>
      <c r="M75" s="79"/>
      <c r="N75" s="79"/>
      <c r="O75" s="79"/>
      <c r="P75" s="79"/>
      <c r="Q75" s="79"/>
      <c r="R75" s="79"/>
      <c r="S75" s="79"/>
      <c r="T75" s="79"/>
      <c r="U75" s="79"/>
      <c r="V75" s="79"/>
      <c r="W75" s="79"/>
      <c r="X75" s="79"/>
      <c r="Y75" s="79"/>
      <c r="Z75" s="79"/>
    </row>
    <row r="76">
      <c r="A76" s="98" t="s">
        <v>67</v>
      </c>
      <c r="B76" s="99" t="s">
        <v>309</v>
      </c>
      <c r="C76" s="79"/>
      <c r="D76" s="79" t="str">
        <f>IFERROR(__xludf.DUMMYFUNCTION("CONCATENATE(""#"",TO_TEXT(A76),SUBSTITUTE($C$56,""&lt;TEXT&gt;"",B76))"),"#20_pert_0
Text:""In a queue does the push operation occur at which end?""
Task: Given the incoherent text above, identify the single word that causes the semantic incoherence and suggest a more suitable word:
Incoherent word: &lt;WORD&gt;
Replacement suggestio"&amp;"n: &lt;SUITABLE WORD&gt;
")</f>
        <v>#20_pert_0
Text:"In a queue does the push operation occur at which end?"
Task: Given the incoherent text above, identify the single word that causes the semantic incoherence and suggest a more suitable word:
Incoherent word: &lt;WORD&gt;
Replacement suggestion: &lt;SUITABLE WORD&gt;
</v>
      </c>
      <c r="E76" s="79"/>
      <c r="F76" s="79"/>
      <c r="G76" s="79"/>
      <c r="H76" s="79"/>
      <c r="I76" s="79"/>
      <c r="J76" s="79"/>
      <c r="K76" s="79"/>
      <c r="L76" s="79"/>
      <c r="M76" s="79"/>
      <c r="N76" s="79"/>
      <c r="O76" s="79"/>
      <c r="P76" s="79"/>
      <c r="Q76" s="79"/>
      <c r="R76" s="79"/>
      <c r="S76" s="79"/>
      <c r="T76" s="79"/>
      <c r="U76" s="79"/>
      <c r="V76" s="79"/>
      <c r="W76" s="79"/>
      <c r="X76" s="79"/>
      <c r="Y76" s="79"/>
      <c r="Z76" s="79"/>
    </row>
    <row r="77">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sheetData>
  <mergeCells count="1">
    <mergeCell ref="C29:D29"/>
  </mergeCells>
  <hyperlinks>
    <hyperlink r:id="rId1" ref="V5"/>
    <hyperlink r:id="rId2" ref="J6"/>
    <hyperlink r:id="rId3" ref="N6"/>
    <hyperlink r:id="rId4" ref="R6"/>
    <hyperlink r:id="rId5" ref="V6"/>
    <hyperlink r:id="rId6" ref="Z6"/>
    <hyperlink r:id="rId7" ref="AD6"/>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34.38"/>
    <col customWidth="1" min="4" max="4" width="15.63"/>
    <col customWidth="1" min="5" max="5" width="15.88"/>
    <col customWidth="1" min="6" max="6" width="24.25"/>
    <col customWidth="1" min="7" max="7" width="11.5"/>
    <col customWidth="1" min="8" max="8" width="5.75"/>
    <col customWidth="1" min="9" max="9" width="10.13"/>
    <col customWidth="1" min="10" max="10" width="5.63"/>
    <col customWidth="1" min="11" max="11" width="6.88"/>
    <col customWidth="1" min="12" max="12" width="10.63"/>
    <col customWidth="1" min="13" max="13" width="6.25"/>
    <col customWidth="1" min="14" max="14" width="12.0"/>
    <col customWidth="1" min="15" max="15" width="5.88"/>
    <col customWidth="1" min="16" max="16" width="6.75"/>
    <col customWidth="1" min="17" max="17" width="10.5"/>
    <col customWidth="1" min="18" max="18" width="5.63"/>
    <col customWidth="1" min="20" max="20" width="6.13"/>
    <col customWidth="1" min="21" max="21" width="5.25"/>
    <col customWidth="1" min="22" max="22" width="10.5"/>
    <col customWidth="1" min="23" max="23" width="5.25"/>
    <col customWidth="1" min="24" max="24" width="10.5"/>
    <col customWidth="1" min="25" max="25" width="5.5"/>
    <col customWidth="1" min="26" max="26" width="7.25"/>
    <col customWidth="1" min="27" max="27" width="10.5"/>
    <col customWidth="1" min="28" max="28" width="8.88"/>
    <col customWidth="1" min="30" max="30" width="7.63"/>
    <col customWidth="1" min="31" max="31" width="6.63"/>
  </cols>
  <sheetData>
    <row r="1">
      <c r="A1" s="1" t="s">
        <v>310</v>
      </c>
      <c r="C1" s="1"/>
      <c r="D1" s="1"/>
      <c r="E1" s="1"/>
      <c r="F1" s="1"/>
      <c r="G1" s="8" t="s">
        <v>69</v>
      </c>
      <c r="H1" s="9"/>
      <c r="I1" s="9"/>
      <c r="J1" s="10"/>
      <c r="K1" s="9"/>
      <c r="L1" s="11"/>
      <c r="M1" s="9"/>
      <c r="N1" s="9"/>
      <c r="O1" s="10"/>
      <c r="P1" s="9"/>
      <c r="Q1" s="11"/>
      <c r="R1" s="9"/>
      <c r="S1" s="9"/>
      <c r="AA1" s="9"/>
      <c r="AB1" s="9"/>
      <c r="AC1" s="9"/>
    </row>
    <row r="2">
      <c r="D2" s="1"/>
      <c r="E2" s="1"/>
      <c r="F2" s="1"/>
      <c r="G2" s="13"/>
      <c r="K2" s="14"/>
      <c r="Q2" s="15"/>
      <c r="U2" s="14"/>
      <c r="AA2" s="15"/>
      <c r="AE2" s="14"/>
    </row>
    <row r="3">
      <c r="C3" s="2" t="s">
        <v>311</v>
      </c>
      <c r="D3" s="1">
        <f>IFERROR(SEARCH("legume", C3,1),0)</f>
        <v>7</v>
      </c>
      <c r="E3" s="1">
        <f>IFERROR(__xludf.DUMMYFUNCTION("IFERROR(MATCH(""cereaccl"", SPLIT(C3, "",""), 0),0)"),0.0)</f>
        <v>0</v>
      </c>
      <c r="F3" s="1"/>
      <c r="G3" s="13" t="s">
        <v>72</v>
      </c>
      <c r="K3" s="14"/>
      <c r="L3" s="1" t="s">
        <v>72</v>
      </c>
      <c r="Q3" s="13" t="s">
        <v>72</v>
      </c>
      <c r="U3" s="14"/>
      <c r="V3" s="1" t="s">
        <v>72</v>
      </c>
      <c r="AA3" s="16" t="s">
        <v>72</v>
      </c>
      <c r="AB3" s="17"/>
      <c r="AC3" s="17"/>
      <c r="AD3" s="17"/>
      <c r="AE3" s="18"/>
    </row>
    <row r="4">
      <c r="D4" s="1"/>
      <c r="F4" s="2"/>
      <c r="G4" s="19" t="s">
        <v>73</v>
      </c>
      <c r="K4" s="14"/>
      <c r="L4" s="2" t="s">
        <v>74</v>
      </c>
      <c r="Q4" s="19" t="s">
        <v>75</v>
      </c>
      <c r="U4" s="14"/>
      <c r="V4" s="2" t="s">
        <v>75</v>
      </c>
      <c r="AA4" s="20" t="s">
        <v>75</v>
      </c>
      <c r="AB4" s="17"/>
      <c r="AC4" s="17"/>
      <c r="AD4" s="17"/>
      <c r="AE4" s="18"/>
    </row>
    <row r="5">
      <c r="D5" s="1"/>
      <c r="E5" s="2"/>
      <c r="F5" s="2"/>
      <c r="G5" s="19"/>
      <c r="K5" s="14"/>
      <c r="L5" s="21" t="s">
        <v>76</v>
      </c>
      <c r="Q5" s="15"/>
      <c r="U5" s="14"/>
      <c r="AA5" s="24"/>
      <c r="AB5" s="17"/>
      <c r="AC5" s="17"/>
      <c r="AD5" s="17"/>
      <c r="AE5" s="18"/>
    </row>
    <row r="6">
      <c r="A6" s="25"/>
      <c r="B6" s="25"/>
      <c r="D6" s="1"/>
      <c r="E6" s="1"/>
      <c r="F6" s="1" t="s">
        <v>79</v>
      </c>
      <c r="G6" s="13" t="s">
        <v>80</v>
      </c>
      <c r="H6" s="21"/>
      <c r="I6" s="21"/>
      <c r="J6" s="21"/>
      <c r="K6" s="27" t="s">
        <v>81</v>
      </c>
      <c r="L6" s="1" t="s">
        <v>82</v>
      </c>
      <c r="M6" s="21"/>
      <c r="N6" s="21"/>
      <c r="P6" s="27" t="s">
        <v>83</v>
      </c>
      <c r="Q6" s="13" t="s">
        <v>84</v>
      </c>
      <c r="R6" s="21"/>
      <c r="S6" s="21"/>
      <c r="T6" s="21"/>
      <c r="U6" s="26" t="s">
        <v>85</v>
      </c>
      <c r="V6" s="1" t="s">
        <v>312</v>
      </c>
      <c r="W6" s="21"/>
      <c r="X6" s="21"/>
      <c r="Y6" s="21"/>
      <c r="Z6" s="27" t="s">
        <v>87</v>
      </c>
      <c r="AA6" s="16" t="s">
        <v>88</v>
      </c>
      <c r="AB6" s="28"/>
      <c r="AC6" s="28"/>
      <c r="AD6" s="100"/>
      <c r="AE6" s="29" t="s">
        <v>89</v>
      </c>
    </row>
    <row r="7" ht="42.0" customHeight="1">
      <c r="A7" s="25" t="s">
        <v>6</v>
      </c>
      <c r="B7" s="31" t="s">
        <v>91</v>
      </c>
      <c r="D7" s="32" t="s">
        <v>313</v>
      </c>
      <c r="E7" s="32" t="s">
        <v>314</v>
      </c>
      <c r="F7" s="32" t="s">
        <v>314</v>
      </c>
      <c r="G7" s="101" t="s">
        <v>315</v>
      </c>
      <c r="H7" s="34" t="s">
        <v>316</v>
      </c>
      <c r="I7" s="102" t="s">
        <v>317</v>
      </c>
      <c r="J7" s="34" t="s">
        <v>96</v>
      </c>
      <c r="K7" s="35" t="s">
        <v>96</v>
      </c>
      <c r="L7" s="102" t="s">
        <v>315</v>
      </c>
      <c r="M7" s="103" t="s">
        <v>318</v>
      </c>
      <c r="N7" s="102" t="s">
        <v>317</v>
      </c>
      <c r="O7" s="102" t="s">
        <v>319</v>
      </c>
      <c r="P7" s="104" t="s">
        <v>96</v>
      </c>
      <c r="Q7" s="101" t="s">
        <v>315</v>
      </c>
      <c r="R7" s="103" t="s">
        <v>318</v>
      </c>
      <c r="S7" s="102" t="s">
        <v>317</v>
      </c>
      <c r="T7" s="102" t="s">
        <v>319</v>
      </c>
      <c r="U7" s="104" t="s">
        <v>96</v>
      </c>
      <c r="V7" s="102" t="s">
        <v>315</v>
      </c>
      <c r="W7" s="103" t="s">
        <v>318</v>
      </c>
      <c r="X7" s="102" t="s">
        <v>317</v>
      </c>
      <c r="Y7" s="102" t="s">
        <v>319</v>
      </c>
      <c r="Z7" s="104" t="s">
        <v>96</v>
      </c>
      <c r="AA7" s="101" t="s">
        <v>315</v>
      </c>
      <c r="AB7" s="103" t="s">
        <v>318</v>
      </c>
      <c r="AC7" s="102" t="s">
        <v>317</v>
      </c>
      <c r="AD7" s="103" t="s">
        <v>319</v>
      </c>
      <c r="AE7" s="35" t="s">
        <v>96</v>
      </c>
    </row>
    <row r="8">
      <c r="A8" s="36" t="s">
        <v>10</v>
      </c>
      <c r="B8" s="105" t="s">
        <v>290</v>
      </c>
      <c r="D8" s="38" t="s">
        <v>101</v>
      </c>
      <c r="E8" s="39" t="s">
        <v>320</v>
      </c>
      <c r="F8" s="39" t="s">
        <v>321</v>
      </c>
      <c r="G8" s="40" t="s">
        <v>104</v>
      </c>
      <c r="H8" s="41">
        <f>IFERROR(__xludf.DUMMYFUNCTION("IFERROR(MATCH(G8, SPLIT($D8, "",""), 0),0)"),1.0)</f>
        <v>1</v>
      </c>
      <c r="I8" s="42" t="s">
        <v>105</v>
      </c>
      <c r="J8" s="106">
        <f t="shared" ref="J8:J27" si="1">IF($H8=1,IF(IFERROR(SEARCH($I8,$F8),0)&gt;=1,1,0),IF(IFERROR(SEARCH($I8,$E8),0)&gt;=1,1,0))</f>
        <v>1</v>
      </c>
      <c r="K8" s="107">
        <v>1.0</v>
      </c>
      <c r="L8" s="42" t="s">
        <v>106</v>
      </c>
      <c r="M8" s="106">
        <f t="shared" ref="M8:M11" si="2">IF($D8=L8,1,0)</f>
        <v>0</v>
      </c>
      <c r="N8" s="42" t="s">
        <v>107</v>
      </c>
      <c r="O8" s="108">
        <f t="shared" ref="O8:O22" si="3">IF($F8=N8,1,0)</f>
        <v>0</v>
      </c>
      <c r="P8" s="109">
        <v>1.0</v>
      </c>
      <c r="Q8" s="40" t="s">
        <v>104</v>
      </c>
      <c r="R8" s="106">
        <f t="shared" ref="R8:R27" si="4">IF($D8=Q8,1,0)</f>
        <v>0</v>
      </c>
      <c r="S8" s="42" t="s">
        <v>105</v>
      </c>
      <c r="T8" s="108">
        <f t="shared" ref="T8:T27" si="5">IF($F8=S8,1,0)</f>
        <v>0</v>
      </c>
      <c r="U8" s="110">
        <v>1.0</v>
      </c>
      <c r="V8" s="42" t="s">
        <v>104</v>
      </c>
      <c r="W8" s="106">
        <f t="shared" ref="W8:W27" si="6">IF($D8=V8,1,0)</f>
        <v>0</v>
      </c>
      <c r="X8" s="42" t="s">
        <v>105</v>
      </c>
      <c r="Y8" s="108">
        <f t="shared" ref="Y8:Y27" si="7">IF($F8=X8,1,0)</f>
        <v>0</v>
      </c>
      <c r="Z8" s="109">
        <v>1.0</v>
      </c>
      <c r="AA8" s="40" t="s">
        <v>104</v>
      </c>
      <c r="AB8" s="106">
        <f t="shared" ref="AB8:AB27" si="8">IF($D8=AA8,1,0)</f>
        <v>0</v>
      </c>
      <c r="AC8" s="42" t="s">
        <v>105</v>
      </c>
      <c r="AD8" s="106">
        <f t="shared" ref="AD8:AD27" si="9">IF($F8=AC8,1,0)</f>
        <v>0</v>
      </c>
      <c r="AE8" s="107">
        <v>1.0</v>
      </c>
    </row>
    <row r="9">
      <c r="A9" s="36" t="s">
        <v>13</v>
      </c>
      <c r="B9" s="36" t="s">
        <v>291</v>
      </c>
      <c r="D9" s="38" t="s">
        <v>111</v>
      </c>
      <c r="E9" s="39" t="s">
        <v>322</v>
      </c>
      <c r="F9" s="39" t="s">
        <v>323</v>
      </c>
      <c r="G9" s="40" t="s">
        <v>114</v>
      </c>
      <c r="H9" s="41">
        <f>IFERROR(__xludf.DUMMYFUNCTION("IFERROR(MATCH(G9, SPLIT(D9, "",""), 0),0)"),1.0)</f>
        <v>1</v>
      </c>
      <c r="I9" s="42" t="s">
        <v>115</v>
      </c>
      <c r="J9" s="106">
        <f t="shared" si="1"/>
        <v>1</v>
      </c>
      <c r="K9" s="107">
        <v>1.0</v>
      </c>
      <c r="L9" s="42" t="s">
        <v>106</v>
      </c>
      <c r="M9" s="106">
        <f t="shared" si="2"/>
        <v>0</v>
      </c>
      <c r="N9" s="42" t="s">
        <v>107</v>
      </c>
      <c r="O9" s="108">
        <f t="shared" si="3"/>
        <v>0</v>
      </c>
      <c r="P9" s="109">
        <v>1.0</v>
      </c>
      <c r="Q9" s="40" t="s">
        <v>114</v>
      </c>
      <c r="R9" s="106">
        <f t="shared" si="4"/>
        <v>0</v>
      </c>
      <c r="S9" s="42" t="s">
        <v>115</v>
      </c>
      <c r="T9" s="108">
        <f t="shared" si="5"/>
        <v>0</v>
      </c>
      <c r="U9" s="110">
        <v>1.0</v>
      </c>
      <c r="V9" s="40" t="s">
        <v>114</v>
      </c>
      <c r="W9" s="106">
        <f t="shared" si="6"/>
        <v>0</v>
      </c>
      <c r="X9" s="42" t="s">
        <v>115</v>
      </c>
      <c r="Y9" s="108">
        <f t="shared" si="7"/>
        <v>0</v>
      </c>
      <c r="Z9" s="109">
        <v>1.0</v>
      </c>
      <c r="AA9" s="40" t="s">
        <v>114</v>
      </c>
      <c r="AB9" s="106">
        <f t="shared" si="8"/>
        <v>0</v>
      </c>
      <c r="AC9" s="42" t="s">
        <v>115</v>
      </c>
      <c r="AD9" s="106">
        <f t="shared" si="9"/>
        <v>0</v>
      </c>
      <c r="AE9" s="107">
        <v>1.0</v>
      </c>
    </row>
    <row r="10">
      <c r="A10" s="36" t="s">
        <v>16</v>
      </c>
      <c r="B10" s="36" t="s">
        <v>292</v>
      </c>
      <c r="D10" s="38" t="s">
        <v>324</v>
      </c>
      <c r="E10" s="39" t="s">
        <v>321</v>
      </c>
      <c r="F10" s="39" t="s">
        <v>320</v>
      </c>
      <c r="G10" s="40" t="s">
        <v>105</v>
      </c>
      <c r="H10" s="41">
        <f>IFERROR(__xludf.DUMMYFUNCTION("IFERROR(MATCH(G10, SPLIT(D10, "",""), 0),0)"),1.0)</f>
        <v>1</v>
      </c>
      <c r="I10" s="42" t="s">
        <v>104</v>
      </c>
      <c r="J10" s="106">
        <f t="shared" si="1"/>
        <v>1</v>
      </c>
      <c r="K10" s="107">
        <v>1.0</v>
      </c>
      <c r="L10" s="42" t="s">
        <v>107</v>
      </c>
      <c r="M10" s="106">
        <f t="shared" si="2"/>
        <v>0</v>
      </c>
      <c r="N10" s="42" t="s">
        <v>106</v>
      </c>
      <c r="O10" s="108">
        <f t="shared" si="3"/>
        <v>0</v>
      </c>
      <c r="P10" s="109">
        <v>1.0</v>
      </c>
      <c r="Q10" s="40" t="s">
        <v>105</v>
      </c>
      <c r="R10" s="106">
        <f t="shared" si="4"/>
        <v>0</v>
      </c>
      <c r="S10" s="42" t="s">
        <v>104</v>
      </c>
      <c r="T10" s="108">
        <f t="shared" si="5"/>
        <v>0</v>
      </c>
      <c r="U10" s="110">
        <v>1.0</v>
      </c>
      <c r="V10" s="42" t="s">
        <v>105</v>
      </c>
      <c r="W10" s="106">
        <f t="shared" si="6"/>
        <v>0</v>
      </c>
      <c r="X10" s="42" t="s">
        <v>104</v>
      </c>
      <c r="Y10" s="108">
        <f t="shared" si="7"/>
        <v>0</v>
      </c>
      <c r="Z10" s="109">
        <v>1.0</v>
      </c>
      <c r="AA10" s="40" t="s">
        <v>105</v>
      </c>
      <c r="AB10" s="106">
        <f t="shared" si="8"/>
        <v>0</v>
      </c>
      <c r="AC10" s="42" t="s">
        <v>104</v>
      </c>
      <c r="AD10" s="106">
        <f t="shared" si="9"/>
        <v>0</v>
      </c>
      <c r="AE10" s="107">
        <v>1.0</v>
      </c>
    </row>
    <row r="11">
      <c r="A11" s="44" t="s">
        <v>19</v>
      </c>
      <c r="B11" s="44" t="s">
        <v>293</v>
      </c>
      <c r="C11" s="46"/>
      <c r="D11" s="47" t="s">
        <v>121</v>
      </c>
      <c r="E11" s="48" t="s">
        <v>325</v>
      </c>
      <c r="F11" s="48" t="s">
        <v>326</v>
      </c>
      <c r="G11" s="49" t="s">
        <v>107</v>
      </c>
      <c r="H11" s="41">
        <f>IFERROR(__xludf.DUMMYFUNCTION("IFERROR(MATCH(G11, SPLIT(D11, "",""), 0),0)"),2.0)</f>
        <v>2</v>
      </c>
      <c r="I11" s="51" t="s">
        <v>106</v>
      </c>
      <c r="J11" s="106">
        <f t="shared" si="1"/>
        <v>1</v>
      </c>
      <c r="K11" s="111">
        <v>1.0</v>
      </c>
      <c r="L11" s="51" t="s">
        <v>107</v>
      </c>
      <c r="M11" s="112">
        <f t="shared" si="2"/>
        <v>0</v>
      </c>
      <c r="N11" s="51" t="s">
        <v>106</v>
      </c>
      <c r="O11" s="113">
        <f t="shared" si="3"/>
        <v>0</v>
      </c>
      <c r="P11" s="114">
        <v>1.0</v>
      </c>
      <c r="Q11" s="49" t="s">
        <v>105</v>
      </c>
      <c r="R11" s="112">
        <f t="shared" si="4"/>
        <v>0</v>
      </c>
      <c r="S11" s="51" t="s">
        <v>104</v>
      </c>
      <c r="T11" s="113">
        <f t="shared" si="5"/>
        <v>0</v>
      </c>
      <c r="U11" s="115">
        <v>0.0</v>
      </c>
      <c r="V11" s="51" t="s">
        <v>115</v>
      </c>
      <c r="W11" s="112">
        <f t="shared" si="6"/>
        <v>0</v>
      </c>
      <c r="X11" s="51" t="s">
        <v>114</v>
      </c>
      <c r="Y11" s="113">
        <f t="shared" si="7"/>
        <v>0</v>
      </c>
      <c r="Z11" s="114">
        <v>0.0</v>
      </c>
      <c r="AA11" s="49" t="s">
        <v>124</v>
      </c>
      <c r="AB11" s="112">
        <f t="shared" si="8"/>
        <v>0</v>
      </c>
      <c r="AC11" s="51" t="s">
        <v>125</v>
      </c>
      <c r="AD11" s="112">
        <f t="shared" si="9"/>
        <v>0</v>
      </c>
      <c r="AE11" s="111">
        <v>1.0</v>
      </c>
      <c r="AF11" s="46"/>
      <c r="AG11" s="46"/>
      <c r="AH11" s="46"/>
      <c r="AI11" s="46"/>
      <c r="AJ11" s="46"/>
      <c r="AK11" s="46"/>
      <c r="AL11" s="46"/>
      <c r="AM11" s="46"/>
      <c r="AN11" s="46"/>
      <c r="AO11" s="46"/>
    </row>
    <row r="12">
      <c r="A12" s="36" t="s">
        <v>22</v>
      </c>
      <c r="B12" s="36" t="s">
        <v>294</v>
      </c>
      <c r="D12" s="38" t="s">
        <v>118</v>
      </c>
      <c r="E12" s="39" t="s">
        <v>321</v>
      </c>
      <c r="F12" s="39" t="s">
        <v>320</v>
      </c>
      <c r="G12" s="40" t="s">
        <v>105</v>
      </c>
      <c r="H12" s="41">
        <f>IFERROR(__xludf.DUMMYFUNCTION("IFERROR(MATCH(G12, SPLIT(D12, "",""), 0),0)"),1.0)</f>
        <v>1</v>
      </c>
      <c r="I12" s="42" t="s">
        <v>104</v>
      </c>
      <c r="J12" s="106">
        <f t="shared" si="1"/>
        <v>1</v>
      </c>
      <c r="K12" s="107">
        <v>1.0</v>
      </c>
      <c r="L12" s="42" t="s">
        <v>105</v>
      </c>
      <c r="M12" s="41">
        <v>1.0</v>
      </c>
      <c r="N12" s="42" t="s">
        <v>104</v>
      </c>
      <c r="O12" s="108">
        <f t="shared" si="3"/>
        <v>0</v>
      </c>
      <c r="P12" s="109">
        <v>1.0</v>
      </c>
      <c r="Q12" s="40" t="s">
        <v>105</v>
      </c>
      <c r="R12" s="106">
        <f t="shared" si="4"/>
        <v>0</v>
      </c>
      <c r="S12" s="42" t="s">
        <v>104</v>
      </c>
      <c r="T12" s="108">
        <f t="shared" si="5"/>
        <v>0</v>
      </c>
      <c r="U12" s="110">
        <v>1.0</v>
      </c>
      <c r="V12" s="42" t="s">
        <v>105</v>
      </c>
      <c r="W12" s="106">
        <f t="shared" si="6"/>
        <v>0</v>
      </c>
      <c r="X12" s="42" t="s">
        <v>104</v>
      </c>
      <c r="Y12" s="108">
        <f t="shared" si="7"/>
        <v>0</v>
      </c>
      <c r="Z12" s="109">
        <v>1.0</v>
      </c>
      <c r="AA12" s="40" t="s">
        <v>105</v>
      </c>
      <c r="AB12" s="106">
        <f t="shared" si="8"/>
        <v>0</v>
      </c>
      <c r="AC12" s="42" t="s">
        <v>104</v>
      </c>
      <c r="AD12" s="106">
        <f t="shared" si="9"/>
        <v>0</v>
      </c>
      <c r="AE12" s="107">
        <v>1.0</v>
      </c>
    </row>
    <row r="13">
      <c r="A13" s="44" t="s">
        <v>25</v>
      </c>
      <c r="B13" s="44" t="s">
        <v>295</v>
      </c>
      <c r="C13" s="46"/>
      <c r="D13" s="47" t="s">
        <v>121</v>
      </c>
      <c r="E13" s="48" t="s">
        <v>325</v>
      </c>
      <c r="F13" s="48" t="s">
        <v>327</v>
      </c>
      <c r="G13" s="49" t="s">
        <v>107</v>
      </c>
      <c r="H13" s="41">
        <f>IFERROR(__xludf.DUMMYFUNCTION("IFERROR(MATCH(G13, SPLIT(D13, "",""), 0),0)"),2.0)</f>
        <v>2</v>
      </c>
      <c r="I13" s="51" t="s">
        <v>106</v>
      </c>
      <c r="J13" s="106">
        <f t="shared" si="1"/>
        <v>1</v>
      </c>
      <c r="K13" s="111">
        <v>1.0</v>
      </c>
      <c r="L13" s="51" t="s">
        <v>115</v>
      </c>
      <c r="M13" s="50">
        <v>0.5</v>
      </c>
      <c r="N13" s="51" t="s">
        <v>114</v>
      </c>
      <c r="O13" s="113">
        <f t="shared" si="3"/>
        <v>0</v>
      </c>
      <c r="P13" s="114">
        <v>0.0</v>
      </c>
      <c r="Q13" s="49" t="s">
        <v>105</v>
      </c>
      <c r="R13" s="112">
        <f t="shared" si="4"/>
        <v>0</v>
      </c>
      <c r="S13" s="51" t="s">
        <v>104</v>
      </c>
      <c r="T13" s="113">
        <f t="shared" si="5"/>
        <v>0</v>
      </c>
      <c r="U13" s="115">
        <v>1.0</v>
      </c>
      <c r="V13" s="51" t="s">
        <v>105</v>
      </c>
      <c r="W13" s="112">
        <f t="shared" si="6"/>
        <v>0</v>
      </c>
      <c r="X13" s="51" t="s">
        <v>104</v>
      </c>
      <c r="Y13" s="113">
        <f t="shared" si="7"/>
        <v>0</v>
      </c>
      <c r="Z13" s="114">
        <v>1.0</v>
      </c>
      <c r="AA13" s="49" t="s">
        <v>115</v>
      </c>
      <c r="AB13" s="112">
        <f t="shared" si="8"/>
        <v>0</v>
      </c>
      <c r="AC13" s="51" t="s">
        <v>114</v>
      </c>
      <c r="AD13" s="112">
        <f t="shared" si="9"/>
        <v>0</v>
      </c>
      <c r="AE13" s="111">
        <v>0.0</v>
      </c>
      <c r="AF13" s="46"/>
      <c r="AG13" s="46"/>
      <c r="AH13" s="46"/>
      <c r="AI13" s="46"/>
      <c r="AJ13" s="46"/>
      <c r="AK13" s="46"/>
      <c r="AL13" s="46"/>
      <c r="AM13" s="46"/>
      <c r="AN13" s="46"/>
      <c r="AO13" s="46"/>
    </row>
    <row r="14">
      <c r="A14" s="36" t="s">
        <v>28</v>
      </c>
      <c r="B14" s="36" t="s">
        <v>296</v>
      </c>
      <c r="D14" s="38" t="s">
        <v>132</v>
      </c>
      <c r="E14" s="39" t="s">
        <v>323</v>
      </c>
      <c r="F14" s="39" t="s">
        <v>322</v>
      </c>
      <c r="G14" s="40" t="s">
        <v>115</v>
      </c>
      <c r="H14" s="41">
        <f>IFERROR(__xludf.DUMMYFUNCTION("IFERROR(MATCH(G14, SPLIT(D14, "",""), 0),0)"),1.0)</f>
        <v>1</v>
      </c>
      <c r="I14" s="42" t="s">
        <v>114</v>
      </c>
      <c r="J14" s="106">
        <f t="shared" si="1"/>
        <v>1</v>
      </c>
      <c r="K14" s="107">
        <v>1.0</v>
      </c>
      <c r="L14" s="42" t="s">
        <v>115</v>
      </c>
      <c r="M14" s="41">
        <v>1.0</v>
      </c>
      <c r="N14" s="42" t="s">
        <v>114</v>
      </c>
      <c r="O14" s="108">
        <f t="shared" si="3"/>
        <v>0</v>
      </c>
      <c r="P14" s="109">
        <v>1.0</v>
      </c>
      <c r="Q14" s="40" t="s">
        <v>115</v>
      </c>
      <c r="R14" s="106">
        <f t="shared" si="4"/>
        <v>0</v>
      </c>
      <c r="S14" s="42" t="s">
        <v>114</v>
      </c>
      <c r="T14" s="108">
        <f t="shared" si="5"/>
        <v>0</v>
      </c>
      <c r="U14" s="110">
        <v>1.0</v>
      </c>
      <c r="V14" s="42" t="s">
        <v>115</v>
      </c>
      <c r="W14" s="106">
        <f t="shared" si="6"/>
        <v>0</v>
      </c>
      <c r="X14" s="42" t="s">
        <v>114</v>
      </c>
      <c r="Y14" s="108">
        <f t="shared" si="7"/>
        <v>0</v>
      </c>
      <c r="Z14" s="109">
        <v>1.0</v>
      </c>
      <c r="AA14" s="40" t="s">
        <v>115</v>
      </c>
      <c r="AB14" s="106">
        <f t="shared" si="8"/>
        <v>0</v>
      </c>
      <c r="AC14" s="42" t="s">
        <v>114</v>
      </c>
      <c r="AD14" s="106">
        <f t="shared" si="9"/>
        <v>0</v>
      </c>
      <c r="AE14" s="107">
        <v>1.0</v>
      </c>
    </row>
    <row r="15">
      <c r="A15" s="36" t="s">
        <v>31</v>
      </c>
      <c r="B15" s="36" t="s">
        <v>297</v>
      </c>
      <c r="D15" s="38" t="s">
        <v>132</v>
      </c>
      <c r="E15" s="39" t="s">
        <v>323</v>
      </c>
      <c r="F15" s="39" t="s">
        <v>322</v>
      </c>
      <c r="G15" s="40" t="s">
        <v>115</v>
      </c>
      <c r="H15" s="41">
        <f>IFERROR(__xludf.DUMMYFUNCTION("IFERROR(MATCH(G15, SPLIT(D15, "",""), 0),0)"),1.0)</f>
        <v>1</v>
      </c>
      <c r="I15" s="42" t="s">
        <v>114</v>
      </c>
      <c r="J15" s="106">
        <f t="shared" si="1"/>
        <v>1</v>
      </c>
      <c r="K15" s="107">
        <v>1.0</v>
      </c>
      <c r="L15" s="42" t="s">
        <v>115</v>
      </c>
      <c r="M15" s="41">
        <v>1.0</v>
      </c>
      <c r="N15" s="42" t="s">
        <v>114</v>
      </c>
      <c r="O15" s="108">
        <f t="shared" si="3"/>
        <v>0</v>
      </c>
      <c r="P15" s="109">
        <v>1.0</v>
      </c>
      <c r="Q15" s="40" t="s">
        <v>115</v>
      </c>
      <c r="R15" s="106">
        <f t="shared" si="4"/>
        <v>0</v>
      </c>
      <c r="S15" s="42" t="s">
        <v>114</v>
      </c>
      <c r="T15" s="108">
        <f t="shared" si="5"/>
        <v>0</v>
      </c>
      <c r="U15" s="110">
        <v>1.0</v>
      </c>
      <c r="V15" s="42" t="s">
        <v>115</v>
      </c>
      <c r="W15" s="106">
        <f t="shared" si="6"/>
        <v>0</v>
      </c>
      <c r="X15" s="42" t="s">
        <v>114</v>
      </c>
      <c r="Y15" s="108">
        <f t="shared" si="7"/>
        <v>0</v>
      </c>
      <c r="Z15" s="109">
        <v>1.0</v>
      </c>
      <c r="AA15" s="40" t="s">
        <v>115</v>
      </c>
      <c r="AB15" s="106">
        <f t="shared" si="8"/>
        <v>0</v>
      </c>
      <c r="AC15" s="42" t="s">
        <v>114</v>
      </c>
      <c r="AD15" s="106">
        <f t="shared" si="9"/>
        <v>0</v>
      </c>
      <c r="AE15" s="107">
        <v>1.0</v>
      </c>
    </row>
    <row r="16">
      <c r="A16" s="36" t="s">
        <v>34</v>
      </c>
      <c r="B16" s="36" t="s">
        <v>298</v>
      </c>
      <c r="D16" s="38" t="s">
        <v>137</v>
      </c>
      <c r="E16" s="39" t="s">
        <v>328</v>
      </c>
      <c r="F16" s="39" t="s">
        <v>329</v>
      </c>
      <c r="G16" s="40" t="s">
        <v>105</v>
      </c>
      <c r="H16" s="41">
        <f>IFERROR(__xludf.DUMMYFUNCTION("IFERROR(MATCH(G16, SPLIT(D16, "",""), 0),0)"),2.0)</f>
        <v>2</v>
      </c>
      <c r="I16" s="42" t="s">
        <v>104</v>
      </c>
      <c r="J16" s="106">
        <f t="shared" si="1"/>
        <v>1</v>
      </c>
      <c r="K16" s="107">
        <v>1.0</v>
      </c>
      <c r="L16" s="42" t="s">
        <v>105</v>
      </c>
      <c r="M16" s="41">
        <v>1.0</v>
      </c>
      <c r="N16" s="42" t="s">
        <v>104</v>
      </c>
      <c r="O16" s="108">
        <f t="shared" si="3"/>
        <v>0</v>
      </c>
      <c r="P16" s="109">
        <v>1.0</v>
      </c>
      <c r="Q16" s="40" t="s">
        <v>105</v>
      </c>
      <c r="R16" s="106">
        <f t="shared" si="4"/>
        <v>0</v>
      </c>
      <c r="S16" s="42" t="s">
        <v>104</v>
      </c>
      <c r="T16" s="108">
        <f t="shared" si="5"/>
        <v>0</v>
      </c>
      <c r="U16" s="110">
        <v>1.0</v>
      </c>
      <c r="V16" s="42" t="s">
        <v>105</v>
      </c>
      <c r="W16" s="106">
        <f t="shared" si="6"/>
        <v>0</v>
      </c>
      <c r="X16" s="42" t="s">
        <v>104</v>
      </c>
      <c r="Y16" s="108">
        <f t="shared" si="7"/>
        <v>0</v>
      </c>
      <c r="Z16" s="109">
        <v>1.0</v>
      </c>
      <c r="AA16" s="40" t="s">
        <v>105</v>
      </c>
      <c r="AB16" s="106">
        <f t="shared" si="8"/>
        <v>0</v>
      </c>
      <c r="AC16" s="42" t="s">
        <v>104</v>
      </c>
      <c r="AD16" s="106">
        <f t="shared" si="9"/>
        <v>0</v>
      </c>
      <c r="AE16" s="107">
        <v>1.0</v>
      </c>
    </row>
    <row r="17">
      <c r="A17" s="36" t="s">
        <v>37</v>
      </c>
      <c r="B17" s="36" t="s">
        <v>299</v>
      </c>
      <c r="D17" s="38" t="s">
        <v>142</v>
      </c>
      <c r="E17" s="39" t="s">
        <v>329</v>
      </c>
      <c r="F17" s="39" t="s">
        <v>328</v>
      </c>
      <c r="G17" s="40" t="s">
        <v>104</v>
      </c>
      <c r="H17" s="41">
        <f>IFERROR(__xludf.DUMMYFUNCTION("IFERROR(MATCH(G17, SPLIT(D17, "",""), 0),0)"),2.0)</f>
        <v>2</v>
      </c>
      <c r="I17" s="42" t="s">
        <v>105</v>
      </c>
      <c r="J17" s="106">
        <f t="shared" si="1"/>
        <v>1</v>
      </c>
      <c r="K17" s="107">
        <v>1.0</v>
      </c>
      <c r="L17" s="42" t="s">
        <v>104</v>
      </c>
      <c r="M17" s="41">
        <v>1.0</v>
      </c>
      <c r="N17" s="42" t="s">
        <v>105</v>
      </c>
      <c r="O17" s="108">
        <f t="shared" si="3"/>
        <v>0</v>
      </c>
      <c r="P17" s="109">
        <v>1.0</v>
      </c>
      <c r="Q17" s="40" t="s">
        <v>104</v>
      </c>
      <c r="R17" s="106">
        <f t="shared" si="4"/>
        <v>0</v>
      </c>
      <c r="S17" s="42" t="s">
        <v>105</v>
      </c>
      <c r="T17" s="108">
        <f t="shared" si="5"/>
        <v>0</v>
      </c>
      <c r="U17" s="110">
        <v>1.0</v>
      </c>
      <c r="V17" s="42" t="s">
        <v>104</v>
      </c>
      <c r="W17" s="106">
        <f t="shared" si="6"/>
        <v>0</v>
      </c>
      <c r="X17" s="42" t="s">
        <v>105</v>
      </c>
      <c r="Y17" s="108">
        <f t="shared" si="7"/>
        <v>0</v>
      </c>
      <c r="Z17" s="109">
        <v>1.0</v>
      </c>
      <c r="AA17" s="40" t="s">
        <v>104</v>
      </c>
      <c r="AB17" s="106">
        <f t="shared" si="8"/>
        <v>0</v>
      </c>
      <c r="AC17" s="42" t="s">
        <v>105</v>
      </c>
      <c r="AD17" s="106">
        <f t="shared" si="9"/>
        <v>0</v>
      </c>
      <c r="AE17" s="107">
        <v>1.0</v>
      </c>
    </row>
    <row r="18">
      <c r="A18" s="36" t="s">
        <v>40</v>
      </c>
      <c r="B18" s="36" t="s">
        <v>300</v>
      </c>
      <c r="D18" s="38" t="s">
        <v>330</v>
      </c>
      <c r="E18" s="39" t="s">
        <v>331</v>
      </c>
      <c r="F18" s="39" t="s">
        <v>332</v>
      </c>
      <c r="G18" s="40" t="s">
        <v>114</v>
      </c>
      <c r="H18" s="41">
        <f>IFERROR(__xludf.DUMMYFUNCTION("IFERROR(MATCH(G18, SPLIT(D18, "",""), 0),0)"),0.0)</f>
        <v>0</v>
      </c>
      <c r="I18" s="42" t="s">
        <v>115</v>
      </c>
      <c r="J18" s="106">
        <f t="shared" si="1"/>
        <v>1</v>
      </c>
      <c r="K18" s="107">
        <v>1.0</v>
      </c>
      <c r="L18" s="42" t="s">
        <v>114</v>
      </c>
      <c r="M18" s="41">
        <v>1.0</v>
      </c>
      <c r="N18" s="42" t="s">
        <v>115</v>
      </c>
      <c r="O18" s="108">
        <f t="shared" si="3"/>
        <v>0</v>
      </c>
      <c r="P18" s="109">
        <v>1.0</v>
      </c>
      <c r="Q18" s="40" t="s">
        <v>114</v>
      </c>
      <c r="R18" s="106">
        <f t="shared" si="4"/>
        <v>0</v>
      </c>
      <c r="S18" s="42" t="s">
        <v>115</v>
      </c>
      <c r="T18" s="108">
        <f t="shared" si="5"/>
        <v>0</v>
      </c>
      <c r="U18" s="110">
        <v>1.0</v>
      </c>
      <c r="V18" s="40" t="s">
        <v>114</v>
      </c>
      <c r="W18" s="106">
        <f t="shared" si="6"/>
        <v>0</v>
      </c>
      <c r="X18" s="42" t="s">
        <v>115</v>
      </c>
      <c r="Y18" s="108">
        <f t="shared" si="7"/>
        <v>0</v>
      </c>
      <c r="Z18" s="109">
        <v>1.0</v>
      </c>
      <c r="AA18" s="40" t="s">
        <v>114</v>
      </c>
      <c r="AB18" s="106">
        <f t="shared" si="8"/>
        <v>0</v>
      </c>
      <c r="AC18" s="42" t="s">
        <v>115</v>
      </c>
      <c r="AD18" s="106">
        <f t="shared" si="9"/>
        <v>0</v>
      </c>
      <c r="AE18" s="107">
        <v>1.0</v>
      </c>
    </row>
    <row r="19">
      <c r="A19" s="36" t="s">
        <v>43</v>
      </c>
      <c r="B19" s="36" t="s">
        <v>301</v>
      </c>
      <c r="D19" s="38" t="s">
        <v>148</v>
      </c>
      <c r="E19" s="39" t="s">
        <v>332</v>
      </c>
      <c r="F19" s="39" t="s">
        <v>333</v>
      </c>
      <c r="G19" s="40" t="s">
        <v>115</v>
      </c>
      <c r="H19" s="41">
        <f>IFERROR(__xludf.DUMMYFUNCTION("IFERROR(MATCH(G19, SPLIT(D19, "",""), 0),0)"),2.0)</f>
        <v>2</v>
      </c>
      <c r="I19" s="42" t="s">
        <v>114</v>
      </c>
      <c r="J19" s="106">
        <f t="shared" si="1"/>
        <v>1</v>
      </c>
      <c r="K19" s="107">
        <v>1.0</v>
      </c>
      <c r="L19" s="42" t="s">
        <v>115</v>
      </c>
      <c r="M19" s="41">
        <v>1.0</v>
      </c>
      <c r="N19" s="42" t="s">
        <v>114</v>
      </c>
      <c r="O19" s="108">
        <f t="shared" si="3"/>
        <v>0</v>
      </c>
      <c r="P19" s="109">
        <v>1.0</v>
      </c>
      <c r="Q19" s="40" t="s">
        <v>115</v>
      </c>
      <c r="R19" s="106">
        <f t="shared" si="4"/>
        <v>0</v>
      </c>
      <c r="S19" s="42" t="s">
        <v>114</v>
      </c>
      <c r="T19" s="108">
        <f t="shared" si="5"/>
        <v>0</v>
      </c>
      <c r="U19" s="110">
        <v>1.0</v>
      </c>
      <c r="V19" s="42" t="s">
        <v>115</v>
      </c>
      <c r="W19" s="106">
        <f t="shared" si="6"/>
        <v>0</v>
      </c>
      <c r="X19" s="42" t="s">
        <v>114</v>
      </c>
      <c r="Y19" s="108">
        <f t="shared" si="7"/>
        <v>0</v>
      </c>
      <c r="Z19" s="109">
        <v>1.0</v>
      </c>
      <c r="AA19" s="40" t="s">
        <v>115</v>
      </c>
      <c r="AB19" s="106">
        <f t="shared" si="8"/>
        <v>0</v>
      </c>
      <c r="AC19" s="42" t="s">
        <v>114</v>
      </c>
      <c r="AD19" s="106">
        <f t="shared" si="9"/>
        <v>0</v>
      </c>
      <c r="AE19" s="107">
        <v>1.0</v>
      </c>
    </row>
    <row r="20">
      <c r="A20" s="36" t="s">
        <v>46</v>
      </c>
      <c r="B20" s="36" t="s">
        <v>302</v>
      </c>
      <c r="D20" s="38" t="s">
        <v>142</v>
      </c>
      <c r="E20" s="39" t="s">
        <v>331</v>
      </c>
      <c r="F20" s="39" t="s">
        <v>328</v>
      </c>
      <c r="G20" s="40" t="s">
        <v>104</v>
      </c>
      <c r="H20" s="41">
        <f>IFERROR(__xludf.DUMMYFUNCTION("IFERROR(MATCH(G20, SPLIT(D20, "",""), 0),0)"),2.0)</f>
        <v>2</v>
      </c>
      <c r="I20" s="42" t="s">
        <v>105</v>
      </c>
      <c r="J20" s="106">
        <f t="shared" si="1"/>
        <v>0</v>
      </c>
      <c r="K20" s="107">
        <v>1.0</v>
      </c>
      <c r="L20" s="42" t="s">
        <v>104</v>
      </c>
      <c r="M20" s="41">
        <v>1.0</v>
      </c>
      <c r="N20" s="42" t="s">
        <v>105</v>
      </c>
      <c r="O20" s="108">
        <f t="shared" si="3"/>
        <v>0</v>
      </c>
      <c r="P20" s="109">
        <v>1.0</v>
      </c>
      <c r="Q20" s="40" t="s">
        <v>104</v>
      </c>
      <c r="R20" s="106">
        <f t="shared" si="4"/>
        <v>0</v>
      </c>
      <c r="S20" s="42" t="s">
        <v>105</v>
      </c>
      <c r="T20" s="108">
        <f t="shared" si="5"/>
        <v>0</v>
      </c>
      <c r="U20" s="110">
        <v>1.0</v>
      </c>
      <c r="V20" s="42" t="s">
        <v>104</v>
      </c>
      <c r="W20" s="106">
        <f t="shared" si="6"/>
        <v>0</v>
      </c>
      <c r="X20" s="42" t="s">
        <v>105</v>
      </c>
      <c r="Y20" s="108">
        <f t="shared" si="7"/>
        <v>0</v>
      </c>
      <c r="Z20" s="109">
        <v>1.0</v>
      </c>
      <c r="AA20" s="40" t="s">
        <v>104</v>
      </c>
      <c r="AB20" s="106">
        <f t="shared" si="8"/>
        <v>0</v>
      </c>
      <c r="AC20" s="42" t="s">
        <v>105</v>
      </c>
      <c r="AD20" s="106">
        <f t="shared" si="9"/>
        <v>0</v>
      </c>
      <c r="AE20" s="107">
        <v>1.0</v>
      </c>
    </row>
    <row r="21">
      <c r="A21" s="36" t="s">
        <v>49</v>
      </c>
      <c r="B21" s="36" t="s">
        <v>303</v>
      </c>
      <c r="D21" s="38" t="s">
        <v>137</v>
      </c>
      <c r="E21" s="39" t="s">
        <v>328</v>
      </c>
      <c r="F21" s="39" t="s">
        <v>329</v>
      </c>
      <c r="G21" s="40" t="s">
        <v>105</v>
      </c>
      <c r="H21" s="41">
        <f>IFERROR(__xludf.DUMMYFUNCTION("IFERROR(MATCH(G21, SPLIT(D21, "",""), 0),0)"),2.0)</f>
        <v>2</v>
      </c>
      <c r="I21" s="42" t="s">
        <v>104</v>
      </c>
      <c r="J21" s="106">
        <f t="shared" si="1"/>
        <v>1</v>
      </c>
      <c r="K21" s="107">
        <v>1.0</v>
      </c>
      <c r="L21" s="42" t="s">
        <v>105</v>
      </c>
      <c r="M21" s="41">
        <v>1.0</v>
      </c>
      <c r="N21" s="42" t="s">
        <v>104</v>
      </c>
      <c r="O21" s="108">
        <f t="shared" si="3"/>
        <v>0</v>
      </c>
      <c r="P21" s="109">
        <v>1.0</v>
      </c>
      <c r="Q21" s="40" t="s">
        <v>105</v>
      </c>
      <c r="R21" s="106">
        <f t="shared" si="4"/>
        <v>0</v>
      </c>
      <c r="S21" s="42" t="s">
        <v>104</v>
      </c>
      <c r="T21" s="108">
        <f t="shared" si="5"/>
        <v>0</v>
      </c>
      <c r="U21" s="110">
        <v>1.0</v>
      </c>
      <c r="V21" s="42" t="s">
        <v>105</v>
      </c>
      <c r="W21" s="106">
        <f t="shared" si="6"/>
        <v>0</v>
      </c>
      <c r="X21" s="42" t="s">
        <v>104</v>
      </c>
      <c r="Y21" s="108">
        <f t="shared" si="7"/>
        <v>0</v>
      </c>
      <c r="Z21" s="109">
        <v>1.0</v>
      </c>
      <c r="AA21" s="40" t="s">
        <v>105</v>
      </c>
      <c r="AB21" s="106">
        <f t="shared" si="8"/>
        <v>0</v>
      </c>
      <c r="AC21" s="42" t="s">
        <v>104</v>
      </c>
      <c r="AD21" s="106">
        <f t="shared" si="9"/>
        <v>0</v>
      </c>
      <c r="AE21" s="107">
        <v>1.0</v>
      </c>
    </row>
    <row r="22">
      <c r="A22" s="44" t="s">
        <v>52</v>
      </c>
      <c r="B22" s="44" t="s">
        <v>304</v>
      </c>
      <c r="C22" s="46"/>
      <c r="D22" s="47" t="s">
        <v>154</v>
      </c>
      <c r="E22" s="48" t="s">
        <v>334</v>
      </c>
      <c r="F22" s="48" t="s">
        <v>335</v>
      </c>
      <c r="G22" s="49" t="s">
        <v>107</v>
      </c>
      <c r="H22" s="41">
        <f>IFERROR(__xludf.DUMMYFUNCTION("IFERROR(MATCH(G22, SPLIT(D22, "",""), 0),0)"),1.0)</f>
        <v>1</v>
      </c>
      <c r="I22" s="51" t="s">
        <v>106</v>
      </c>
      <c r="J22" s="106">
        <f t="shared" si="1"/>
        <v>1</v>
      </c>
      <c r="K22" s="111">
        <v>1.0</v>
      </c>
      <c r="L22" s="51" t="s">
        <v>115</v>
      </c>
      <c r="M22" s="50">
        <v>1.0</v>
      </c>
      <c r="N22" s="51" t="s">
        <v>114</v>
      </c>
      <c r="O22" s="113">
        <f t="shared" si="3"/>
        <v>0</v>
      </c>
      <c r="P22" s="114">
        <v>0.0</v>
      </c>
      <c r="Q22" s="49" t="s">
        <v>105</v>
      </c>
      <c r="R22" s="112">
        <f t="shared" si="4"/>
        <v>0</v>
      </c>
      <c r="S22" s="51" t="s">
        <v>104</v>
      </c>
      <c r="T22" s="113">
        <f t="shared" si="5"/>
        <v>0</v>
      </c>
      <c r="U22" s="115">
        <v>0.0</v>
      </c>
      <c r="V22" s="51" t="s">
        <v>105</v>
      </c>
      <c r="W22" s="112">
        <f t="shared" si="6"/>
        <v>0</v>
      </c>
      <c r="X22" s="51" t="s">
        <v>104</v>
      </c>
      <c r="Y22" s="113">
        <f t="shared" si="7"/>
        <v>0</v>
      </c>
      <c r="Z22" s="114">
        <v>0.0</v>
      </c>
      <c r="AA22" s="49" t="s">
        <v>105</v>
      </c>
      <c r="AB22" s="112">
        <f t="shared" si="8"/>
        <v>0</v>
      </c>
      <c r="AC22" s="51" t="s">
        <v>104</v>
      </c>
      <c r="AD22" s="112">
        <f t="shared" si="9"/>
        <v>0</v>
      </c>
      <c r="AE22" s="111">
        <v>0.0</v>
      </c>
      <c r="AF22" s="46"/>
      <c r="AG22" s="46"/>
      <c r="AH22" s="46"/>
      <c r="AI22" s="46"/>
      <c r="AJ22" s="46"/>
      <c r="AK22" s="46"/>
      <c r="AL22" s="46"/>
      <c r="AM22" s="46"/>
      <c r="AN22" s="46"/>
      <c r="AO22" s="46"/>
    </row>
    <row r="23">
      <c r="A23" s="44" t="s">
        <v>55</v>
      </c>
      <c r="B23" s="44" t="s">
        <v>305</v>
      </c>
      <c r="C23" s="46"/>
      <c r="D23" s="47" t="s">
        <v>158</v>
      </c>
      <c r="E23" s="48" t="s">
        <v>336</v>
      </c>
      <c r="F23" s="48" t="s">
        <v>334</v>
      </c>
      <c r="G23" s="49" t="s">
        <v>106</v>
      </c>
      <c r="H23" s="41">
        <f>IFERROR(__xludf.DUMMYFUNCTION("IFERROR(MATCH(G23, SPLIT(D23, "",""), 0),0)"),1.0)</f>
        <v>1</v>
      </c>
      <c r="I23" s="51" t="s">
        <v>107</v>
      </c>
      <c r="J23" s="106">
        <f t="shared" si="1"/>
        <v>1</v>
      </c>
      <c r="K23" s="111">
        <v>1.0</v>
      </c>
      <c r="L23" s="51" t="s">
        <v>104</v>
      </c>
      <c r="M23" s="50">
        <v>1.0</v>
      </c>
      <c r="N23" s="51" t="s">
        <v>105</v>
      </c>
      <c r="O23" s="116">
        <v>0.0</v>
      </c>
      <c r="P23" s="114">
        <v>0.0</v>
      </c>
      <c r="Q23" s="49" t="s">
        <v>125</v>
      </c>
      <c r="R23" s="112">
        <f t="shared" si="4"/>
        <v>0</v>
      </c>
      <c r="S23" s="51" t="s">
        <v>124</v>
      </c>
      <c r="T23" s="113">
        <f t="shared" si="5"/>
        <v>0</v>
      </c>
      <c r="U23" s="115">
        <v>1.0</v>
      </c>
      <c r="V23" s="51" t="s">
        <v>104</v>
      </c>
      <c r="W23" s="112">
        <f t="shared" si="6"/>
        <v>0</v>
      </c>
      <c r="X23" s="51" t="s">
        <v>105</v>
      </c>
      <c r="Y23" s="113">
        <f t="shared" si="7"/>
        <v>0</v>
      </c>
      <c r="Z23" s="114">
        <v>0.0</v>
      </c>
      <c r="AA23" s="49" t="s">
        <v>104</v>
      </c>
      <c r="AB23" s="112">
        <f t="shared" si="8"/>
        <v>0</v>
      </c>
      <c r="AC23" s="51" t="s">
        <v>105</v>
      </c>
      <c r="AD23" s="112">
        <f t="shared" si="9"/>
        <v>0</v>
      </c>
      <c r="AE23" s="111">
        <v>0.0</v>
      </c>
      <c r="AF23" s="46"/>
      <c r="AG23" s="46"/>
      <c r="AH23" s="46"/>
      <c r="AI23" s="46"/>
      <c r="AJ23" s="46"/>
      <c r="AK23" s="46"/>
      <c r="AL23" s="46"/>
      <c r="AM23" s="46"/>
      <c r="AN23" s="46"/>
      <c r="AO23" s="46"/>
    </row>
    <row r="24">
      <c r="A24" s="44" t="s">
        <v>58</v>
      </c>
      <c r="B24" s="44" t="s">
        <v>306</v>
      </c>
      <c r="C24" s="46"/>
      <c r="D24" s="47" t="s">
        <v>121</v>
      </c>
      <c r="E24" s="48" t="s">
        <v>325</v>
      </c>
      <c r="F24" s="48" t="s">
        <v>326</v>
      </c>
      <c r="G24" s="49" t="s">
        <v>107</v>
      </c>
      <c r="H24" s="41">
        <f>IFERROR(__xludf.DUMMYFUNCTION("IFERROR(MATCH(G24, SPLIT(D24, "",""), 0),0)"),2.0)</f>
        <v>2</v>
      </c>
      <c r="I24" s="51" t="s">
        <v>106</v>
      </c>
      <c r="J24" s="106">
        <f t="shared" si="1"/>
        <v>1</v>
      </c>
      <c r="K24" s="111">
        <v>1.0</v>
      </c>
      <c r="L24" s="51" t="s">
        <v>115</v>
      </c>
      <c r="M24" s="50">
        <v>1.0</v>
      </c>
      <c r="N24" s="51" t="s">
        <v>114</v>
      </c>
      <c r="O24" s="113">
        <f t="shared" ref="O24:O27" si="10">IF($F24=N24,1,0)</f>
        <v>0</v>
      </c>
      <c r="P24" s="114">
        <v>0.0</v>
      </c>
      <c r="Q24" s="49" t="s">
        <v>124</v>
      </c>
      <c r="R24" s="112">
        <f t="shared" si="4"/>
        <v>0</v>
      </c>
      <c r="S24" s="51" t="s">
        <v>125</v>
      </c>
      <c r="T24" s="113">
        <f t="shared" si="5"/>
        <v>0</v>
      </c>
      <c r="U24" s="115">
        <v>1.0</v>
      </c>
      <c r="V24" s="51" t="s">
        <v>105</v>
      </c>
      <c r="W24" s="112">
        <f t="shared" si="6"/>
        <v>0</v>
      </c>
      <c r="X24" s="51" t="s">
        <v>104</v>
      </c>
      <c r="Y24" s="113">
        <f t="shared" si="7"/>
        <v>0</v>
      </c>
      <c r="Z24" s="114">
        <v>0.0</v>
      </c>
      <c r="AA24" s="49" t="s">
        <v>115</v>
      </c>
      <c r="AB24" s="112">
        <f t="shared" si="8"/>
        <v>0</v>
      </c>
      <c r="AC24" s="51" t="s">
        <v>114</v>
      </c>
      <c r="AD24" s="112">
        <f t="shared" si="9"/>
        <v>0</v>
      </c>
      <c r="AE24" s="111">
        <v>0.0</v>
      </c>
      <c r="AF24" s="46"/>
      <c r="AG24" s="46"/>
      <c r="AH24" s="46"/>
      <c r="AI24" s="46"/>
      <c r="AJ24" s="46"/>
      <c r="AK24" s="46"/>
      <c r="AL24" s="46"/>
      <c r="AM24" s="46"/>
      <c r="AN24" s="46"/>
      <c r="AO24" s="46"/>
    </row>
    <row r="25">
      <c r="A25" s="44" t="s">
        <v>61</v>
      </c>
      <c r="B25" s="44" t="s">
        <v>307</v>
      </c>
      <c r="C25" s="46"/>
      <c r="D25" s="47" t="s">
        <v>162</v>
      </c>
      <c r="E25" s="48" t="s">
        <v>326</v>
      </c>
      <c r="F25" s="48" t="s">
        <v>325</v>
      </c>
      <c r="G25" s="49" t="s">
        <v>106</v>
      </c>
      <c r="H25" s="41">
        <f>IFERROR(__xludf.DUMMYFUNCTION("IFERROR(MATCH(G25, SPLIT(D25, "",""), 0),0)"),2.0)</f>
        <v>2</v>
      </c>
      <c r="I25" s="51" t="s">
        <v>107</v>
      </c>
      <c r="J25" s="106">
        <f t="shared" si="1"/>
        <v>1</v>
      </c>
      <c r="K25" s="111">
        <v>1.0</v>
      </c>
      <c r="L25" s="51" t="s">
        <v>104</v>
      </c>
      <c r="M25" s="50">
        <v>1.0</v>
      </c>
      <c r="N25" s="51" t="s">
        <v>105</v>
      </c>
      <c r="O25" s="113">
        <f t="shared" si="10"/>
        <v>0</v>
      </c>
      <c r="P25" s="114">
        <v>0.0</v>
      </c>
      <c r="Q25" s="49" t="s">
        <v>106</v>
      </c>
      <c r="R25" s="112">
        <f t="shared" si="4"/>
        <v>0</v>
      </c>
      <c r="S25" s="51" t="s">
        <v>107</v>
      </c>
      <c r="T25" s="113">
        <f t="shared" si="5"/>
        <v>0</v>
      </c>
      <c r="U25" s="115">
        <v>1.0</v>
      </c>
      <c r="V25" s="51" t="s">
        <v>106</v>
      </c>
      <c r="W25" s="112">
        <f t="shared" si="6"/>
        <v>0</v>
      </c>
      <c r="X25" s="51" t="s">
        <v>107</v>
      </c>
      <c r="Y25" s="113">
        <f t="shared" si="7"/>
        <v>0</v>
      </c>
      <c r="Z25" s="114">
        <v>1.0</v>
      </c>
      <c r="AA25" s="49" t="s">
        <v>104</v>
      </c>
      <c r="AB25" s="112">
        <f t="shared" si="8"/>
        <v>0</v>
      </c>
      <c r="AC25" s="51" t="s">
        <v>105</v>
      </c>
      <c r="AD25" s="112">
        <f t="shared" si="9"/>
        <v>0</v>
      </c>
      <c r="AE25" s="111">
        <v>0.0</v>
      </c>
      <c r="AF25" s="46"/>
      <c r="AG25" s="46"/>
      <c r="AH25" s="46"/>
      <c r="AI25" s="46"/>
      <c r="AJ25" s="46"/>
      <c r="AK25" s="46"/>
      <c r="AL25" s="46"/>
      <c r="AM25" s="46"/>
      <c r="AN25" s="46"/>
      <c r="AO25" s="46"/>
    </row>
    <row r="26">
      <c r="A26" s="36" t="s">
        <v>64</v>
      </c>
      <c r="B26" s="36" t="s">
        <v>308</v>
      </c>
      <c r="D26" s="38" t="s">
        <v>142</v>
      </c>
      <c r="E26" s="39" t="s">
        <v>329</v>
      </c>
      <c r="F26" s="39" t="s">
        <v>328</v>
      </c>
      <c r="G26" s="40" t="s">
        <v>104</v>
      </c>
      <c r="H26" s="41">
        <f>IFERROR(__xludf.DUMMYFUNCTION("IFERROR(MATCH(G26, SPLIT(D26, "",""), 0),0)"),2.0)</f>
        <v>2</v>
      </c>
      <c r="I26" s="42" t="s">
        <v>105</v>
      </c>
      <c r="J26" s="106">
        <f t="shared" si="1"/>
        <v>1</v>
      </c>
      <c r="K26" s="107">
        <v>1.0</v>
      </c>
      <c r="L26" s="42" t="s">
        <v>104</v>
      </c>
      <c r="M26" s="106">
        <f t="shared" ref="M26:M27" si="11">IF($D26=L26,1,0)</f>
        <v>0</v>
      </c>
      <c r="N26" s="42" t="s">
        <v>105</v>
      </c>
      <c r="O26" s="108">
        <f t="shared" si="10"/>
        <v>0</v>
      </c>
      <c r="P26" s="109">
        <v>1.0</v>
      </c>
      <c r="Q26" s="40" t="s">
        <v>104</v>
      </c>
      <c r="R26" s="106">
        <f t="shared" si="4"/>
        <v>0</v>
      </c>
      <c r="S26" s="42" t="s">
        <v>105</v>
      </c>
      <c r="T26" s="108">
        <f t="shared" si="5"/>
        <v>0</v>
      </c>
      <c r="U26" s="110">
        <v>1.0</v>
      </c>
      <c r="V26" s="42" t="s">
        <v>104</v>
      </c>
      <c r="W26" s="106">
        <f t="shared" si="6"/>
        <v>0</v>
      </c>
      <c r="X26" s="42" t="s">
        <v>105</v>
      </c>
      <c r="Y26" s="108">
        <f t="shared" si="7"/>
        <v>0</v>
      </c>
      <c r="Z26" s="109">
        <v>1.0</v>
      </c>
      <c r="AA26" s="40" t="s">
        <v>104</v>
      </c>
      <c r="AB26" s="106">
        <f t="shared" si="8"/>
        <v>0</v>
      </c>
      <c r="AC26" s="42" t="s">
        <v>105</v>
      </c>
      <c r="AD26" s="106">
        <f t="shared" si="9"/>
        <v>0</v>
      </c>
      <c r="AE26" s="107">
        <v>1.0</v>
      </c>
    </row>
    <row r="27">
      <c r="A27" s="36" t="s">
        <v>67</v>
      </c>
      <c r="B27" s="36" t="s">
        <v>309</v>
      </c>
      <c r="D27" s="38" t="s">
        <v>137</v>
      </c>
      <c r="E27" s="39" t="s">
        <v>328</v>
      </c>
      <c r="F27" s="39" t="s">
        <v>329</v>
      </c>
      <c r="G27" s="40" t="s">
        <v>105</v>
      </c>
      <c r="H27" s="41">
        <f>IFERROR(__xludf.DUMMYFUNCTION("IFERROR(MATCH(G27, SPLIT(D27, "",""), 0),0)"),2.0)</f>
        <v>2</v>
      </c>
      <c r="I27" s="42" t="s">
        <v>104</v>
      </c>
      <c r="J27" s="106">
        <f t="shared" si="1"/>
        <v>1</v>
      </c>
      <c r="K27" s="107">
        <v>1.0</v>
      </c>
      <c r="L27" s="42" t="s">
        <v>105</v>
      </c>
      <c r="M27" s="106">
        <f t="shared" si="11"/>
        <v>0</v>
      </c>
      <c r="N27" s="42" t="s">
        <v>104</v>
      </c>
      <c r="O27" s="108">
        <f t="shared" si="10"/>
        <v>0</v>
      </c>
      <c r="P27" s="109">
        <v>1.0</v>
      </c>
      <c r="Q27" s="40" t="s">
        <v>105</v>
      </c>
      <c r="R27" s="106">
        <f t="shared" si="4"/>
        <v>0</v>
      </c>
      <c r="S27" s="42" t="s">
        <v>104</v>
      </c>
      <c r="T27" s="108">
        <f t="shared" si="5"/>
        <v>0</v>
      </c>
      <c r="U27" s="110">
        <v>1.0</v>
      </c>
      <c r="V27" s="42" t="s">
        <v>105</v>
      </c>
      <c r="W27" s="106">
        <f t="shared" si="6"/>
        <v>0</v>
      </c>
      <c r="X27" s="42" t="s">
        <v>104</v>
      </c>
      <c r="Y27" s="108">
        <f t="shared" si="7"/>
        <v>0</v>
      </c>
      <c r="Z27" s="109">
        <v>1.0</v>
      </c>
      <c r="AA27" s="40" t="s">
        <v>105</v>
      </c>
      <c r="AB27" s="106">
        <f t="shared" si="8"/>
        <v>0</v>
      </c>
      <c r="AC27" s="42" t="s">
        <v>104</v>
      </c>
      <c r="AD27" s="106">
        <f t="shared" si="9"/>
        <v>0</v>
      </c>
      <c r="AE27" s="107">
        <v>1.0</v>
      </c>
    </row>
    <row r="28">
      <c r="B28" s="1" t="s">
        <v>167</v>
      </c>
      <c r="C28" s="1"/>
      <c r="E28" s="53"/>
      <c r="F28" s="53"/>
      <c r="G28" s="54" t="s">
        <v>168</v>
      </c>
      <c r="H28" s="55"/>
      <c r="I28" s="56"/>
      <c r="J28" s="117"/>
      <c r="K28" s="57"/>
      <c r="L28" s="58" t="s">
        <v>169</v>
      </c>
      <c r="M28" s="55"/>
      <c r="N28" s="56"/>
      <c r="O28" s="55"/>
      <c r="P28" s="56"/>
      <c r="Q28" s="59" t="s">
        <v>84</v>
      </c>
      <c r="R28" s="60"/>
      <c r="S28" s="61"/>
      <c r="T28" s="60"/>
      <c r="U28" s="118"/>
      <c r="V28" s="58" t="s">
        <v>86</v>
      </c>
      <c r="W28" s="60"/>
      <c r="X28" s="61"/>
      <c r="Y28" s="60"/>
      <c r="Z28" s="61"/>
      <c r="AA28" s="59" t="s">
        <v>170</v>
      </c>
      <c r="AB28" s="63"/>
      <c r="AC28" s="60"/>
      <c r="AD28" s="63"/>
      <c r="AE28" s="118"/>
    </row>
    <row r="29">
      <c r="C29" s="64" t="s">
        <v>171</v>
      </c>
      <c r="G29" s="119"/>
      <c r="H29" s="66">
        <f>COUNTIF(H8:H27,"&lt;&gt;0")/20</f>
        <v>0.95</v>
      </c>
      <c r="I29" s="67"/>
      <c r="J29" s="66">
        <f>COUNTIF(J8:J27,"&lt;&gt;0")/20</f>
        <v>0.95</v>
      </c>
      <c r="K29" s="120">
        <f>COUNTIF(K8:K27,"=1")/20</f>
        <v>1</v>
      </c>
      <c r="L29" s="121"/>
      <c r="M29" s="66">
        <f>SUM(M8:M27)/20</f>
        <v>0.675</v>
      </c>
      <c r="N29" s="67"/>
      <c r="O29" s="66">
        <f t="shared" ref="O29:P29" si="12">COUNTIF(O8:O27,"=1")/20</f>
        <v>0</v>
      </c>
      <c r="P29" s="122">
        <f t="shared" si="12"/>
        <v>0.75</v>
      </c>
      <c r="Q29" s="123"/>
      <c r="R29" s="66">
        <f>SUM(R8:R27)/20</f>
        <v>0</v>
      </c>
      <c r="S29" s="67"/>
      <c r="T29" s="66">
        <f t="shared" ref="T29:U29" si="13">COUNTIF(T8:T27,"=1")/20</f>
        <v>0</v>
      </c>
      <c r="U29" s="124">
        <f t="shared" si="13"/>
        <v>0.9</v>
      </c>
      <c r="V29" s="121"/>
      <c r="W29" s="66">
        <f>SUM(W8:W27)/20</f>
        <v>0</v>
      </c>
      <c r="X29" s="67"/>
      <c r="Y29" s="66">
        <f t="shared" ref="Y29:Z29" si="14">COUNTIF(Y8:Y27,"=1")/20</f>
        <v>0</v>
      </c>
      <c r="Z29" s="122">
        <f t="shared" si="14"/>
        <v>0.8</v>
      </c>
      <c r="AA29" s="123"/>
      <c r="AB29" s="120">
        <f>COUNTIF(AB8:AB27,"=1")/20</f>
        <v>0</v>
      </c>
      <c r="AC29" s="125"/>
      <c r="AD29" s="120">
        <f t="shared" ref="AD29:AE29" si="15">COUNTIF(AD8:AD27,"=1")/20</f>
        <v>0</v>
      </c>
      <c r="AE29" s="124">
        <f t="shared" si="15"/>
        <v>0.75</v>
      </c>
    </row>
    <row r="30">
      <c r="C30" s="1"/>
      <c r="G30" s="15"/>
      <c r="H30" s="71"/>
      <c r="I30" s="71"/>
      <c r="J30" s="71"/>
      <c r="K30" s="72"/>
      <c r="M30" s="71"/>
      <c r="N30" s="71"/>
      <c r="O30" s="71"/>
      <c r="P30" s="71"/>
      <c r="Q30" s="15"/>
      <c r="R30" s="71"/>
      <c r="S30" s="71"/>
      <c r="T30" s="71"/>
      <c r="U30" s="72"/>
      <c r="W30" s="71"/>
      <c r="X30" s="71"/>
      <c r="Y30" s="71"/>
      <c r="Z30" s="71"/>
      <c r="AA30" s="15"/>
      <c r="AB30" s="71"/>
      <c r="AC30" s="71"/>
      <c r="AD30" s="71"/>
      <c r="AE30" s="72"/>
    </row>
    <row r="31">
      <c r="A31" s="73"/>
      <c r="B31" s="74"/>
      <c r="C31" s="73"/>
      <c r="D31" s="73"/>
      <c r="E31" s="75"/>
      <c r="F31" s="75"/>
      <c r="G31" s="76"/>
      <c r="H31" s="73"/>
      <c r="I31" s="73"/>
      <c r="J31" s="73"/>
      <c r="K31" s="77"/>
      <c r="L31" s="73"/>
      <c r="M31" s="73"/>
      <c r="N31" s="73"/>
      <c r="O31" s="73"/>
      <c r="P31" s="73"/>
      <c r="Q31" s="78"/>
      <c r="R31" s="73"/>
      <c r="S31" s="73"/>
      <c r="T31" s="73"/>
      <c r="U31" s="77"/>
      <c r="V31" s="73"/>
      <c r="W31" s="73"/>
      <c r="X31" s="73"/>
      <c r="Y31" s="73"/>
      <c r="Z31" s="73"/>
      <c r="AA31" s="78"/>
      <c r="AB31" s="73"/>
      <c r="AC31" s="73"/>
      <c r="AD31" s="73"/>
      <c r="AE31" s="77"/>
      <c r="AF31" s="73"/>
      <c r="AG31" s="73"/>
      <c r="AH31" s="73"/>
      <c r="AI31" s="73"/>
      <c r="AJ31" s="73"/>
      <c r="AK31" s="73"/>
      <c r="AL31" s="73"/>
      <c r="AM31" s="73"/>
      <c r="AN31" s="73"/>
      <c r="AO31" s="73"/>
    </row>
    <row r="32">
      <c r="B32" s="1" t="s">
        <v>172</v>
      </c>
      <c r="E32" s="1"/>
      <c r="F32" s="1"/>
      <c r="G32" s="13" t="s">
        <v>173</v>
      </c>
      <c r="K32" s="14"/>
      <c r="L32" s="1" t="s">
        <v>174</v>
      </c>
      <c r="Q32" s="13" t="s">
        <v>175</v>
      </c>
      <c r="U32" s="14"/>
      <c r="V32" s="1" t="s">
        <v>176</v>
      </c>
      <c r="AA32" s="13" t="s">
        <v>177</v>
      </c>
      <c r="AE32" s="14"/>
    </row>
    <row r="33" ht="51.0" customHeight="1">
      <c r="B33" s="79" t="s">
        <v>178</v>
      </c>
      <c r="C33" s="79"/>
      <c r="D33" s="79"/>
      <c r="E33" s="80"/>
      <c r="F33" s="80"/>
      <c r="G33" s="81" t="s">
        <v>179</v>
      </c>
      <c r="H33" s="82"/>
      <c r="I33" s="82"/>
      <c r="J33" s="82"/>
      <c r="K33" s="83"/>
      <c r="L33" s="84" t="s">
        <v>180</v>
      </c>
      <c r="M33" s="82"/>
      <c r="N33" s="82"/>
      <c r="O33" s="82"/>
      <c r="P33" s="82"/>
      <c r="Q33" s="81" t="s">
        <v>181</v>
      </c>
      <c r="R33" s="82"/>
      <c r="S33" s="82"/>
      <c r="T33" s="82"/>
      <c r="U33" s="83"/>
      <c r="V33" s="84" t="s">
        <v>182</v>
      </c>
      <c r="W33" s="82"/>
      <c r="X33" s="82"/>
      <c r="Y33" s="82"/>
      <c r="Z33" s="82"/>
      <c r="AA33" s="81" t="s">
        <v>183</v>
      </c>
      <c r="AB33" s="79"/>
      <c r="AC33" s="79"/>
      <c r="AD33" s="79"/>
      <c r="AE33" s="85"/>
    </row>
    <row r="34" ht="52.5" customHeight="1">
      <c r="B34" s="79" t="s">
        <v>184</v>
      </c>
      <c r="C34" s="79"/>
      <c r="D34" s="79"/>
      <c r="E34" s="80"/>
      <c r="F34" s="80"/>
      <c r="G34" s="81" t="s">
        <v>185</v>
      </c>
      <c r="H34" s="82"/>
      <c r="I34" s="82"/>
      <c r="J34" s="82"/>
      <c r="K34" s="83"/>
      <c r="L34" s="84" t="s">
        <v>186</v>
      </c>
      <c r="M34" s="82"/>
      <c r="N34" s="82"/>
      <c r="O34" s="82"/>
      <c r="P34" s="82"/>
      <c r="Q34" s="81" t="s">
        <v>187</v>
      </c>
      <c r="R34" s="82"/>
      <c r="S34" s="82"/>
      <c r="T34" s="82"/>
      <c r="U34" s="83"/>
      <c r="V34" s="84" t="s">
        <v>188</v>
      </c>
      <c r="W34" s="82"/>
      <c r="X34" s="82"/>
      <c r="Y34" s="82"/>
      <c r="Z34" s="82"/>
      <c r="AA34" s="81" t="s">
        <v>189</v>
      </c>
      <c r="AB34" s="79"/>
      <c r="AC34" s="79"/>
      <c r="AD34" s="79"/>
      <c r="AE34" s="85"/>
    </row>
    <row r="35" ht="48.75" customHeight="1">
      <c r="B35" s="79" t="s">
        <v>190</v>
      </c>
      <c r="C35" s="79"/>
      <c r="D35" s="79"/>
      <c r="E35" s="80"/>
      <c r="F35" s="80"/>
      <c r="G35" s="81" t="s">
        <v>191</v>
      </c>
      <c r="H35" s="82"/>
      <c r="I35" s="82"/>
      <c r="J35" s="82"/>
      <c r="K35" s="83"/>
      <c r="L35" s="84" t="s">
        <v>192</v>
      </c>
      <c r="M35" s="82"/>
      <c r="N35" s="82"/>
      <c r="O35" s="82"/>
      <c r="P35" s="82"/>
      <c r="Q35" s="81" t="s">
        <v>193</v>
      </c>
      <c r="R35" s="82"/>
      <c r="S35" s="82"/>
      <c r="T35" s="82"/>
      <c r="U35" s="83"/>
      <c r="V35" s="84" t="s">
        <v>194</v>
      </c>
      <c r="W35" s="82"/>
      <c r="X35" s="82"/>
      <c r="Y35" s="82"/>
      <c r="Z35" s="82"/>
      <c r="AA35" s="81" t="s">
        <v>195</v>
      </c>
      <c r="AB35" s="79"/>
      <c r="AC35" s="79"/>
      <c r="AD35" s="79"/>
      <c r="AE35" s="85"/>
    </row>
    <row r="36" ht="51.75" customHeight="1">
      <c r="B36" s="79" t="s">
        <v>196</v>
      </c>
      <c r="C36" s="79"/>
      <c r="D36" s="79"/>
      <c r="E36" s="80"/>
      <c r="F36" s="80"/>
      <c r="G36" s="81" t="s">
        <v>197</v>
      </c>
      <c r="H36" s="82"/>
      <c r="I36" s="82"/>
      <c r="J36" s="82"/>
      <c r="K36" s="83"/>
      <c r="L36" s="84" t="s">
        <v>198</v>
      </c>
      <c r="M36" s="82"/>
      <c r="N36" s="82"/>
      <c r="O36" s="82"/>
      <c r="P36" s="82"/>
      <c r="Q36" s="81" t="s">
        <v>199</v>
      </c>
      <c r="R36" s="82"/>
      <c r="S36" s="82"/>
      <c r="T36" s="82"/>
      <c r="U36" s="83"/>
      <c r="V36" s="84" t="s">
        <v>200</v>
      </c>
      <c r="W36" s="82"/>
      <c r="X36" s="82"/>
      <c r="Y36" s="82"/>
      <c r="Z36" s="82"/>
      <c r="AA36" s="81" t="s">
        <v>201</v>
      </c>
      <c r="AB36" s="79"/>
      <c r="AC36" s="79"/>
      <c r="AD36" s="79"/>
      <c r="AE36" s="85"/>
    </row>
    <row r="37" ht="51.0" customHeight="1">
      <c r="B37" s="79" t="s">
        <v>202</v>
      </c>
      <c r="C37" s="79"/>
      <c r="D37" s="79"/>
      <c r="E37" s="80"/>
      <c r="F37" s="80"/>
      <c r="G37" s="81" t="s">
        <v>203</v>
      </c>
      <c r="H37" s="82"/>
      <c r="I37" s="82"/>
      <c r="J37" s="82"/>
      <c r="K37" s="83"/>
      <c r="L37" s="84" t="s">
        <v>204</v>
      </c>
      <c r="M37" s="82"/>
      <c r="N37" s="82"/>
      <c r="O37" s="82"/>
      <c r="P37" s="82"/>
      <c r="Q37" s="81" t="s">
        <v>204</v>
      </c>
      <c r="R37" s="82"/>
      <c r="S37" s="82"/>
      <c r="T37" s="82"/>
      <c r="U37" s="83"/>
      <c r="V37" s="84" t="s">
        <v>205</v>
      </c>
      <c r="W37" s="82"/>
      <c r="X37" s="82"/>
      <c r="Y37" s="82"/>
      <c r="Z37" s="82"/>
      <c r="AA37" s="81" t="s">
        <v>206</v>
      </c>
      <c r="AB37" s="79"/>
      <c r="AC37" s="79"/>
      <c r="AD37" s="79"/>
      <c r="AE37" s="85"/>
    </row>
    <row r="38" ht="49.5" customHeight="1">
      <c r="B38" s="79" t="s">
        <v>207</v>
      </c>
      <c r="C38" s="79"/>
      <c r="D38" s="79"/>
      <c r="E38" s="80"/>
      <c r="F38" s="80"/>
      <c r="G38" s="81" t="s">
        <v>208</v>
      </c>
      <c r="H38" s="82"/>
      <c r="I38" s="82"/>
      <c r="J38" s="82"/>
      <c r="K38" s="83"/>
      <c r="L38" s="84" t="s">
        <v>209</v>
      </c>
      <c r="M38" s="82"/>
      <c r="N38" s="82"/>
      <c r="O38" s="82"/>
      <c r="P38" s="82"/>
      <c r="Q38" s="81" t="s">
        <v>210</v>
      </c>
      <c r="R38" s="82"/>
      <c r="S38" s="82"/>
      <c r="T38" s="82"/>
      <c r="U38" s="83"/>
      <c r="V38" s="84" t="s">
        <v>211</v>
      </c>
      <c r="W38" s="82"/>
      <c r="X38" s="82"/>
      <c r="Y38" s="82"/>
      <c r="Z38" s="82"/>
      <c r="AA38" s="81" t="s">
        <v>212</v>
      </c>
      <c r="AB38" s="79"/>
      <c r="AC38" s="79"/>
      <c r="AD38" s="79"/>
      <c r="AE38" s="85"/>
    </row>
    <row r="39" ht="52.5" customHeight="1">
      <c r="B39" s="79" t="s">
        <v>213</v>
      </c>
      <c r="C39" s="79"/>
      <c r="D39" s="79"/>
      <c r="E39" s="80"/>
      <c r="F39" s="80"/>
      <c r="G39" s="81" t="s">
        <v>214</v>
      </c>
      <c r="H39" s="82"/>
      <c r="I39" s="82"/>
      <c r="J39" s="82"/>
      <c r="K39" s="83"/>
      <c r="L39" s="84" t="s">
        <v>215</v>
      </c>
      <c r="M39" s="82"/>
      <c r="N39" s="82"/>
      <c r="O39" s="82"/>
      <c r="P39" s="82"/>
      <c r="Q39" s="81" t="s">
        <v>215</v>
      </c>
      <c r="R39" s="82"/>
      <c r="S39" s="82"/>
      <c r="T39" s="82"/>
      <c r="U39" s="83"/>
      <c r="V39" s="84" t="s">
        <v>216</v>
      </c>
      <c r="W39" s="82"/>
      <c r="X39" s="82"/>
      <c r="Y39" s="82"/>
      <c r="Z39" s="82"/>
      <c r="AA39" s="81" t="s">
        <v>217</v>
      </c>
      <c r="AB39" s="79"/>
      <c r="AC39" s="79"/>
      <c r="AD39" s="79"/>
      <c r="AE39" s="85"/>
    </row>
    <row r="40" ht="46.5" customHeight="1">
      <c r="B40" s="79" t="s">
        <v>218</v>
      </c>
      <c r="C40" s="79"/>
      <c r="D40" s="79"/>
      <c r="E40" s="80"/>
      <c r="F40" s="80"/>
      <c r="G40" s="81" t="s">
        <v>219</v>
      </c>
      <c r="H40" s="82"/>
      <c r="I40" s="82"/>
      <c r="J40" s="82"/>
      <c r="K40" s="83"/>
      <c r="L40" s="84" t="s">
        <v>220</v>
      </c>
      <c r="M40" s="82"/>
      <c r="N40" s="82"/>
      <c r="O40" s="82"/>
      <c r="P40" s="82"/>
      <c r="Q40" s="81" t="s">
        <v>220</v>
      </c>
      <c r="R40" s="82"/>
      <c r="S40" s="82"/>
      <c r="T40" s="82"/>
      <c r="U40" s="83"/>
      <c r="V40" s="84" t="s">
        <v>221</v>
      </c>
      <c r="W40" s="82"/>
      <c r="X40" s="82"/>
      <c r="Y40" s="82"/>
      <c r="Z40" s="82"/>
      <c r="AA40" s="81" t="s">
        <v>222</v>
      </c>
      <c r="AB40" s="79"/>
      <c r="AC40" s="79"/>
      <c r="AD40" s="79"/>
      <c r="AE40" s="85"/>
    </row>
    <row r="41" ht="45.75" customHeight="1">
      <c r="B41" s="79" t="s">
        <v>223</v>
      </c>
      <c r="C41" s="79"/>
      <c r="D41" s="79"/>
      <c r="E41" s="80"/>
      <c r="F41" s="80"/>
      <c r="G41" s="81" t="s">
        <v>224</v>
      </c>
      <c r="H41" s="82"/>
      <c r="I41" s="82"/>
      <c r="J41" s="82"/>
      <c r="K41" s="83"/>
      <c r="L41" s="84" t="s">
        <v>225</v>
      </c>
      <c r="M41" s="82"/>
      <c r="N41" s="82"/>
      <c r="O41" s="82"/>
      <c r="P41" s="82"/>
      <c r="Q41" s="81" t="s">
        <v>225</v>
      </c>
      <c r="R41" s="82"/>
      <c r="S41" s="82"/>
      <c r="T41" s="82"/>
      <c r="U41" s="83"/>
      <c r="V41" s="84" t="s">
        <v>226</v>
      </c>
      <c r="W41" s="82"/>
      <c r="X41" s="82"/>
      <c r="Y41" s="82"/>
      <c r="Z41" s="82"/>
      <c r="AA41" s="81" t="s">
        <v>227</v>
      </c>
      <c r="AB41" s="79"/>
      <c r="AC41" s="79"/>
      <c r="AD41" s="79"/>
      <c r="AE41" s="85"/>
    </row>
    <row r="42" ht="50.25" customHeight="1">
      <c r="B42" s="79" t="s">
        <v>228</v>
      </c>
      <c r="C42" s="79"/>
      <c r="D42" s="79"/>
      <c r="E42" s="80"/>
      <c r="F42" s="80"/>
      <c r="G42" s="81" t="s">
        <v>229</v>
      </c>
      <c r="H42" s="82"/>
      <c r="I42" s="82"/>
      <c r="J42" s="82"/>
      <c r="K42" s="83"/>
      <c r="L42" s="84" t="s">
        <v>230</v>
      </c>
      <c r="M42" s="82"/>
      <c r="N42" s="82"/>
      <c r="O42" s="82"/>
      <c r="P42" s="82"/>
      <c r="Q42" s="81" t="s">
        <v>230</v>
      </c>
      <c r="R42" s="82"/>
      <c r="S42" s="82"/>
      <c r="T42" s="82"/>
      <c r="U42" s="83"/>
      <c r="V42" s="84" t="s">
        <v>231</v>
      </c>
      <c r="W42" s="82"/>
      <c r="X42" s="82"/>
      <c r="Y42" s="82"/>
      <c r="Z42" s="82"/>
      <c r="AA42" s="81" t="s">
        <v>232</v>
      </c>
      <c r="AB42" s="79"/>
      <c r="AC42" s="79"/>
      <c r="AD42" s="79"/>
      <c r="AE42" s="85"/>
    </row>
    <row r="43" ht="51.75" customHeight="1">
      <c r="B43" s="79" t="s">
        <v>233</v>
      </c>
      <c r="C43" s="79"/>
      <c r="D43" s="79"/>
      <c r="E43" s="80"/>
      <c r="F43" s="80"/>
      <c r="G43" s="81" t="s">
        <v>234</v>
      </c>
      <c r="H43" s="82"/>
      <c r="I43" s="82"/>
      <c r="J43" s="82"/>
      <c r="K43" s="83"/>
      <c r="L43" s="84" t="s">
        <v>235</v>
      </c>
      <c r="M43" s="82"/>
      <c r="N43" s="82"/>
      <c r="O43" s="82"/>
      <c r="P43" s="82"/>
      <c r="Q43" s="81" t="s">
        <v>235</v>
      </c>
      <c r="R43" s="82"/>
      <c r="S43" s="82"/>
      <c r="T43" s="82"/>
      <c r="U43" s="83"/>
      <c r="V43" s="84" t="s">
        <v>236</v>
      </c>
      <c r="W43" s="82"/>
      <c r="X43" s="82"/>
      <c r="Y43" s="82"/>
      <c r="Z43" s="82"/>
      <c r="AA43" s="81" t="s">
        <v>237</v>
      </c>
      <c r="AB43" s="79"/>
      <c r="AC43" s="79"/>
      <c r="AD43" s="79"/>
      <c r="AE43" s="85"/>
    </row>
    <row r="44" ht="52.5" customHeight="1">
      <c r="B44" s="79" t="s">
        <v>238</v>
      </c>
      <c r="C44" s="79"/>
      <c r="D44" s="79"/>
      <c r="E44" s="80"/>
      <c r="F44" s="80"/>
      <c r="G44" s="81" t="s">
        <v>239</v>
      </c>
      <c r="H44" s="82"/>
      <c r="I44" s="82"/>
      <c r="J44" s="82"/>
      <c r="K44" s="83"/>
      <c r="L44" s="84" t="s">
        <v>240</v>
      </c>
      <c r="M44" s="82"/>
      <c r="N44" s="82"/>
      <c r="O44" s="82"/>
      <c r="P44" s="82"/>
      <c r="Q44" s="81" t="s">
        <v>240</v>
      </c>
      <c r="R44" s="82"/>
      <c r="S44" s="82"/>
      <c r="T44" s="82"/>
      <c r="U44" s="83"/>
      <c r="V44" s="84" t="s">
        <v>241</v>
      </c>
      <c r="W44" s="82"/>
      <c r="X44" s="82"/>
      <c r="Y44" s="82"/>
      <c r="Z44" s="82"/>
      <c r="AA44" s="81" t="s">
        <v>242</v>
      </c>
      <c r="AB44" s="79"/>
      <c r="AC44" s="79"/>
      <c r="AD44" s="79"/>
      <c r="AE44" s="85"/>
    </row>
    <row r="45" ht="52.5" customHeight="1">
      <c r="B45" s="79" t="s">
        <v>243</v>
      </c>
      <c r="C45" s="79"/>
      <c r="D45" s="79"/>
      <c r="E45" s="80"/>
      <c r="F45" s="80"/>
      <c r="G45" s="81" t="s">
        <v>244</v>
      </c>
      <c r="H45" s="82"/>
      <c r="I45" s="82"/>
      <c r="J45" s="82"/>
      <c r="K45" s="83"/>
      <c r="L45" s="84" t="s">
        <v>245</v>
      </c>
      <c r="M45" s="82"/>
      <c r="N45" s="82"/>
      <c r="O45" s="82"/>
      <c r="P45" s="82"/>
      <c r="Q45" s="81" t="s">
        <v>245</v>
      </c>
      <c r="R45" s="82"/>
      <c r="S45" s="82"/>
      <c r="T45" s="82"/>
      <c r="U45" s="83"/>
      <c r="V45" s="84" t="s">
        <v>246</v>
      </c>
      <c r="W45" s="82"/>
      <c r="X45" s="82"/>
      <c r="Y45" s="82"/>
      <c r="Z45" s="82"/>
      <c r="AA45" s="81" t="s">
        <v>247</v>
      </c>
      <c r="AB45" s="79"/>
      <c r="AC45" s="79"/>
      <c r="AD45" s="79"/>
      <c r="AE45" s="85"/>
    </row>
    <row r="46" ht="52.5" customHeight="1">
      <c r="B46" s="79" t="s">
        <v>248</v>
      </c>
      <c r="C46" s="79"/>
      <c r="D46" s="79"/>
      <c r="E46" s="80"/>
      <c r="F46" s="80"/>
      <c r="G46" s="81" t="s">
        <v>249</v>
      </c>
      <c r="H46" s="82"/>
      <c r="I46" s="82"/>
      <c r="J46" s="82"/>
      <c r="K46" s="83"/>
      <c r="L46" s="84" t="s">
        <v>250</v>
      </c>
      <c r="M46" s="82"/>
      <c r="N46" s="82"/>
      <c r="O46" s="82"/>
      <c r="P46" s="82"/>
      <c r="Q46" s="81" t="s">
        <v>250</v>
      </c>
      <c r="R46" s="82"/>
      <c r="S46" s="82"/>
      <c r="T46" s="82"/>
      <c r="U46" s="83"/>
      <c r="V46" s="84" t="s">
        <v>251</v>
      </c>
      <c r="W46" s="82"/>
      <c r="X46" s="82"/>
      <c r="Y46" s="82"/>
      <c r="Z46" s="82"/>
      <c r="AA46" s="81" t="s">
        <v>252</v>
      </c>
      <c r="AB46" s="79"/>
      <c r="AC46" s="79"/>
      <c r="AD46" s="79"/>
      <c r="AE46" s="85"/>
    </row>
    <row r="47" ht="48.75" customHeight="1">
      <c r="B47" s="79" t="s">
        <v>253</v>
      </c>
      <c r="C47" s="79"/>
      <c r="D47" s="79"/>
      <c r="E47" s="80"/>
      <c r="F47" s="80"/>
      <c r="G47" s="81" t="s">
        <v>254</v>
      </c>
      <c r="H47" s="82"/>
      <c r="I47" s="82"/>
      <c r="J47" s="82"/>
      <c r="K47" s="83"/>
      <c r="L47" s="84" t="s">
        <v>255</v>
      </c>
      <c r="M47" s="82"/>
      <c r="N47" s="82"/>
      <c r="O47" s="82"/>
      <c r="P47" s="82"/>
      <c r="Q47" s="81" t="s">
        <v>256</v>
      </c>
      <c r="R47" s="82"/>
      <c r="S47" s="82"/>
      <c r="T47" s="82"/>
      <c r="U47" s="83"/>
      <c r="V47" s="84" t="s">
        <v>257</v>
      </c>
      <c r="W47" s="82"/>
      <c r="X47" s="82"/>
      <c r="Y47" s="82"/>
      <c r="Z47" s="82"/>
      <c r="AA47" s="81" t="s">
        <v>258</v>
      </c>
      <c r="AB47" s="79"/>
      <c r="AC47" s="79"/>
      <c r="AD47" s="79"/>
      <c r="AE47" s="85"/>
    </row>
    <row r="48" ht="51.0" customHeight="1">
      <c r="B48" s="79" t="s">
        <v>259</v>
      </c>
      <c r="C48" s="79"/>
      <c r="D48" s="79"/>
      <c r="E48" s="80"/>
      <c r="F48" s="80"/>
      <c r="G48" s="81" t="s">
        <v>260</v>
      </c>
      <c r="H48" s="82"/>
      <c r="I48" s="82"/>
      <c r="J48" s="82"/>
      <c r="K48" s="83"/>
      <c r="L48" s="84" t="s">
        <v>261</v>
      </c>
      <c r="M48" s="82"/>
      <c r="N48" s="82"/>
      <c r="O48" s="82"/>
      <c r="P48" s="82"/>
      <c r="Q48" s="81" t="s">
        <v>262</v>
      </c>
      <c r="R48" s="82"/>
      <c r="S48" s="82"/>
      <c r="T48" s="82"/>
      <c r="U48" s="83"/>
      <c r="V48" s="84" t="s">
        <v>263</v>
      </c>
      <c r="W48" s="82"/>
      <c r="X48" s="82"/>
      <c r="Y48" s="82"/>
      <c r="Z48" s="82"/>
      <c r="AA48" s="81" t="s">
        <v>264</v>
      </c>
      <c r="AB48" s="79"/>
      <c r="AC48" s="79"/>
      <c r="AD48" s="79"/>
      <c r="AE48" s="85"/>
    </row>
    <row r="49" ht="48.75" customHeight="1">
      <c r="B49" s="79" t="s">
        <v>265</v>
      </c>
      <c r="C49" s="79"/>
      <c r="D49" s="79"/>
      <c r="E49" s="80"/>
      <c r="F49" s="80"/>
      <c r="G49" s="81" t="s">
        <v>266</v>
      </c>
      <c r="H49" s="82"/>
      <c r="I49" s="82"/>
      <c r="J49" s="82"/>
      <c r="K49" s="83"/>
      <c r="L49" s="84" t="s">
        <v>267</v>
      </c>
      <c r="M49" s="82"/>
      <c r="N49" s="82"/>
      <c r="O49" s="82"/>
      <c r="P49" s="82"/>
      <c r="Q49" s="81" t="s">
        <v>268</v>
      </c>
      <c r="R49" s="82"/>
      <c r="S49" s="82"/>
      <c r="T49" s="82"/>
      <c r="U49" s="83"/>
      <c r="V49" s="84" t="s">
        <v>269</v>
      </c>
      <c r="W49" s="82"/>
      <c r="X49" s="82"/>
      <c r="Y49" s="82"/>
      <c r="Z49" s="82"/>
      <c r="AA49" s="81" t="s">
        <v>270</v>
      </c>
      <c r="AB49" s="79"/>
      <c r="AC49" s="79"/>
      <c r="AD49" s="79"/>
      <c r="AE49" s="85"/>
    </row>
    <row r="50" ht="53.25" customHeight="1">
      <c r="B50" s="79" t="s">
        <v>271</v>
      </c>
      <c r="C50" s="79"/>
      <c r="D50" s="79"/>
      <c r="E50" s="80"/>
      <c r="F50" s="80"/>
      <c r="G50" s="81" t="s">
        <v>272</v>
      </c>
      <c r="H50" s="82"/>
      <c r="I50" s="82"/>
      <c r="J50" s="82"/>
      <c r="K50" s="83"/>
      <c r="L50" s="84" t="s">
        <v>273</v>
      </c>
      <c r="M50" s="82"/>
      <c r="N50" s="82"/>
      <c r="O50" s="82"/>
      <c r="P50" s="82"/>
      <c r="Q50" s="81" t="s">
        <v>274</v>
      </c>
      <c r="R50" s="82"/>
      <c r="S50" s="82"/>
      <c r="T50" s="82"/>
      <c r="U50" s="83"/>
      <c r="V50" s="84" t="s">
        <v>275</v>
      </c>
      <c r="W50" s="82"/>
      <c r="X50" s="82"/>
      <c r="Y50" s="82"/>
      <c r="Z50" s="82"/>
      <c r="AA50" s="81" t="s">
        <v>276</v>
      </c>
      <c r="AB50" s="79"/>
      <c r="AC50" s="79"/>
      <c r="AD50" s="79"/>
      <c r="AE50" s="85"/>
    </row>
    <row r="51" ht="52.5" customHeight="1">
      <c r="B51" s="79" t="s">
        <v>277</v>
      </c>
      <c r="C51" s="79"/>
      <c r="D51" s="79"/>
      <c r="E51" s="80"/>
      <c r="F51" s="80"/>
      <c r="G51" s="81" t="s">
        <v>278</v>
      </c>
      <c r="H51" s="82"/>
      <c r="I51" s="82"/>
      <c r="J51" s="82"/>
      <c r="K51" s="83"/>
      <c r="L51" s="84" t="s">
        <v>279</v>
      </c>
      <c r="M51" s="82"/>
      <c r="N51" s="82"/>
      <c r="O51" s="82"/>
      <c r="P51" s="82"/>
      <c r="Q51" s="81" t="s">
        <v>279</v>
      </c>
      <c r="R51" s="82"/>
      <c r="S51" s="82"/>
      <c r="T51" s="82"/>
      <c r="U51" s="83"/>
      <c r="V51" s="84" t="s">
        <v>280</v>
      </c>
      <c r="W51" s="82"/>
      <c r="X51" s="82"/>
      <c r="Y51" s="82"/>
      <c r="Z51" s="82"/>
      <c r="AA51" s="81" t="s">
        <v>281</v>
      </c>
      <c r="AB51" s="79"/>
      <c r="AC51" s="79"/>
      <c r="AD51" s="79"/>
      <c r="AE51" s="85"/>
    </row>
    <row r="52">
      <c r="B52" s="79" t="s">
        <v>282</v>
      </c>
      <c r="C52" s="79"/>
      <c r="D52" s="79"/>
      <c r="E52" s="80"/>
      <c r="F52" s="80"/>
      <c r="G52" s="81" t="s">
        <v>283</v>
      </c>
      <c r="H52" s="82"/>
      <c r="I52" s="82"/>
      <c r="J52" s="82"/>
      <c r="K52" s="83"/>
      <c r="L52" s="84" t="s">
        <v>284</v>
      </c>
      <c r="M52" s="82"/>
      <c r="N52" s="82"/>
      <c r="O52" s="82"/>
      <c r="P52" s="82"/>
      <c r="Q52" s="81" t="s">
        <v>284</v>
      </c>
      <c r="R52" s="82"/>
      <c r="S52" s="82"/>
      <c r="T52" s="82"/>
      <c r="U52" s="83"/>
      <c r="V52" s="84" t="s">
        <v>285</v>
      </c>
      <c r="W52" s="82"/>
      <c r="X52" s="82"/>
      <c r="Y52" s="82"/>
      <c r="Z52" s="82"/>
      <c r="AA52" s="81" t="s">
        <v>286</v>
      </c>
      <c r="AB52" s="79"/>
      <c r="AC52" s="79"/>
      <c r="AD52" s="79"/>
      <c r="AE52" s="85"/>
    </row>
    <row r="53">
      <c r="B53" s="79"/>
      <c r="C53" s="79"/>
      <c r="D53" s="79"/>
      <c r="E53" s="79"/>
      <c r="F53" s="79"/>
      <c r="G53" s="86"/>
      <c r="H53" s="79"/>
      <c r="I53" s="79"/>
      <c r="J53" s="79"/>
      <c r="K53" s="85"/>
      <c r="L53" s="79"/>
      <c r="M53" s="79"/>
      <c r="N53" s="79"/>
      <c r="O53" s="79"/>
      <c r="P53" s="79"/>
      <c r="Q53" s="86"/>
      <c r="R53" s="79"/>
      <c r="S53" s="79"/>
      <c r="T53" s="79"/>
      <c r="U53" s="85"/>
      <c r="V53" s="79"/>
      <c r="W53" s="79"/>
      <c r="X53" s="79"/>
      <c r="Y53" s="79"/>
      <c r="Z53" s="79"/>
      <c r="AA53" s="86"/>
      <c r="AB53" s="79"/>
      <c r="AC53" s="79"/>
      <c r="AD53" s="79"/>
      <c r="AE53" s="85"/>
    </row>
    <row r="54">
      <c r="A54" s="87"/>
      <c r="B54" s="88"/>
      <c r="C54" s="88"/>
      <c r="D54" s="88"/>
      <c r="E54" s="88"/>
      <c r="F54" s="88"/>
      <c r="G54" s="89"/>
      <c r="H54" s="88"/>
      <c r="I54" s="88"/>
      <c r="J54" s="88"/>
      <c r="K54" s="90"/>
      <c r="L54" s="88"/>
      <c r="M54" s="88"/>
      <c r="N54" s="88"/>
      <c r="O54" s="88"/>
      <c r="P54" s="88"/>
      <c r="Q54" s="89"/>
      <c r="R54" s="88"/>
      <c r="S54" s="88"/>
      <c r="T54" s="88"/>
      <c r="U54" s="90"/>
      <c r="V54" s="88"/>
      <c r="W54" s="88"/>
      <c r="X54" s="88"/>
      <c r="Y54" s="88"/>
      <c r="Z54" s="88"/>
      <c r="AA54" s="89"/>
      <c r="AB54" s="88"/>
      <c r="AC54" s="88"/>
      <c r="AD54" s="88"/>
      <c r="AE54" s="90"/>
      <c r="AF54" s="91"/>
      <c r="AG54" s="91"/>
      <c r="AH54" s="91"/>
      <c r="AI54" s="91"/>
      <c r="AJ54" s="91"/>
      <c r="AK54" s="91"/>
      <c r="AL54" s="91"/>
      <c r="AM54" s="91"/>
      <c r="AN54" s="91"/>
      <c r="AO54" s="91"/>
    </row>
    <row r="55">
      <c r="A55" s="92" t="s">
        <v>287</v>
      </c>
      <c r="B55" s="79"/>
      <c r="C55" s="79"/>
      <c r="D55" s="79"/>
      <c r="E55" s="79"/>
      <c r="F55" s="79"/>
      <c r="G55" s="86"/>
      <c r="H55" s="79"/>
      <c r="I55" s="79"/>
      <c r="J55" s="79"/>
      <c r="K55" s="85"/>
      <c r="L55" s="79"/>
      <c r="M55" s="79"/>
      <c r="N55" s="79"/>
      <c r="O55" s="79"/>
      <c r="P55" s="79"/>
      <c r="Q55" s="86"/>
      <c r="R55" s="79"/>
      <c r="S55" s="79"/>
      <c r="T55" s="79"/>
      <c r="U55" s="85"/>
      <c r="V55" s="79"/>
      <c r="W55" s="79"/>
      <c r="X55" s="79"/>
      <c r="Y55" s="79"/>
      <c r="Z55" s="79"/>
      <c r="AA55" s="86"/>
      <c r="AB55" s="79"/>
      <c r="AC55" s="79"/>
      <c r="AD55" s="79"/>
      <c r="AE55" s="85"/>
    </row>
    <row r="56">
      <c r="B56" s="93" t="s">
        <v>288</v>
      </c>
      <c r="C56" s="94" t="s">
        <v>289</v>
      </c>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row>
    <row r="57">
      <c r="A57" s="95" t="s">
        <v>10</v>
      </c>
      <c r="B57" s="95" t="s">
        <v>290</v>
      </c>
      <c r="C57" s="96"/>
      <c r="D57" s="97" t="str">
        <f>IFERROR(__xludf.DUMMYFUNCTION("CONCATENATE(""#"",TO_TEXT(A57),SUBSTITUTE($C$56,""&lt;TEXT&gt;"",B57))"),"#1_pert_0
Text:""How to enqueue elements in a stack?""
Task: Given the incoherent text above, identify the single word that causes the semantic incoherence and suggest a more suitable word:
Incoherent word: &lt;WORD&gt;
Replacement suggestion: &lt;SUITABLE WORD&gt;
")</f>
        <v>#1_pert_0
Text:"How to enqueue elements in a stack?"
Task: Given the incoherent text above, identify the single word that causes the semantic incoherence and suggest a more suitable word:
Incoherent word: &lt;WORD&gt;
Replacement suggestion: &lt;SUITABLE WORD&gt;
</v>
      </c>
    </row>
    <row r="58">
      <c r="A58" s="98" t="s">
        <v>13</v>
      </c>
      <c r="B58" s="99" t="s">
        <v>291</v>
      </c>
      <c r="C58" s="79"/>
      <c r="D58" s="79" t="str">
        <f>IFERROR(__xludf.DUMMYFUNCTION("CONCATENATE(""#"",TO_TEXT(A58),SUBSTITUTE($C$56,""&lt;TEXT&gt;"",B58))"),"#2_pert_0
Text:""How to dequeue elements in a stack?""
Task: Given the incoherent text above, identify the single word that causes the semantic incoherence and suggest a more suitable word:
Incoherent word: &lt;WORD&gt;
Replacement suggestion: &lt;SUITABLE WORD&gt;
")</f>
        <v>#2_pert_0
Text:"How to dequeue elements in a stack?"
Task: Given the incoherent text above, identify the single word that causes the semantic incoherence and suggest a more suitable word:
Incoherent word: &lt;WORD&gt;
Replacement suggestion: &lt;SUITABLE WORD&gt;
</v>
      </c>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row>
    <row r="59">
      <c r="A59" s="98" t="s">
        <v>16</v>
      </c>
      <c r="B59" s="99" t="s">
        <v>292</v>
      </c>
      <c r="C59" s="79"/>
      <c r="D59" s="79" t="str">
        <f>IFERROR(__xludf.DUMMYFUNCTION("CONCATENATE(""#"",TO_TEXT(A59),SUBSTITUTE($C$56,""&lt;TEXT&gt;"",B59))"),"#3_pert_0
Text:""How to push elements in a queue?""
Task: Given the incoherent text above, identify the single word that causes the semantic incoherence and suggest a more suitable word:
Incoherent word: &lt;WORD&gt;
Replacement suggestion: &lt;SUITABLE WORD&gt;
")</f>
        <v>#3_pert_0
Text:"How to push elements in a queue?"
Task: Given the incoherent text above, identify the single word that causes the semantic incoherence and suggest a more suitable word:
Incoherent word: &lt;WORD&gt;
Replacement suggestion: &lt;SUITABLE WORD&gt;
</v>
      </c>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row>
    <row r="60">
      <c r="A60" s="98" t="s">
        <v>19</v>
      </c>
      <c r="B60" s="99" t="s">
        <v>293</v>
      </c>
      <c r="C60" s="79"/>
      <c r="D60" s="79" t="str">
        <f>IFERROR(__xludf.DUMMYFUNCTION("CONCATENATE(""#"",TO_TEXT(A60),SUBSTITUTE($C$56,""&lt;TEXT&gt;"",B60))"),"#4_pert_0
Text:""How to push and pop elements in a queue?""
Task: Given the incoherent text above, identify the single word that causes the semantic incoherence and suggest a more suitable word:
Incoherent word: &lt;WORD&gt;
Replacement suggestion: &lt;SUITABLE WO"&amp;"RD&gt;
")</f>
        <v>#4_pert_0
Text:"How to push and pop elements in a queue?"
Task: Given the incoherent text above, identify the single word that causes the semantic incoherence and suggest a more suitable word:
Incoherent word: &lt;WORD&gt;
Replacement suggestion: &lt;SUITABLE WORD&gt;
</v>
      </c>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row>
    <row r="61">
      <c r="A61" s="98" t="s">
        <v>22</v>
      </c>
      <c r="B61" s="99" t="s">
        <v>294</v>
      </c>
      <c r="C61" s="79"/>
      <c r="D61" s="79" t="str">
        <f>IFERROR(__xludf.DUMMYFUNCTION("CONCATENATE(""#"",TO_TEXT(A61),SUBSTITUTE($C$56,""&lt;TEXT&gt;"",B61))"),"#5_pert_0
Text:""How to push elements in a queue data structure?""
Task: Given the incoherent text above, identify the single word that causes the semantic incoherence and suggest a more suitable word:
Incoherent word: &lt;WORD&gt;
Replacement suggestion: &lt;SUIT"&amp;"ABLE WORD&gt;
")</f>
        <v>#5_pert_0
Text:"How to push elements in a queue data structure?"
Task: Given the incoherent text above, identify the single word that causes the semantic incoherence and suggest a more suitable word:
Incoherent word: &lt;WORD&gt;
Replacement suggestion: &lt;SUITABLE WORD&gt;
</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row>
    <row r="62">
      <c r="A62" s="98" t="s">
        <v>25</v>
      </c>
      <c r="B62" s="99" t="s">
        <v>295</v>
      </c>
      <c r="C62" s="79"/>
      <c r="D62" s="79" t="str">
        <f>IFERROR(__xludf.DUMMYFUNCTION("CONCATENATE(""#"",TO_TEXT(A62),SUBSTITUTE($C$56,""&lt;TEXT&gt;"",B62))"),"#6_pert_0
Text:""How to push and pop elements in a queue data structure?""
Task: Given the incoherent text above, identify the single word that causes the semantic incoherence and suggest a more suitable word:
Incoherent word: &lt;WORD&gt;
Replacement suggestio"&amp;"n: &lt;SUITABLE WORD&gt;
")</f>
        <v>#6_pert_0
Text:"How to push and pop elements in a queue data structure?"
Task: Given the incoherent text above, identify the single word that causes the semantic incoherence and suggest a more suitable word:
Incoherent word: &lt;WORD&gt;
Replacement suggestion: &lt;SUITABLE WORD&gt;
</v>
      </c>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row>
    <row r="63">
      <c r="A63" s="98" t="s">
        <v>28</v>
      </c>
      <c r="B63" s="99" t="s">
        <v>296</v>
      </c>
      <c r="C63" s="79"/>
      <c r="D63" s="79" t="str">
        <f>IFERROR(__xludf.DUMMYFUNCTION("CONCATENATE(""#"",TO_TEXT(A63),SUBSTITUTE($C$56,""&lt;TEXT&gt;"",B63))"),"#7_pert_0
Text:""How to pop elements from a queue?""
Task: Given the incoherent text above, identify the single word that causes the semantic incoherence and suggest a more suitable word:
Incoherent word: &lt;WORD&gt;
Replacement suggestion: &lt;SUITABLE WORD&gt;
")</f>
        <v>#7_pert_0
Text:"How to pop elements from a queue?"
Task: Given the incoherent text above, identify the single word that causes the semantic incoherence and suggest a more suitable word:
Incoherent word: &lt;WORD&gt;
Replacement suggestion: &lt;SUITABLE WORD&gt;
</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row>
    <row r="64">
      <c r="A64" s="98" t="s">
        <v>31</v>
      </c>
      <c r="B64" s="99" t="s">
        <v>297</v>
      </c>
      <c r="C64" s="79"/>
      <c r="D64" s="79" t="str">
        <f>IFERROR(__xludf.DUMMYFUNCTION("CONCATENATE(""#"",TO_TEXT(A64),SUBSTITUTE($C$56,""&lt;TEXT&gt;"",B64))"),"#8_pert_0
Text:""How to pop elements in a queue data structure?""
Task: Given the incoherent text above, identify the single word that causes the semantic incoherence and suggest a more suitable word:
Incoherent word: &lt;WORD&gt;
Replacement suggestion: &lt;SUITA"&amp;"BLE WORD&gt;
")</f>
        <v>#8_pert_0
Text:"How to pop elements in a queue data structure?"
Task: Given the incoherent text above, identify the single word that causes the semantic incoherence and suggest a more suitable word:
Incoherent word: &lt;WORD&gt;
Replacement suggestion: &lt;SUITABLE WORD&gt;
</v>
      </c>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row>
    <row r="65">
      <c r="A65" s="98" t="s">
        <v>34</v>
      </c>
      <c r="B65" s="99" t="s">
        <v>298</v>
      </c>
      <c r="C65" s="79"/>
      <c r="D65" s="79" t="str">
        <f>IFERROR(__xludf.DUMMYFUNCTION("CONCATENATE(""#"",TO_TEXT(A65),SUBSTITUTE($C$56,""&lt;TEXT&gt;"",B65))"),"#9_pert_0
Text:""What is a queue and how to push its element?""
Task: Given the incoherent text above, identify the single word that causes the semantic incoherence and suggest a more suitable word:
Incoherent word: &lt;WORD&gt;
Replacement suggestion: &lt;SUITABL"&amp;"E WORD&gt;
")</f>
        <v>#9_pert_0
Text:"What is a queue and how to push its element?"
Task: Given the incoherent text above, identify the single word that causes the semantic incoherence and suggest a more suitable word:
Incoherent word: &lt;WORD&gt;
Replacement suggestion: &lt;SUITABLE WORD&gt;
</v>
      </c>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row>
    <row r="66">
      <c r="A66" s="98" t="s">
        <v>37</v>
      </c>
      <c r="B66" s="99" t="s">
        <v>299</v>
      </c>
      <c r="C66" s="79"/>
      <c r="D66" s="79" t="str">
        <f>IFERROR(__xludf.DUMMYFUNCTION("CONCATENATE(""#"",TO_TEXT(A66),SUBSTITUTE($C$56,""&lt;TEXT&gt;"",B66))"),"#10_pert_0
Text:""What is a stack and how to enqueue its element?""
Task: Given the incoherent text above, identify the single word that causes the semantic incoherence and suggest a more suitable word:
Incoherent word: &lt;WORD&gt;
Replacement suggestion: &lt;SUI"&amp;"TABLE WORD&gt;
")</f>
        <v>#10_pert_0
Text:"What is a stack and how to enqueue its element?"
Task: Given the incoherent text above, identify the single word that causes the semantic incoherence and suggest a more suitable word:
Incoherent word: &lt;WORD&gt;
Replacement suggestion: &lt;SUITABLE WORD&gt;
</v>
      </c>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row>
    <row r="67">
      <c r="A67" s="98" t="s">
        <v>40</v>
      </c>
      <c r="B67" s="99" t="s">
        <v>300</v>
      </c>
      <c r="C67" s="79"/>
      <c r="D67" s="79" t="str">
        <f>IFERROR(__xludf.DUMMYFUNCTION("CONCATENATE(""#"",TO_TEXT(A67),SUBSTITUTE($C$56,""&lt;TEXT&gt;"",B67))"),"#11_pert_0
Text:""What is a stack and how to dequeue an element in it?""
Task: Given the incoherent text above, identify the single word that causes the semantic incoherence and suggest a more suitable word:
Incoherent word: &lt;WORD&gt;
Replacement suggestion:"&amp;" &lt;SUITABLE WORD&gt;
")</f>
        <v>#11_pert_0
Text:"What is a stack and how to dequeue an element in it?"
Task: Given the incoherent text above, identify the single word that causes the semantic incoherence and suggest a more suitable word:
Incoherent word: &lt;WORD&gt;
Replacement suggestion: &lt;SUITABLE WORD&gt;
</v>
      </c>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row>
    <row r="68">
      <c r="A68" s="98" t="s">
        <v>43</v>
      </c>
      <c r="B68" s="99" t="s">
        <v>301</v>
      </c>
      <c r="C68" s="79"/>
      <c r="D68" s="79" t="str">
        <f>IFERROR(__xludf.DUMMYFUNCTION("CONCATENATE(""#"",TO_TEXT(A68),SUBSTITUTE($C$56,""&lt;TEXT&gt;"",B68))"),"#12_pert_0
Text:""What is a queue and how to pop an element from it?""
Task: Given the incoherent text above, identify the single word that causes the semantic incoherence and suggest a more suitable word:
Incoherent word: &lt;WORD&gt;
Replacement suggestion: &lt;"&amp;"SUITABLE WORD&gt;
")</f>
        <v>#12_pert_0
Text:"What is a queue and how to pop an element from it?"
Task: Given the incoherent text above, identify the single word that causes the semantic incoherence and suggest a more suitable word:
Incoherent word: &lt;WORD&gt;
Replacement suggestion: &lt;SUITABLE WORD&gt;
</v>
      </c>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row>
    <row r="69">
      <c r="A69" s="98" t="s">
        <v>46</v>
      </c>
      <c r="B69" s="99" t="s">
        <v>302</v>
      </c>
      <c r="C69" s="79"/>
      <c r="D69" s="79" t="str">
        <f>IFERROR(__xludf.DUMMYFUNCTION("CONCATENATE(""#"",TO_TEXT(A69),SUBSTITUTE($C$56,""&lt;TEXT&gt;"",B69))"),"#13_pert_0
Text:""What is a stack and how to enqueue an element in it?""
Task: Given the incoherent text above, identify the single word that causes the semantic incoherence and suggest a more suitable word:
Incoherent word: &lt;WORD&gt;
Replacement suggestion:"&amp;" &lt;SUITABLE WORD&gt;
")</f>
        <v>#13_pert_0
Text:"What is a stack and how to enqueue an element in it?"
Task: Given the incoherent text above, identify the single word that causes the semantic incoherence and suggest a more suitable word:
Incoherent word: &lt;WORD&gt;
Replacement suggestion: &lt;SUITABLE WORD&gt;
</v>
      </c>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row>
    <row r="70">
      <c r="A70" s="98" t="s">
        <v>49</v>
      </c>
      <c r="B70" s="99" t="s">
        <v>303</v>
      </c>
      <c r="C70" s="79"/>
      <c r="D70" s="79" t="str">
        <f>IFERROR(__xludf.DUMMYFUNCTION("CONCATENATE(""#"",TO_TEXT(A70),SUBSTITUTE($C$56,""&lt;TEXT&gt;"",B70))"),"#14_pert_0
Text:""What is a queue and how to push an element on it?""
Task: Given the incoherent text above, identify the single word that causes the semantic incoherence and suggest a more suitable word:
Incoherent word: &lt;WORD&gt;
Replacement suggestion: &lt;S"&amp;"UITABLE WORD&gt;
")</f>
        <v>#14_pert_0
Text:"What is a queue and how to push an element on it?"
Task: Given the incoherent text above, identify the single word that causes the semantic incoherence and suggest a more suitable word:
Incoherent word: &lt;WORD&gt;
Replacement suggestion: &lt;SUITABLE WORD&gt;
</v>
      </c>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row>
    <row r="71">
      <c r="A71" s="98" t="s">
        <v>52</v>
      </c>
      <c r="B71" s="99" t="s">
        <v>304</v>
      </c>
      <c r="C71" s="79"/>
      <c r="D71" s="79" t="str">
        <f>IFERROR(__xludf.DUMMYFUNCTION("CONCATENATE(""#"",TO_TEXT(A71),SUBSTITUTE($C$56,""&lt;TEXT&gt;"",B71))"),"#15_pert_0
Text:""What is a queue and how to push and pop its elements?""
Task: Given the incoherent text above, identify the single word that causes the semantic incoherence and suggest a more suitable word:
Incoherent word: &lt;WORD&gt;
Replacement suggestion"&amp;": &lt;SUITABLE WORD&gt;
")</f>
        <v>#15_pert_0
Text:"What is a queue and how to push and pop its elements?"
Task: Given the incoherent text above, identify the single word that causes the semantic incoherence and suggest a more suitable word:
Incoherent word: &lt;WORD&gt;
Replacement suggestion: &lt;SUITABLE WORD&gt;
</v>
      </c>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row>
    <row r="72">
      <c r="A72" s="98" t="s">
        <v>55</v>
      </c>
      <c r="B72" s="99" t="s">
        <v>305</v>
      </c>
      <c r="C72" s="79"/>
      <c r="D72" s="79" t="str">
        <f>IFERROR(__xludf.DUMMYFUNCTION("CONCATENATE(""#"",TO_TEXT(A72),SUBSTITUTE($C$56,""&lt;TEXT&gt;"",B72))"),"#16_pert_0
Text:""What is a stack and how to enqueue and dequeue its elements?""
Task: Given the incoherent text above, identify the single word that causes the semantic incoherence and suggest a more suitable word:
Incoherent word: &lt;WORD&gt;
Replacement sug"&amp;"gestion: &lt;SUITABLE WORD&gt;
")</f>
        <v>#16_pert_0
Text:"What is a stack and how to enqueue and dequeue its elements?"
Task: Given the incoherent text above, identify the single word that causes the semantic incoherence and suggest a more suitable word:
Incoherent word: &lt;WORD&gt;
Replacement suggestion: &lt;SUITABLE WORD&gt;
</v>
      </c>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row>
    <row r="73">
      <c r="A73" s="98" t="s">
        <v>58</v>
      </c>
      <c r="B73" s="99" t="s">
        <v>306</v>
      </c>
      <c r="C73" s="79"/>
      <c r="D73" s="79" t="str">
        <f>IFERROR(__xludf.DUMMYFUNCTION("CONCATENATE(""#"",TO_TEXT(A73),SUBSTITUTE($C$56,""&lt;TEXT&gt;"",B73))"),"#17_pert_0
Text:""How are the operations to push and pop elements in a queue implemented?""
Task: Given the incoherent text above, identify the single word that causes the semantic incoherence and suggest a more suitable word:
Incoherent word: &lt;WORD&gt;
Repl"&amp;"acement suggestion: &lt;SUITABLE WORD&gt;
")</f>
        <v>#17_pert_0
Text:"How are the operations to push and pop elements in a queue implemented?"
Task: Given the incoherent text above, identify the single word that causes the semantic incoherence and suggest a more suitable word:
Incoherent word: &lt;WORD&gt;
Replacement suggestion: &lt;SUITABLE WORD&gt;
</v>
      </c>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row>
    <row r="74">
      <c r="A74" s="98" t="s">
        <v>61</v>
      </c>
      <c r="B74" s="99" t="s">
        <v>307</v>
      </c>
      <c r="C74" s="79"/>
      <c r="D74" s="79" t="str">
        <f>IFERROR(__xludf.DUMMYFUNCTION("CONCATENATE(""#"",TO_TEXT(A74),SUBSTITUTE($C$56,""&lt;TEXT&gt;"",B74))"),"#18_pert_0
Text:""How are the operations to enqueue and dequeue elements in a stack implemented?""
Task: Given the incoherent text above, identify the single word that causes the semantic incoherence and suggest a more suitable word:
Incoherent word: &lt;WOR"&amp;"D&gt;
Replacement suggestion: &lt;SUITABLE WORD&gt;
")</f>
        <v>#18_pert_0
Text:"How are the operations to enqueue and dequeue elements in a stack implemented?"
Task: Given the incoherent text above, identify the single word that causes the semantic incoherence and suggest a more suitable word:
Incoherent word: &lt;WORD&gt;
Replacement suggestion: &lt;SUITABLE WORD&gt;
</v>
      </c>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row>
    <row r="75">
      <c r="A75" s="98" t="s">
        <v>64</v>
      </c>
      <c r="B75" s="99" t="s">
        <v>308</v>
      </c>
      <c r="C75" s="79"/>
      <c r="D75" s="79" t="str">
        <f>IFERROR(__xludf.DUMMYFUNCTION("CONCATENATE(""#"",TO_TEXT(A75),SUBSTITUTE($C$56,""&lt;TEXT&gt;"",B75))"),"#19_pert_0
Text:""In a stack does the enqueue operation occur at which end?""
Task: Given the incoherent text above, identify the single word that causes the semantic incoherence and suggest a more suitable word:
Incoherent word: &lt;WORD&gt;
Replacement sugges"&amp;"tion: &lt;SUITABLE WORD&gt;
")</f>
        <v>#19_pert_0
Text:"In a stack does the enqueue operation occur at which end?"
Task: Given the incoherent text above, identify the single word that causes the semantic incoherence and suggest a more suitable word:
Incoherent word: &lt;WORD&gt;
Replacement suggestion: &lt;SUITABLE WORD&gt;
</v>
      </c>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row>
    <row r="76">
      <c r="A76" s="98" t="s">
        <v>67</v>
      </c>
      <c r="B76" s="99" t="s">
        <v>309</v>
      </c>
      <c r="C76" s="79"/>
      <c r="D76" s="79" t="str">
        <f>IFERROR(__xludf.DUMMYFUNCTION("CONCATENATE(""#"",TO_TEXT(A76),SUBSTITUTE($C$56,""&lt;TEXT&gt;"",B76))"),"#20_pert_0
Text:""In a queue does the push operation occur at which end?""
Task: Given the incoherent text above, identify the single word that causes the semantic incoherence and suggest a more suitable word:
Incoherent word: &lt;WORD&gt;
Replacement suggestio"&amp;"n: &lt;SUITABLE WORD&gt;
")</f>
        <v>#20_pert_0
Text:"In a queue does the push operation occur at which end?"
Task: Given the incoherent text above, identify the single word that causes the semantic incoherence and suggest a more suitable word:
Incoherent word: &lt;WORD&gt;
Replacement suggestion: &lt;SUITABLE WORD&gt;
</v>
      </c>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row>
    <row r="77">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row>
    <row r="78">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row>
    <row r="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row>
  </sheetData>
  <mergeCells count="1">
    <mergeCell ref="C29:D29"/>
  </mergeCells>
  <hyperlinks>
    <hyperlink r:id="rId1" ref="K6"/>
    <hyperlink r:id="rId2" ref="P6"/>
    <hyperlink r:id="rId3" ref="U6"/>
    <hyperlink r:id="rId4" ref="Z6"/>
    <hyperlink r:id="rId5" ref="AE6"/>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11.5"/>
    <col customWidth="1" min="6" max="6" width="14.0"/>
    <col customWidth="1" min="7" max="7" width="10.63"/>
    <col customWidth="1" min="8" max="8" width="12.0"/>
    <col customWidth="1" min="9" max="9" width="10.5"/>
    <col customWidth="1" min="11" max="13" width="10.5"/>
  </cols>
  <sheetData>
    <row r="1">
      <c r="A1" s="1" t="s">
        <v>2</v>
      </c>
      <c r="C1" s="1"/>
      <c r="D1" s="1"/>
      <c r="E1" s="8" t="s">
        <v>3</v>
      </c>
      <c r="F1" s="10"/>
      <c r="G1" s="11"/>
      <c r="H1" s="10"/>
      <c r="I1" s="11"/>
      <c r="J1" s="10"/>
      <c r="K1" s="9"/>
      <c r="L1" s="10"/>
      <c r="M1" s="11"/>
      <c r="N1" s="10"/>
    </row>
    <row r="2">
      <c r="D2" s="1"/>
      <c r="E2" s="126"/>
      <c r="F2" s="127"/>
      <c r="G2" s="128"/>
      <c r="H2" s="127"/>
      <c r="I2" s="128"/>
      <c r="J2" s="127"/>
      <c r="L2" s="127"/>
      <c r="M2" s="128"/>
      <c r="N2" s="127"/>
    </row>
    <row r="3">
      <c r="D3" s="1"/>
      <c r="E3" s="126" t="s">
        <v>72</v>
      </c>
      <c r="F3" s="127"/>
      <c r="G3" s="126" t="s">
        <v>72</v>
      </c>
      <c r="H3" s="127"/>
      <c r="I3" s="126" t="s">
        <v>72</v>
      </c>
      <c r="J3" s="127"/>
      <c r="K3" s="1" t="s">
        <v>72</v>
      </c>
      <c r="L3" s="127"/>
      <c r="M3" s="129" t="s">
        <v>72</v>
      </c>
      <c r="N3" s="130"/>
    </row>
    <row r="4">
      <c r="D4" s="1"/>
      <c r="E4" s="131" t="s">
        <v>73</v>
      </c>
      <c r="F4" s="127"/>
      <c r="G4" s="131" t="s">
        <v>74</v>
      </c>
      <c r="H4" s="127"/>
      <c r="I4" s="131" t="s">
        <v>75</v>
      </c>
      <c r="J4" s="127"/>
      <c r="K4" s="2" t="s">
        <v>75</v>
      </c>
      <c r="L4" s="127"/>
      <c r="M4" s="132" t="s">
        <v>75</v>
      </c>
      <c r="N4" s="130"/>
    </row>
    <row r="5">
      <c r="D5" s="1"/>
      <c r="E5" s="131"/>
      <c r="F5" s="127"/>
      <c r="G5" s="133" t="s">
        <v>76</v>
      </c>
      <c r="H5" s="127"/>
      <c r="I5" s="128"/>
      <c r="J5" s="127"/>
      <c r="K5" s="22" t="s">
        <v>77</v>
      </c>
      <c r="L5" s="23" t="s">
        <v>78</v>
      </c>
      <c r="M5" s="22"/>
      <c r="N5" s="130"/>
    </row>
    <row r="6">
      <c r="A6" s="25"/>
      <c r="B6" s="25"/>
      <c r="D6" s="1" t="s">
        <v>79</v>
      </c>
      <c r="E6" s="126" t="s">
        <v>80</v>
      </c>
      <c r="F6" s="134" t="s">
        <v>81</v>
      </c>
      <c r="G6" s="126" t="s">
        <v>82</v>
      </c>
      <c r="H6" s="134" t="s">
        <v>83</v>
      </c>
      <c r="I6" s="126" t="s">
        <v>84</v>
      </c>
      <c r="J6" s="134" t="s">
        <v>85</v>
      </c>
      <c r="K6" s="1" t="s">
        <v>337</v>
      </c>
      <c r="L6" s="134" t="s">
        <v>87</v>
      </c>
      <c r="M6" s="129" t="s">
        <v>88</v>
      </c>
      <c r="N6" s="135" t="s">
        <v>89</v>
      </c>
    </row>
    <row r="7" ht="42.0" customHeight="1">
      <c r="A7" s="25" t="s">
        <v>6</v>
      </c>
      <c r="B7" s="31" t="s">
        <v>91</v>
      </c>
      <c r="D7" s="1" t="s">
        <v>338</v>
      </c>
      <c r="E7" s="126" t="s">
        <v>339</v>
      </c>
      <c r="F7" s="136" t="s">
        <v>340</v>
      </c>
      <c r="G7" s="126" t="s">
        <v>339</v>
      </c>
      <c r="H7" s="136" t="s">
        <v>340</v>
      </c>
      <c r="I7" s="126" t="s">
        <v>339</v>
      </c>
      <c r="J7" s="136" t="s">
        <v>340</v>
      </c>
      <c r="K7" s="1" t="s">
        <v>339</v>
      </c>
      <c r="L7" s="136" t="s">
        <v>340</v>
      </c>
      <c r="M7" s="129" t="s">
        <v>339</v>
      </c>
      <c r="N7" s="137" t="s">
        <v>340</v>
      </c>
    </row>
    <row r="8">
      <c r="A8" s="138">
        <v>1.0</v>
      </c>
      <c r="B8" s="36" t="s">
        <v>9</v>
      </c>
      <c r="D8" s="2">
        <v>1.0</v>
      </c>
      <c r="E8" s="131">
        <v>5.0</v>
      </c>
      <c r="F8" s="139">
        <f>if(E8&gt;E9,1,0)</f>
        <v>1</v>
      </c>
      <c r="G8" s="131">
        <v>4.0</v>
      </c>
      <c r="H8" s="139">
        <f>if(G8&gt;G9,1,0)</f>
        <v>1</v>
      </c>
      <c r="I8" s="131">
        <v>4.0</v>
      </c>
      <c r="J8" s="139">
        <f>if(I8&gt;I9,1,0)</f>
        <v>1</v>
      </c>
      <c r="K8" s="2">
        <v>4.0</v>
      </c>
      <c r="L8" s="139">
        <f>if(K8&gt;K9,1,0)</f>
        <v>1</v>
      </c>
      <c r="M8" s="131">
        <v>3.0</v>
      </c>
      <c r="N8" s="139">
        <f>if(M8&gt;M9,1,0)</f>
        <v>1</v>
      </c>
    </row>
    <row r="9">
      <c r="A9" s="36" t="s">
        <v>10</v>
      </c>
      <c r="B9" s="105" t="s">
        <v>290</v>
      </c>
      <c r="D9" s="2">
        <v>0.0</v>
      </c>
      <c r="E9" s="131">
        <v>1.0</v>
      </c>
      <c r="F9" s="127"/>
      <c r="G9" s="131">
        <v>2.0</v>
      </c>
      <c r="H9" s="127"/>
      <c r="I9" s="131">
        <v>1.0</v>
      </c>
      <c r="J9" s="127"/>
      <c r="K9" s="2">
        <v>2.0</v>
      </c>
      <c r="L9" s="127"/>
      <c r="M9" s="131">
        <v>2.0</v>
      </c>
      <c r="N9" s="127"/>
    </row>
    <row r="10">
      <c r="A10" s="138">
        <v>2.0</v>
      </c>
      <c r="B10" s="36" t="s">
        <v>12</v>
      </c>
      <c r="D10" s="2">
        <v>1.0</v>
      </c>
      <c r="E10" s="131">
        <v>5.0</v>
      </c>
      <c r="F10" s="139">
        <f>if(E10&gt;E11,1,0)</f>
        <v>1</v>
      </c>
      <c r="G10" s="131">
        <v>5.0</v>
      </c>
      <c r="H10" s="139">
        <f>if(G10&gt;G11,1,0)</f>
        <v>1</v>
      </c>
      <c r="I10" s="131">
        <v>5.0</v>
      </c>
      <c r="J10" s="139">
        <f>if(I10&gt;I11,1,0)</f>
        <v>1</v>
      </c>
      <c r="K10" s="2">
        <v>5.0</v>
      </c>
      <c r="L10" s="139">
        <f>if(K10&gt;K11,1,0)</f>
        <v>1</v>
      </c>
      <c r="M10" s="131">
        <v>5.0</v>
      </c>
      <c r="N10" s="139">
        <f>if(M10&gt;M11,1,0)</f>
        <v>1</v>
      </c>
    </row>
    <row r="11">
      <c r="A11" s="36" t="s">
        <v>13</v>
      </c>
      <c r="B11" s="36" t="s">
        <v>291</v>
      </c>
      <c r="D11" s="2">
        <v>0.0</v>
      </c>
      <c r="E11" s="131">
        <v>2.0</v>
      </c>
      <c r="F11" s="127"/>
      <c r="G11" s="131">
        <v>2.0</v>
      </c>
      <c r="H11" s="127"/>
      <c r="I11" s="131">
        <v>2.0</v>
      </c>
      <c r="J11" s="127"/>
      <c r="K11" s="2">
        <v>3.0</v>
      </c>
      <c r="L11" s="127"/>
      <c r="M11" s="131">
        <v>1.0</v>
      </c>
      <c r="N11" s="127"/>
    </row>
    <row r="12">
      <c r="A12" s="138">
        <v>3.0</v>
      </c>
      <c r="B12" s="36" t="s">
        <v>15</v>
      </c>
      <c r="D12" s="2">
        <v>1.0</v>
      </c>
      <c r="E12" s="131">
        <v>5.0</v>
      </c>
      <c r="F12" s="139">
        <f>if(E12&gt;E13,1,0)</f>
        <v>1</v>
      </c>
      <c r="G12" s="131">
        <v>5.0</v>
      </c>
      <c r="H12" s="139">
        <f>if(G12&gt;G13,1,0)</f>
        <v>1</v>
      </c>
      <c r="I12" s="131">
        <v>5.0</v>
      </c>
      <c r="J12" s="139">
        <f>if(I12&gt;I13,1,0)</f>
        <v>1</v>
      </c>
      <c r="K12" s="2">
        <v>5.0</v>
      </c>
      <c r="L12" s="139">
        <f>if(K12&gt;K13,1,0)</f>
        <v>1</v>
      </c>
      <c r="M12" s="131">
        <v>5.0</v>
      </c>
      <c r="N12" s="139">
        <f>if(M12&gt;M13,1,0)</f>
        <v>1</v>
      </c>
    </row>
    <row r="13">
      <c r="A13" s="36" t="s">
        <v>16</v>
      </c>
      <c r="B13" s="36" t="s">
        <v>292</v>
      </c>
      <c r="D13" s="2">
        <v>0.0</v>
      </c>
      <c r="E13" s="131">
        <v>4.0</v>
      </c>
      <c r="F13" s="127"/>
      <c r="G13" s="131">
        <v>4.0</v>
      </c>
      <c r="H13" s="127"/>
      <c r="I13" s="131">
        <v>3.0</v>
      </c>
      <c r="J13" s="127"/>
      <c r="K13" s="2">
        <v>4.0</v>
      </c>
      <c r="L13" s="127"/>
      <c r="M13" s="131">
        <v>3.0</v>
      </c>
      <c r="N13" s="127"/>
    </row>
    <row r="14">
      <c r="A14" s="138">
        <v>4.0</v>
      </c>
      <c r="B14" s="36" t="s">
        <v>18</v>
      </c>
      <c r="D14" s="2">
        <v>1.0</v>
      </c>
      <c r="E14" s="131">
        <v>5.0</v>
      </c>
      <c r="F14" s="139">
        <f>if(E14&gt;E15,1,0)</f>
        <v>0</v>
      </c>
      <c r="G14" s="131">
        <v>5.0</v>
      </c>
      <c r="H14" s="139">
        <f>if(G14&gt;G15,1,0)</f>
        <v>1</v>
      </c>
      <c r="I14" s="131">
        <v>5.0</v>
      </c>
      <c r="J14" s="139">
        <f>if(I14&gt;I15,1,0)</f>
        <v>1</v>
      </c>
      <c r="K14" s="2">
        <v>5.0</v>
      </c>
      <c r="L14" s="139">
        <f>if(K14&gt;K15,1,0)</f>
        <v>0</v>
      </c>
      <c r="M14" s="131">
        <v>5.0</v>
      </c>
      <c r="N14" s="139">
        <f>if(M14&gt;M15,1,0)</f>
        <v>1</v>
      </c>
      <c r="X14" s="21"/>
    </row>
    <row r="15">
      <c r="A15" s="36" t="s">
        <v>19</v>
      </c>
      <c r="B15" s="36" t="s">
        <v>293</v>
      </c>
      <c r="D15" s="2">
        <v>0.0</v>
      </c>
      <c r="E15" s="131">
        <v>5.0</v>
      </c>
      <c r="F15" s="127"/>
      <c r="G15" s="131">
        <v>4.0</v>
      </c>
      <c r="H15" s="127"/>
      <c r="I15" s="131">
        <v>4.0</v>
      </c>
      <c r="J15" s="127"/>
      <c r="K15" s="2">
        <v>5.0</v>
      </c>
      <c r="L15" s="127"/>
      <c r="M15" s="131">
        <v>2.0</v>
      </c>
      <c r="N15" s="127"/>
    </row>
    <row r="16">
      <c r="A16" s="138">
        <v>5.0</v>
      </c>
      <c r="B16" s="36" t="s">
        <v>21</v>
      </c>
      <c r="D16" s="2">
        <v>1.0</v>
      </c>
      <c r="E16" s="131">
        <v>5.0</v>
      </c>
      <c r="F16" s="139">
        <f>if(E16&gt;E17,1,0)</f>
        <v>0</v>
      </c>
      <c r="G16" s="131">
        <v>5.0</v>
      </c>
      <c r="H16" s="139">
        <f>if(G16&gt;G17,1,0)</f>
        <v>0</v>
      </c>
      <c r="I16" s="131">
        <v>5.0</v>
      </c>
      <c r="J16" s="139">
        <f>if(I16&gt;I17,1,0)</f>
        <v>1</v>
      </c>
      <c r="K16" s="2">
        <v>5.0</v>
      </c>
      <c r="L16" s="139">
        <f>if(K16&gt;K17,1,0)</f>
        <v>0</v>
      </c>
      <c r="M16" s="131">
        <v>5.0</v>
      </c>
      <c r="N16" s="139">
        <f>if(M16&gt;M17,1,0)</f>
        <v>1</v>
      </c>
    </row>
    <row r="17">
      <c r="A17" s="36" t="s">
        <v>22</v>
      </c>
      <c r="B17" s="36" t="s">
        <v>294</v>
      </c>
      <c r="D17" s="2">
        <v>0.0</v>
      </c>
      <c r="E17" s="131">
        <v>5.0</v>
      </c>
      <c r="F17" s="127"/>
      <c r="G17" s="131">
        <v>5.0</v>
      </c>
      <c r="H17" s="127"/>
      <c r="I17" s="131">
        <v>4.0</v>
      </c>
      <c r="J17" s="127"/>
      <c r="K17" s="2">
        <v>5.0</v>
      </c>
      <c r="L17" s="127"/>
      <c r="M17" s="131">
        <v>3.0</v>
      </c>
      <c r="N17" s="127"/>
    </row>
    <row r="18">
      <c r="A18" s="138">
        <v>6.0</v>
      </c>
      <c r="B18" s="36" t="s">
        <v>24</v>
      </c>
      <c r="D18" s="2">
        <v>1.0</v>
      </c>
      <c r="E18" s="131">
        <v>5.0</v>
      </c>
      <c r="F18" s="139">
        <f>if(E18&gt;E19,1,0)</f>
        <v>1</v>
      </c>
      <c r="G18" s="131">
        <v>5.0</v>
      </c>
      <c r="H18" s="139">
        <f>if(G18&gt;G19,1,0)</f>
        <v>0</v>
      </c>
      <c r="I18" s="131">
        <v>5.0</v>
      </c>
      <c r="J18" s="139">
        <f>if(I18&gt;I19,1,0)</f>
        <v>1</v>
      </c>
      <c r="K18" s="2">
        <v>5.0</v>
      </c>
      <c r="L18" s="139">
        <f>if(K18&gt;K19,1,0)</f>
        <v>0</v>
      </c>
      <c r="M18" s="131">
        <v>5.0</v>
      </c>
      <c r="N18" s="139">
        <f>if(M18&gt;M19,1,0)</f>
        <v>1</v>
      </c>
    </row>
    <row r="19">
      <c r="A19" s="36" t="s">
        <v>25</v>
      </c>
      <c r="B19" s="36" t="s">
        <v>295</v>
      </c>
      <c r="D19" s="2">
        <v>0.0</v>
      </c>
      <c r="E19" s="131">
        <v>4.0</v>
      </c>
      <c r="F19" s="127"/>
      <c r="G19" s="131">
        <v>5.0</v>
      </c>
      <c r="H19" s="127"/>
      <c r="I19" s="131">
        <v>4.0</v>
      </c>
      <c r="J19" s="127"/>
      <c r="K19" s="2">
        <v>5.0</v>
      </c>
      <c r="L19" s="127"/>
      <c r="M19" s="131">
        <v>2.0</v>
      </c>
      <c r="N19" s="127"/>
    </row>
    <row r="20">
      <c r="A20" s="138">
        <v>7.0</v>
      </c>
      <c r="B20" s="36" t="s">
        <v>27</v>
      </c>
      <c r="D20" s="2">
        <v>1.0</v>
      </c>
      <c r="E20" s="131">
        <v>5.0</v>
      </c>
      <c r="F20" s="139">
        <f>if(E20&gt;E21,1,0)</f>
        <v>1</v>
      </c>
      <c r="G20" s="131">
        <v>5.0</v>
      </c>
      <c r="H20" s="139">
        <f>if(G20&gt;G21,1,0)</f>
        <v>0</v>
      </c>
      <c r="I20" s="131">
        <v>5.0</v>
      </c>
      <c r="J20" s="139">
        <f>if(I20&gt;I21,1,0)</f>
        <v>0</v>
      </c>
      <c r="K20" s="2">
        <v>5.0</v>
      </c>
      <c r="L20" s="139">
        <f>if(K20&gt;K21,1,0)</f>
        <v>0</v>
      </c>
      <c r="M20" s="131">
        <v>5.0</v>
      </c>
      <c r="N20" s="139">
        <f>if(M20&gt;M21,1,0)</f>
        <v>1</v>
      </c>
    </row>
    <row r="21">
      <c r="A21" s="36" t="s">
        <v>28</v>
      </c>
      <c r="B21" s="36" t="s">
        <v>296</v>
      </c>
      <c r="D21" s="2">
        <v>0.0</v>
      </c>
      <c r="E21" s="131">
        <v>4.0</v>
      </c>
      <c r="F21" s="127"/>
      <c r="G21" s="131">
        <v>5.0</v>
      </c>
      <c r="H21" s="127"/>
      <c r="I21" s="131">
        <v>5.0</v>
      </c>
      <c r="J21" s="127"/>
      <c r="K21" s="2">
        <v>5.0</v>
      </c>
      <c r="L21" s="127"/>
      <c r="M21" s="131">
        <v>3.0</v>
      </c>
      <c r="N21" s="127"/>
    </row>
    <row r="22">
      <c r="A22" s="138">
        <v>8.0</v>
      </c>
      <c r="B22" s="36" t="s">
        <v>30</v>
      </c>
      <c r="D22" s="2">
        <v>1.0</v>
      </c>
      <c r="E22" s="131">
        <v>5.0</v>
      </c>
      <c r="F22" s="139">
        <f>if(E22&gt;E23,1,0)</f>
        <v>1</v>
      </c>
      <c r="G22" s="131">
        <v>5.0</v>
      </c>
      <c r="H22" s="139">
        <f>if(G22&gt;G23,1,0)</f>
        <v>0</v>
      </c>
      <c r="I22" s="131">
        <v>5.0</v>
      </c>
      <c r="J22" s="139">
        <f>if(I22&gt;I23,1,0)</f>
        <v>1</v>
      </c>
      <c r="K22" s="2">
        <v>5.0</v>
      </c>
      <c r="L22" s="139">
        <f>if(K22&gt;K23,1,0)</f>
        <v>1</v>
      </c>
      <c r="M22" s="131">
        <v>5.0</v>
      </c>
      <c r="N22" s="139">
        <f>if(M22&gt;M23,1,0)</f>
        <v>1</v>
      </c>
    </row>
    <row r="23">
      <c r="A23" s="36" t="s">
        <v>31</v>
      </c>
      <c r="B23" s="36" t="s">
        <v>297</v>
      </c>
      <c r="D23" s="2">
        <v>0.0</v>
      </c>
      <c r="E23" s="131">
        <v>3.0</v>
      </c>
      <c r="F23" s="127"/>
      <c r="G23" s="131">
        <v>5.0</v>
      </c>
      <c r="H23" s="127"/>
      <c r="I23" s="131">
        <v>3.0</v>
      </c>
      <c r="J23" s="127"/>
      <c r="K23" s="2">
        <v>4.0</v>
      </c>
      <c r="L23" s="127"/>
      <c r="M23" s="131">
        <v>2.0</v>
      </c>
      <c r="N23" s="127"/>
    </row>
    <row r="24">
      <c r="A24" s="138">
        <v>9.0</v>
      </c>
      <c r="B24" s="36" t="s">
        <v>33</v>
      </c>
      <c r="D24" s="2">
        <v>1.0</v>
      </c>
      <c r="E24" s="131">
        <v>5.0</v>
      </c>
      <c r="F24" s="139">
        <f>if(E24&gt;E25,1,0)</f>
        <v>1</v>
      </c>
      <c r="G24" s="131">
        <v>3.0</v>
      </c>
      <c r="H24" s="139">
        <f>if(G24&gt;G25,1,0)</f>
        <v>0</v>
      </c>
      <c r="I24" s="131">
        <v>4.0</v>
      </c>
      <c r="J24" s="139">
        <f>if(I24&gt;I25,1,0)</f>
        <v>1</v>
      </c>
      <c r="K24" s="2">
        <v>5.0</v>
      </c>
      <c r="L24" s="139">
        <f>if(K24&gt;K25,1,0)</f>
        <v>0</v>
      </c>
      <c r="M24" s="131">
        <v>4.0</v>
      </c>
      <c r="N24" s="139">
        <f>if(M24&gt;M25,1,0)</f>
        <v>1</v>
      </c>
    </row>
    <row r="25">
      <c r="A25" s="36" t="s">
        <v>34</v>
      </c>
      <c r="B25" s="36" t="s">
        <v>298</v>
      </c>
      <c r="D25" s="2">
        <v>0.0</v>
      </c>
      <c r="E25" s="131">
        <v>3.0</v>
      </c>
      <c r="F25" s="127"/>
      <c r="G25" s="131">
        <v>4.0</v>
      </c>
      <c r="H25" s="127"/>
      <c r="I25" s="131">
        <v>3.0</v>
      </c>
      <c r="J25" s="127"/>
      <c r="K25" s="2">
        <v>5.0</v>
      </c>
      <c r="L25" s="127"/>
      <c r="M25" s="131">
        <v>3.0</v>
      </c>
      <c r="N25" s="127"/>
    </row>
    <row r="26">
      <c r="A26" s="138">
        <v>10.0</v>
      </c>
      <c r="B26" s="36" t="s">
        <v>36</v>
      </c>
      <c r="D26" s="2">
        <v>1.0</v>
      </c>
      <c r="E26" s="131">
        <v>5.0</v>
      </c>
      <c r="F26" s="139">
        <f>if(E26&gt;E27,1,0)</f>
        <v>1</v>
      </c>
      <c r="G26" s="131">
        <v>5.0</v>
      </c>
      <c r="H26" s="139">
        <f>if(G26&gt;G27,1,0)</f>
        <v>1</v>
      </c>
      <c r="I26" s="131">
        <v>5.0</v>
      </c>
      <c r="J26" s="139">
        <f>if(I26&gt;I27,1,0)</f>
        <v>1</v>
      </c>
      <c r="K26" s="2">
        <v>5.0</v>
      </c>
      <c r="L26" s="139">
        <f>if(K26&gt;K27,1,0)</f>
        <v>1</v>
      </c>
      <c r="M26" s="131">
        <v>5.0</v>
      </c>
      <c r="N26" s="139">
        <f>if(M26&gt;M27,1,0)</f>
        <v>1</v>
      </c>
    </row>
    <row r="27">
      <c r="A27" s="36" t="s">
        <v>37</v>
      </c>
      <c r="B27" s="36" t="s">
        <v>299</v>
      </c>
      <c r="D27" s="2">
        <v>0.0</v>
      </c>
      <c r="E27" s="131">
        <v>3.0</v>
      </c>
      <c r="F27" s="127"/>
      <c r="G27" s="131">
        <v>3.0</v>
      </c>
      <c r="H27" s="127"/>
      <c r="I27" s="131">
        <v>3.0</v>
      </c>
      <c r="J27" s="127"/>
      <c r="K27" s="2">
        <v>3.0</v>
      </c>
      <c r="L27" s="127"/>
      <c r="M27" s="131">
        <v>2.0</v>
      </c>
      <c r="N27" s="127"/>
    </row>
    <row r="28">
      <c r="A28" s="138">
        <v>11.0</v>
      </c>
      <c r="B28" s="36" t="s">
        <v>39</v>
      </c>
      <c r="D28" s="2">
        <v>1.0</v>
      </c>
      <c r="E28" s="131">
        <v>5.0</v>
      </c>
      <c r="F28" s="139">
        <f>if(E28&gt;E29,1,0)</f>
        <v>1</v>
      </c>
      <c r="G28" s="131">
        <v>5.0</v>
      </c>
      <c r="H28" s="139">
        <f>if(G28&gt;G29,1,0)</f>
        <v>1</v>
      </c>
      <c r="I28" s="131">
        <v>5.0</v>
      </c>
      <c r="J28" s="139">
        <f>if(I28&gt;I29,1,0)</f>
        <v>1</v>
      </c>
      <c r="K28" s="2">
        <v>5.0</v>
      </c>
      <c r="L28" s="139">
        <f>if(K28&gt;K29,1,0)</f>
        <v>0</v>
      </c>
      <c r="M28" s="131">
        <v>5.0</v>
      </c>
      <c r="N28" s="139">
        <f>if(M28&gt;M29,1,0)</f>
        <v>1</v>
      </c>
    </row>
    <row r="29">
      <c r="A29" s="36" t="s">
        <v>40</v>
      </c>
      <c r="B29" s="36" t="s">
        <v>300</v>
      </c>
      <c r="D29" s="2">
        <v>0.0</v>
      </c>
      <c r="E29" s="131">
        <v>2.0</v>
      </c>
      <c r="F29" s="127"/>
      <c r="G29" s="131">
        <v>2.0</v>
      </c>
      <c r="H29" s="127"/>
      <c r="I29" s="131">
        <v>2.0</v>
      </c>
      <c r="J29" s="127"/>
      <c r="K29" s="2">
        <v>5.0</v>
      </c>
      <c r="L29" s="127"/>
      <c r="M29" s="131">
        <v>2.0</v>
      </c>
      <c r="N29" s="127"/>
    </row>
    <row r="30">
      <c r="A30" s="138">
        <v>12.0</v>
      </c>
      <c r="B30" s="36" t="s">
        <v>42</v>
      </c>
      <c r="D30" s="2">
        <v>1.0</v>
      </c>
      <c r="E30" s="131">
        <v>5.0</v>
      </c>
      <c r="F30" s="139">
        <f>if(E30&gt;E31,1,0)</f>
        <v>0</v>
      </c>
      <c r="G30" s="131">
        <v>5.0</v>
      </c>
      <c r="H30" s="139">
        <f>if(G30&gt;G31,1,0)</f>
        <v>0</v>
      </c>
      <c r="I30" s="131">
        <v>5.0</v>
      </c>
      <c r="J30" s="139">
        <f>if(I30&gt;I31,1,0)</f>
        <v>1</v>
      </c>
      <c r="K30" s="2">
        <v>5.0</v>
      </c>
      <c r="L30" s="139">
        <f>if(K30&gt;K31,1,0)</f>
        <v>0</v>
      </c>
      <c r="M30" s="131">
        <v>5.0</v>
      </c>
      <c r="N30" s="139">
        <f>if(M30&gt;M31,1,0)</f>
        <v>1</v>
      </c>
    </row>
    <row r="31">
      <c r="A31" s="36" t="s">
        <v>43</v>
      </c>
      <c r="B31" s="36" t="s">
        <v>301</v>
      </c>
      <c r="D31" s="2">
        <v>0.0</v>
      </c>
      <c r="E31" s="131">
        <v>5.0</v>
      </c>
      <c r="F31" s="127"/>
      <c r="G31" s="131">
        <v>5.0</v>
      </c>
      <c r="H31" s="127"/>
      <c r="I31" s="131">
        <v>3.0</v>
      </c>
      <c r="J31" s="127"/>
      <c r="K31" s="2">
        <v>5.0</v>
      </c>
      <c r="L31" s="127"/>
      <c r="M31" s="131">
        <v>3.0</v>
      </c>
      <c r="N31" s="127"/>
    </row>
    <row r="32">
      <c r="A32" s="138">
        <v>13.0</v>
      </c>
      <c r="B32" s="36" t="s">
        <v>45</v>
      </c>
      <c r="D32" s="2">
        <v>1.0</v>
      </c>
      <c r="E32" s="131">
        <v>5.0</v>
      </c>
      <c r="F32" s="139">
        <f>if(E32&gt;E33,1,0)</f>
        <v>1</v>
      </c>
      <c r="G32" s="131">
        <v>5.0</v>
      </c>
      <c r="H32" s="139">
        <f>if(G32&gt;G33,1,0)</f>
        <v>1</v>
      </c>
      <c r="I32" s="131">
        <v>5.0</v>
      </c>
      <c r="J32" s="139">
        <f>if(I32&gt;I33,1,0)</f>
        <v>1</v>
      </c>
      <c r="K32" s="2">
        <v>5.0</v>
      </c>
      <c r="L32" s="139">
        <f>if(K32&gt;K33,1,0)</f>
        <v>0</v>
      </c>
      <c r="M32" s="131">
        <v>5.0</v>
      </c>
      <c r="N32" s="139">
        <f>if(M32&gt;M33,1,0)</f>
        <v>1</v>
      </c>
    </row>
    <row r="33">
      <c r="A33" s="36" t="s">
        <v>46</v>
      </c>
      <c r="B33" s="36" t="s">
        <v>302</v>
      </c>
      <c r="D33" s="2">
        <v>0.0</v>
      </c>
      <c r="E33" s="131">
        <v>2.0</v>
      </c>
      <c r="F33" s="127"/>
      <c r="G33" s="131">
        <v>2.0</v>
      </c>
      <c r="H33" s="127"/>
      <c r="I33" s="131">
        <v>3.0</v>
      </c>
      <c r="J33" s="127"/>
      <c r="K33" s="2">
        <v>5.0</v>
      </c>
      <c r="L33" s="127"/>
      <c r="M33" s="131">
        <v>2.0</v>
      </c>
      <c r="N33" s="127"/>
    </row>
    <row r="34">
      <c r="A34" s="138">
        <v>14.0</v>
      </c>
      <c r="B34" s="36" t="s">
        <v>48</v>
      </c>
      <c r="D34" s="2">
        <v>1.0</v>
      </c>
      <c r="E34" s="131">
        <v>5.0</v>
      </c>
      <c r="F34" s="139">
        <f>if(E34&gt;E35,1,0)</f>
        <v>0</v>
      </c>
      <c r="G34" s="131">
        <v>5.0</v>
      </c>
      <c r="H34" s="139">
        <f>if(G34&gt;G35,1,0)</f>
        <v>1</v>
      </c>
      <c r="I34" s="131">
        <v>5.0</v>
      </c>
      <c r="J34" s="139">
        <f>if(I34&gt;I35,1,0)</f>
        <v>1</v>
      </c>
      <c r="K34" s="2">
        <v>5.0</v>
      </c>
      <c r="L34" s="139">
        <f>if(K34&gt;K35,1,0)</f>
        <v>0</v>
      </c>
      <c r="M34" s="131">
        <v>5.0</v>
      </c>
      <c r="N34" s="139">
        <f>if(M34&gt;M35,1,0)</f>
        <v>1</v>
      </c>
    </row>
    <row r="35">
      <c r="A35" s="36" t="s">
        <v>49</v>
      </c>
      <c r="B35" s="36" t="s">
        <v>303</v>
      </c>
      <c r="D35" s="2">
        <v>0.0</v>
      </c>
      <c r="E35" s="131">
        <v>5.0</v>
      </c>
      <c r="F35" s="127"/>
      <c r="G35" s="131">
        <v>2.0</v>
      </c>
      <c r="H35" s="127"/>
      <c r="I35" s="131">
        <v>3.0</v>
      </c>
      <c r="J35" s="127"/>
      <c r="K35" s="2">
        <v>5.0</v>
      </c>
      <c r="L35" s="127"/>
      <c r="M35" s="131">
        <v>3.0</v>
      </c>
      <c r="N35" s="127"/>
    </row>
    <row r="36">
      <c r="A36" s="138">
        <v>15.0</v>
      </c>
      <c r="B36" s="36" t="s">
        <v>51</v>
      </c>
      <c r="D36" s="2">
        <v>1.0</v>
      </c>
      <c r="E36" s="131">
        <v>5.0</v>
      </c>
      <c r="F36" s="139">
        <f>if(E36&gt;E37,1,0)</f>
        <v>1</v>
      </c>
      <c r="G36" s="131">
        <v>5.0</v>
      </c>
      <c r="H36" s="139">
        <f>if(G36&gt;G37,1,0)</f>
        <v>1</v>
      </c>
      <c r="I36" s="131">
        <v>5.0</v>
      </c>
      <c r="J36" s="139">
        <f>if(I36&gt;I37,1,0)</f>
        <v>1</v>
      </c>
      <c r="K36" s="2">
        <v>5.0</v>
      </c>
      <c r="L36" s="139">
        <f>if(K36&gt;K37,1,0)</f>
        <v>0</v>
      </c>
      <c r="M36" s="131">
        <v>5.0</v>
      </c>
      <c r="N36" s="139">
        <f>if(M36&gt;M37,1,0)</f>
        <v>1</v>
      </c>
    </row>
    <row r="37">
      <c r="A37" s="36" t="s">
        <v>52</v>
      </c>
      <c r="B37" s="36" t="s">
        <v>304</v>
      </c>
      <c r="D37" s="2">
        <v>0.0</v>
      </c>
      <c r="E37" s="131">
        <v>4.0</v>
      </c>
      <c r="F37" s="127"/>
      <c r="G37" s="131">
        <v>4.0</v>
      </c>
      <c r="H37" s="127"/>
      <c r="I37" s="131">
        <v>4.0</v>
      </c>
      <c r="J37" s="127"/>
      <c r="K37" s="2">
        <v>5.0</v>
      </c>
      <c r="L37" s="127"/>
      <c r="M37" s="131">
        <v>2.0</v>
      </c>
      <c r="N37" s="127"/>
    </row>
    <row r="38">
      <c r="A38" s="138">
        <v>16.0</v>
      </c>
      <c r="B38" s="36" t="s">
        <v>54</v>
      </c>
      <c r="D38" s="2">
        <v>1.0</v>
      </c>
      <c r="E38" s="131">
        <v>5.0</v>
      </c>
      <c r="F38" s="139">
        <f>if(E38&gt;E39,1,0)</f>
        <v>1</v>
      </c>
      <c r="G38" s="131">
        <v>5.0</v>
      </c>
      <c r="H38" s="139">
        <f>if(G38&gt;G39,1,0)</f>
        <v>1</v>
      </c>
      <c r="I38" s="131">
        <v>5.0</v>
      </c>
      <c r="J38" s="139">
        <f>if(I38&gt;I39,1,0)</f>
        <v>1</v>
      </c>
      <c r="K38" s="2">
        <v>5.0</v>
      </c>
      <c r="L38" s="139">
        <f>if(K38&gt;K39,1,0)</f>
        <v>1</v>
      </c>
      <c r="M38" s="131">
        <v>5.0</v>
      </c>
      <c r="N38" s="139">
        <f>if(M38&gt;M39,1,0)</f>
        <v>1</v>
      </c>
    </row>
    <row r="39">
      <c r="A39" s="36" t="s">
        <v>55</v>
      </c>
      <c r="B39" s="36" t="s">
        <v>305</v>
      </c>
      <c r="D39" s="2">
        <v>0.0</v>
      </c>
      <c r="E39" s="131">
        <v>1.0</v>
      </c>
      <c r="F39" s="127"/>
      <c r="G39" s="131">
        <v>2.0</v>
      </c>
      <c r="H39" s="127"/>
      <c r="I39" s="131">
        <v>2.0</v>
      </c>
      <c r="J39" s="127"/>
      <c r="K39" s="2">
        <v>4.0</v>
      </c>
      <c r="L39" s="127"/>
      <c r="M39" s="131">
        <v>2.0</v>
      </c>
      <c r="N39" s="127"/>
    </row>
    <row r="40">
      <c r="A40" s="138">
        <v>17.0</v>
      </c>
      <c r="B40" s="36" t="s">
        <v>57</v>
      </c>
      <c r="D40" s="2">
        <v>1.0</v>
      </c>
      <c r="E40" s="131">
        <v>5.0</v>
      </c>
      <c r="F40" s="139">
        <f>if(E40&gt;E41,1,0)</f>
        <v>1</v>
      </c>
      <c r="G40" s="131">
        <v>5.0</v>
      </c>
      <c r="H40" s="139">
        <f>if(G40&gt;G41,1,0)</f>
        <v>0</v>
      </c>
      <c r="I40" s="131">
        <v>5.0</v>
      </c>
      <c r="J40" s="139">
        <f>if(I40&gt;I41,1,0)</f>
        <v>1</v>
      </c>
      <c r="K40" s="2">
        <v>5.0</v>
      </c>
      <c r="L40" s="139">
        <f>if(K40&gt;K41,1,0)</f>
        <v>0</v>
      </c>
      <c r="M40" s="131">
        <v>5.0</v>
      </c>
      <c r="N40" s="139">
        <f>if(M40&gt;M41,1,0)</f>
        <v>1</v>
      </c>
    </row>
    <row r="41">
      <c r="A41" s="36" t="s">
        <v>58</v>
      </c>
      <c r="B41" s="36" t="s">
        <v>306</v>
      </c>
      <c r="D41" s="2">
        <v>0.0</v>
      </c>
      <c r="E41" s="131">
        <v>1.0</v>
      </c>
      <c r="F41" s="127"/>
      <c r="G41" s="131">
        <v>5.0</v>
      </c>
      <c r="H41" s="127"/>
      <c r="I41" s="131">
        <v>3.0</v>
      </c>
      <c r="J41" s="127"/>
      <c r="K41" s="2">
        <v>5.0</v>
      </c>
      <c r="L41" s="127"/>
      <c r="M41" s="131">
        <v>2.0</v>
      </c>
      <c r="N41" s="127"/>
    </row>
    <row r="42">
      <c r="A42" s="138">
        <v>18.0</v>
      </c>
      <c r="B42" s="36" t="s">
        <v>60</v>
      </c>
      <c r="D42" s="2">
        <v>1.0</v>
      </c>
      <c r="E42" s="131">
        <v>5.0</v>
      </c>
      <c r="F42" s="139">
        <f>if(E42&gt;E43,1,0)</f>
        <v>0</v>
      </c>
      <c r="G42" s="131">
        <v>5.0</v>
      </c>
      <c r="H42" s="139">
        <f>if(G42&gt;G43,1,0)</f>
        <v>1</v>
      </c>
      <c r="I42" s="131">
        <v>5.0</v>
      </c>
      <c r="J42" s="139">
        <f>if(I42&gt;I43,1,0)</f>
        <v>1</v>
      </c>
      <c r="K42" s="2">
        <v>5.0</v>
      </c>
      <c r="L42" s="139">
        <f>if(K42&gt;K43,1,0)</f>
        <v>1</v>
      </c>
      <c r="M42" s="131">
        <v>5.0</v>
      </c>
      <c r="N42" s="139">
        <f>if(M42&gt;M43,1,0)</f>
        <v>1</v>
      </c>
    </row>
    <row r="43">
      <c r="A43" s="36" t="s">
        <v>61</v>
      </c>
      <c r="B43" s="36" t="s">
        <v>307</v>
      </c>
      <c r="D43" s="2">
        <v>0.0</v>
      </c>
      <c r="E43" s="131">
        <v>5.0</v>
      </c>
      <c r="F43" s="127"/>
      <c r="G43" s="131">
        <v>2.0</v>
      </c>
      <c r="H43" s="127"/>
      <c r="I43" s="131">
        <v>2.0</v>
      </c>
      <c r="J43" s="127"/>
      <c r="K43" s="2">
        <v>1.0</v>
      </c>
      <c r="L43" s="127"/>
      <c r="M43" s="131">
        <v>2.0</v>
      </c>
      <c r="N43" s="127"/>
    </row>
    <row r="44">
      <c r="A44" s="138">
        <v>19.0</v>
      </c>
      <c r="B44" s="36" t="s">
        <v>63</v>
      </c>
      <c r="D44" s="2">
        <v>1.0</v>
      </c>
      <c r="E44" s="131">
        <v>5.0</v>
      </c>
      <c r="F44" s="139">
        <f>if(E44&gt;E45,1,0)</f>
        <v>1</v>
      </c>
      <c r="G44" s="131">
        <v>4.0</v>
      </c>
      <c r="H44" s="139">
        <f>if(G44&gt;G45,1,0)</f>
        <v>1</v>
      </c>
      <c r="I44" s="131">
        <v>5.0</v>
      </c>
      <c r="J44" s="139">
        <f>if(I44&gt;I45,1,0)</f>
        <v>1</v>
      </c>
      <c r="K44" s="2">
        <v>5.0</v>
      </c>
      <c r="L44" s="139">
        <f>if(K44&gt;K45,1,0)</f>
        <v>1</v>
      </c>
      <c r="M44" s="131">
        <v>5.0</v>
      </c>
      <c r="N44" s="139">
        <f>if(M44&gt;M45,1,0)</f>
        <v>1</v>
      </c>
    </row>
    <row r="45">
      <c r="A45" s="36" t="s">
        <v>64</v>
      </c>
      <c r="B45" s="36" t="s">
        <v>308</v>
      </c>
      <c r="D45" s="2">
        <v>0.0</v>
      </c>
      <c r="E45" s="131">
        <v>3.0</v>
      </c>
      <c r="F45" s="127"/>
      <c r="G45" s="131">
        <v>1.0</v>
      </c>
      <c r="H45" s="127"/>
      <c r="I45" s="131">
        <v>2.0</v>
      </c>
      <c r="J45" s="127"/>
      <c r="K45" s="2">
        <v>1.0</v>
      </c>
      <c r="L45" s="127"/>
      <c r="M45" s="131">
        <v>2.0</v>
      </c>
      <c r="N45" s="127"/>
    </row>
    <row r="46">
      <c r="A46" s="138">
        <v>20.0</v>
      </c>
      <c r="B46" s="36" t="s">
        <v>66</v>
      </c>
      <c r="D46" s="2">
        <v>1.0</v>
      </c>
      <c r="E46" s="131">
        <v>5.0</v>
      </c>
      <c r="F46" s="139">
        <f>if(E46&gt;E47,1,0)</f>
        <v>0</v>
      </c>
      <c r="G46" s="131">
        <v>5.0</v>
      </c>
      <c r="H46" s="139">
        <f>if(G46&gt;G47,1,0)</f>
        <v>1</v>
      </c>
      <c r="I46" s="131">
        <v>5.0</v>
      </c>
      <c r="J46" s="139">
        <f>if(I46&gt;I47,1,0)</f>
        <v>1</v>
      </c>
      <c r="K46" s="2">
        <v>5.0</v>
      </c>
      <c r="L46" s="139">
        <f>if(K46&gt;K47,1,0)</f>
        <v>0</v>
      </c>
      <c r="M46" s="131">
        <v>5.0</v>
      </c>
      <c r="N46" s="139">
        <f>if(M46&gt;M47,1,0)</f>
        <v>1</v>
      </c>
    </row>
    <row r="47">
      <c r="A47" s="36" t="s">
        <v>67</v>
      </c>
      <c r="B47" s="36" t="s">
        <v>309</v>
      </c>
      <c r="D47" s="2">
        <v>0.0</v>
      </c>
      <c r="E47" s="131">
        <v>5.0</v>
      </c>
      <c r="F47" s="127"/>
      <c r="G47" s="131">
        <v>1.0</v>
      </c>
      <c r="H47" s="127"/>
      <c r="I47" s="131">
        <v>3.0</v>
      </c>
      <c r="J47" s="127"/>
      <c r="K47" s="2">
        <v>5.0</v>
      </c>
      <c r="L47" s="127"/>
      <c r="M47" s="131">
        <v>2.0</v>
      </c>
      <c r="N47" s="127"/>
    </row>
    <row r="48">
      <c r="B48" s="1"/>
      <c r="C48" s="1"/>
      <c r="D48" s="2"/>
      <c r="E48" s="140" t="s">
        <v>168</v>
      </c>
      <c r="F48" s="141"/>
      <c r="G48" s="142" t="s">
        <v>169</v>
      </c>
      <c r="H48" s="141"/>
      <c r="I48" s="142" t="s">
        <v>84</v>
      </c>
      <c r="J48" s="143"/>
      <c r="K48" s="144" t="s">
        <v>86</v>
      </c>
      <c r="L48" s="143"/>
      <c r="M48" s="142" t="s">
        <v>170</v>
      </c>
      <c r="N48" s="143"/>
    </row>
    <row r="49">
      <c r="B49" s="1"/>
      <c r="C49" s="1"/>
      <c r="D49" s="145" t="s">
        <v>341</v>
      </c>
      <c r="E49" s="146">
        <f>MIN(E8:E47)</f>
        <v>1</v>
      </c>
      <c r="F49" s="117"/>
      <c r="G49" s="146">
        <f>MIN(G8:G47)</f>
        <v>1</v>
      </c>
      <c r="H49" s="55"/>
      <c r="I49" s="146">
        <f>MIN(I8:I47)</f>
        <v>1</v>
      </c>
      <c r="J49" s="63"/>
      <c r="K49" s="146">
        <f>MIN(K8:K47)</f>
        <v>1</v>
      </c>
      <c r="L49" s="63"/>
      <c r="M49" s="146">
        <f>MIN(M8:M47)</f>
        <v>1</v>
      </c>
      <c r="N49" s="63"/>
    </row>
    <row r="50">
      <c r="B50" s="1"/>
      <c r="C50" s="1"/>
      <c r="D50" s="131" t="s">
        <v>342</v>
      </c>
      <c r="E50" s="140">
        <f>MAX(E9:E49)</f>
        <v>5</v>
      </c>
      <c r="F50" s="141"/>
      <c r="G50" s="140">
        <f>MAX(G9:G49)</f>
        <v>5</v>
      </c>
      <c r="H50" s="147"/>
      <c r="I50" s="140">
        <f>MAX(I9:I49)</f>
        <v>5</v>
      </c>
      <c r="J50" s="143"/>
      <c r="K50" s="140">
        <f>MAX(K9:K49)</f>
        <v>5</v>
      </c>
      <c r="L50" s="143"/>
      <c r="M50" s="140">
        <f>MAX(M9:M49)</f>
        <v>5</v>
      </c>
      <c r="N50" s="143"/>
    </row>
    <row r="51">
      <c r="B51" s="1"/>
      <c r="C51" s="1"/>
      <c r="D51" s="131" t="s">
        <v>343</v>
      </c>
      <c r="E51" s="140">
        <f>STDEV(E8:E47)</f>
        <v>1.318264204</v>
      </c>
      <c r="F51" s="141"/>
      <c r="G51" s="140">
        <f>STDEV(G8:G47)</f>
        <v>1.34902624</v>
      </c>
      <c r="H51" s="147"/>
      <c r="I51" s="140">
        <f>STDEV(I8:I47)</f>
        <v>1.206552622</v>
      </c>
      <c r="J51" s="143"/>
      <c r="K51" s="140">
        <f>STDEV(K8:K47)</f>
        <v>1.061868213</v>
      </c>
      <c r="L51" s="143"/>
      <c r="M51" s="140">
        <f>STDEV(M8:M47)</f>
        <v>1.413306724</v>
      </c>
      <c r="N51" s="143"/>
    </row>
    <row r="52">
      <c r="B52" s="1"/>
      <c r="C52" s="1"/>
      <c r="D52" s="148" t="s">
        <v>344</v>
      </c>
      <c r="E52" s="149">
        <f>AVERAGE(E8:E47)</f>
        <v>4.175</v>
      </c>
      <c r="F52" s="150"/>
      <c r="G52" s="149">
        <f>AVERAGE(G8:G47)</f>
        <v>4.025</v>
      </c>
      <c r="H52" s="151"/>
      <c r="I52" s="149">
        <f>AVERAGE(I8:I47)</f>
        <v>3.925</v>
      </c>
      <c r="J52" s="152"/>
      <c r="K52" s="149">
        <f>AVERAGE(K8:K47)</f>
        <v>4.525</v>
      </c>
      <c r="L52" s="152"/>
      <c r="M52" s="149">
        <f>AVERAGE(M8:M47)</f>
        <v>3.55</v>
      </c>
      <c r="N52" s="152"/>
    </row>
    <row r="53">
      <c r="B53" s="1" t="s">
        <v>167</v>
      </c>
      <c r="C53" s="8"/>
      <c r="D53" s="9"/>
      <c r="E53" s="146" t="s">
        <v>168</v>
      </c>
      <c r="F53" s="117"/>
      <c r="G53" s="153" t="s">
        <v>169</v>
      </c>
      <c r="H53" s="117"/>
      <c r="I53" s="153" t="s">
        <v>84</v>
      </c>
      <c r="J53" s="63"/>
      <c r="K53" s="58" t="s">
        <v>86</v>
      </c>
      <c r="L53" s="63"/>
      <c r="M53" s="153" t="s">
        <v>170</v>
      </c>
      <c r="N53" s="63"/>
    </row>
    <row r="54">
      <c r="C54" s="154" t="s">
        <v>171</v>
      </c>
      <c r="D54" s="155"/>
      <c r="E54" s="156"/>
      <c r="F54" s="152">
        <f>COUNTIF(F8:F47,"=1")/20</f>
        <v>0.7</v>
      </c>
      <c r="G54" s="156"/>
      <c r="H54" s="152">
        <f>COUNTIF(H8:H47,"=1")/20</f>
        <v>0.65</v>
      </c>
      <c r="I54" s="156"/>
      <c r="J54" s="152">
        <f>COUNTIF(J8:J47,"=1")/20</f>
        <v>0.95</v>
      </c>
      <c r="K54" s="121"/>
      <c r="L54" s="152">
        <f>COUNTIF(L8:L47,"=1")/20</f>
        <v>0.4</v>
      </c>
      <c r="M54" s="156"/>
      <c r="N54" s="152">
        <f>COUNTIF(N8:N47,"=1")/20</f>
        <v>1</v>
      </c>
    </row>
    <row r="55">
      <c r="C55" s="1"/>
      <c r="E55" s="128"/>
      <c r="F55" s="143"/>
      <c r="G55" s="128"/>
      <c r="H55" s="143"/>
      <c r="I55" s="128"/>
      <c r="J55" s="143"/>
      <c r="L55" s="143"/>
      <c r="M55" s="128"/>
      <c r="N55" s="143"/>
    </row>
    <row r="56">
      <c r="A56" s="73"/>
      <c r="B56" s="74"/>
      <c r="C56" s="73"/>
      <c r="D56" s="73"/>
      <c r="E56" s="157"/>
      <c r="F56" s="158"/>
      <c r="G56" s="159"/>
      <c r="H56" s="158"/>
      <c r="I56" s="159"/>
      <c r="J56" s="158"/>
      <c r="K56" s="73"/>
      <c r="L56" s="158"/>
      <c r="M56" s="159"/>
      <c r="N56" s="158"/>
      <c r="O56" s="73"/>
      <c r="P56" s="73"/>
      <c r="Q56" s="73"/>
      <c r="R56" s="73"/>
      <c r="S56" s="73"/>
      <c r="T56" s="73"/>
      <c r="U56" s="73"/>
      <c r="V56" s="73"/>
      <c r="W56" s="73"/>
      <c r="X56" s="73"/>
    </row>
    <row r="57">
      <c r="B57" s="1" t="s">
        <v>172</v>
      </c>
      <c r="E57" s="126" t="s">
        <v>173</v>
      </c>
      <c r="F57" s="127"/>
      <c r="G57" s="126" t="s">
        <v>174</v>
      </c>
      <c r="H57" s="127"/>
      <c r="I57" s="126" t="s">
        <v>175</v>
      </c>
      <c r="J57" s="127"/>
      <c r="K57" s="1" t="s">
        <v>176</v>
      </c>
      <c r="L57" s="127"/>
      <c r="M57" s="126" t="s">
        <v>177</v>
      </c>
      <c r="N57" s="127"/>
    </row>
    <row r="58" ht="45.0" customHeight="1">
      <c r="B58" s="94" t="s">
        <v>345</v>
      </c>
      <c r="C58" s="79"/>
      <c r="D58" s="79"/>
      <c r="E58" s="160" t="s">
        <v>346</v>
      </c>
      <c r="F58" s="161"/>
      <c r="G58" s="160" t="s">
        <v>347</v>
      </c>
      <c r="H58" s="161"/>
      <c r="I58" s="160" t="s">
        <v>348</v>
      </c>
      <c r="J58" s="161"/>
      <c r="K58" s="94" t="s">
        <v>349</v>
      </c>
      <c r="L58" s="161"/>
      <c r="M58" s="162" t="s">
        <v>350</v>
      </c>
      <c r="N58" s="163"/>
    </row>
    <row r="59" ht="57.0" customHeight="1">
      <c r="B59" s="94" t="s">
        <v>351</v>
      </c>
      <c r="C59" s="79"/>
      <c r="D59" s="79"/>
      <c r="E59" s="160" t="s">
        <v>352</v>
      </c>
      <c r="F59" s="161"/>
      <c r="G59" s="160" t="s">
        <v>353</v>
      </c>
      <c r="H59" s="161"/>
      <c r="I59" s="160" t="s">
        <v>354</v>
      </c>
      <c r="J59" s="161"/>
      <c r="K59" s="94" t="s">
        <v>355</v>
      </c>
      <c r="L59" s="161"/>
      <c r="M59" s="162" t="s">
        <v>356</v>
      </c>
      <c r="N59" s="163"/>
    </row>
    <row r="60" ht="58.5" customHeight="1">
      <c r="B60" s="94" t="s">
        <v>357</v>
      </c>
      <c r="C60" s="79"/>
      <c r="D60" s="79"/>
      <c r="E60" s="160" t="s">
        <v>358</v>
      </c>
      <c r="F60" s="161"/>
      <c r="G60" s="160" t="s">
        <v>359</v>
      </c>
      <c r="H60" s="161"/>
      <c r="I60" s="160" t="s">
        <v>360</v>
      </c>
      <c r="J60" s="161"/>
      <c r="K60" s="94" t="s">
        <v>361</v>
      </c>
      <c r="L60" s="161"/>
      <c r="M60" s="162" t="s">
        <v>362</v>
      </c>
      <c r="N60" s="163"/>
    </row>
    <row r="61" ht="58.5" customHeight="1">
      <c r="B61" s="94" t="s">
        <v>363</v>
      </c>
      <c r="C61" s="79"/>
      <c r="D61" s="79"/>
      <c r="E61" s="160" t="s">
        <v>364</v>
      </c>
      <c r="F61" s="161"/>
      <c r="G61" s="160" t="s">
        <v>365</v>
      </c>
      <c r="H61" s="161"/>
      <c r="I61" s="160" t="s">
        <v>366</v>
      </c>
      <c r="J61" s="161"/>
      <c r="K61" s="94" t="s">
        <v>367</v>
      </c>
      <c r="L61" s="161"/>
      <c r="M61" s="162" t="s">
        <v>368</v>
      </c>
      <c r="N61" s="163"/>
    </row>
    <row r="62" ht="66.0" customHeight="1">
      <c r="B62" s="94" t="s">
        <v>369</v>
      </c>
      <c r="C62" s="79"/>
      <c r="D62" s="79"/>
      <c r="E62" s="160" t="s">
        <v>370</v>
      </c>
      <c r="F62" s="161"/>
      <c r="G62" s="160" t="s">
        <v>371</v>
      </c>
      <c r="H62" s="161"/>
      <c r="I62" s="160" t="s">
        <v>372</v>
      </c>
      <c r="J62" s="161"/>
      <c r="K62" s="94" t="s">
        <v>373</v>
      </c>
      <c r="L62" s="161"/>
      <c r="M62" s="162" t="s">
        <v>374</v>
      </c>
      <c r="N62" s="163"/>
    </row>
    <row r="63" ht="65.25" customHeight="1">
      <c r="B63" s="94" t="s">
        <v>375</v>
      </c>
      <c r="C63" s="79"/>
      <c r="D63" s="79"/>
      <c r="E63" s="160" t="s">
        <v>376</v>
      </c>
      <c r="F63" s="161"/>
      <c r="G63" s="160" t="s">
        <v>377</v>
      </c>
      <c r="H63" s="161"/>
      <c r="I63" s="160" t="s">
        <v>378</v>
      </c>
      <c r="J63" s="161"/>
      <c r="K63" s="94" t="s">
        <v>379</v>
      </c>
      <c r="L63" s="161"/>
      <c r="M63" s="162" t="s">
        <v>380</v>
      </c>
      <c r="N63" s="163"/>
    </row>
    <row r="64" ht="48.75" customHeight="1">
      <c r="B64" s="94" t="s">
        <v>381</v>
      </c>
      <c r="C64" s="79"/>
      <c r="D64" s="79"/>
      <c r="E64" s="160" t="s">
        <v>382</v>
      </c>
      <c r="F64" s="161"/>
      <c r="G64" s="160" t="s">
        <v>383</v>
      </c>
      <c r="H64" s="161"/>
      <c r="I64" s="160" t="s">
        <v>384</v>
      </c>
      <c r="J64" s="161"/>
      <c r="K64" s="94" t="s">
        <v>385</v>
      </c>
      <c r="L64" s="161"/>
      <c r="M64" s="162" t="s">
        <v>386</v>
      </c>
      <c r="N64" s="163"/>
    </row>
    <row r="65" ht="51.75" customHeight="1">
      <c r="B65" s="94" t="s">
        <v>387</v>
      </c>
      <c r="C65" s="79"/>
      <c r="D65" s="79"/>
      <c r="E65" s="160" t="s">
        <v>388</v>
      </c>
      <c r="F65" s="161"/>
      <c r="G65" s="160" t="s">
        <v>389</v>
      </c>
      <c r="H65" s="161"/>
      <c r="I65" s="160" t="s">
        <v>390</v>
      </c>
      <c r="J65" s="161"/>
      <c r="K65" s="94" t="s">
        <v>391</v>
      </c>
      <c r="L65" s="161"/>
      <c r="M65" s="162" t="s">
        <v>392</v>
      </c>
      <c r="N65" s="163"/>
    </row>
    <row r="66" ht="51.75" customHeight="1">
      <c r="B66" s="94" t="s">
        <v>393</v>
      </c>
      <c r="C66" s="79"/>
      <c r="D66" s="79"/>
      <c r="E66" s="160" t="s">
        <v>394</v>
      </c>
      <c r="F66" s="161"/>
      <c r="G66" s="160" t="s">
        <v>395</v>
      </c>
      <c r="H66" s="161"/>
      <c r="I66" s="160" t="s">
        <v>396</v>
      </c>
      <c r="J66" s="161"/>
      <c r="K66" s="94" t="s">
        <v>397</v>
      </c>
      <c r="L66" s="161"/>
      <c r="M66" s="162" t="s">
        <v>398</v>
      </c>
      <c r="N66" s="163"/>
    </row>
    <row r="67" ht="51.0" customHeight="1">
      <c r="B67" s="94" t="s">
        <v>399</v>
      </c>
      <c r="C67" s="79"/>
      <c r="D67" s="79"/>
      <c r="E67" s="160" t="s">
        <v>400</v>
      </c>
      <c r="F67" s="161"/>
      <c r="G67" s="160" t="s">
        <v>401</v>
      </c>
      <c r="H67" s="161"/>
      <c r="I67" s="160" t="s">
        <v>402</v>
      </c>
      <c r="J67" s="161"/>
      <c r="K67" s="94" t="s">
        <v>403</v>
      </c>
      <c r="L67" s="161"/>
      <c r="M67" s="162" t="s">
        <v>404</v>
      </c>
      <c r="N67" s="163"/>
    </row>
    <row r="68" ht="51.0" customHeight="1">
      <c r="B68" s="94" t="s">
        <v>405</v>
      </c>
      <c r="C68" s="79"/>
      <c r="D68" s="79"/>
      <c r="E68" s="160" t="s">
        <v>406</v>
      </c>
      <c r="F68" s="161"/>
      <c r="G68" s="160" t="s">
        <v>407</v>
      </c>
      <c r="H68" s="161"/>
      <c r="I68" s="160" t="s">
        <v>408</v>
      </c>
      <c r="J68" s="161"/>
      <c r="K68" s="94" t="s">
        <v>409</v>
      </c>
      <c r="L68" s="161"/>
      <c r="M68" s="162" t="s">
        <v>410</v>
      </c>
      <c r="N68" s="163"/>
    </row>
    <row r="69" ht="46.5" customHeight="1">
      <c r="B69" s="94" t="s">
        <v>411</v>
      </c>
      <c r="C69" s="79"/>
      <c r="D69" s="79"/>
      <c r="E69" s="160" t="s">
        <v>412</v>
      </c>
      <c r="F69" s="161"/>
      <c r="G69" s="160" t="s">
        <v>413</v>
      </c>
      <c r="H69" s="161"/>
      <c r="I69" s="160" t="s">
        <v>414</v>
      </c>
      <c r="J69" s="161"/>
      <c r="K69" s="94" t="s">
        <v>415</v>
      </c>
      <c r="L69" s="161"/>
      <c r="M69" s="162" t="s">
        <v>416</v>
      </c>
      <c r="N69" s="163"/>
    </row>
    <row r="70" ht="49.5" customHeight="1">
      <c r="B70" s="94" t="s">
        <v>417</v>
      </c>
      <c r="C70" s="79"/>
      <c r="D70" s="79"/>
      <c r="E70" s="160" t="s">
        <v>418</v>
      </c>
      <c r="F70" s="161"/>
      <c r="G70" s="160" t="s">
        <v>419</v>
      </c>
      <c r="H70" s="161"/>
      <c r="I70" s="160" t="s">
        <v>420</v>
      </c>
      <c r="J70" s="161"/>
      <c r="K70" s="94" t="s">
        <v>421</v>
      </c>
      <c r="L70" s="161"/>
      <c r="M70" s="162" t="s">
        <v>422</v>
      </c>
      <c r="N70" s="163"/>
    </row>
    <row r="71" ht="45.0" customHeight="1">
      <c r="B71" s="94" t="s">
        <v>423</v>
      </c>
      <c r="C71" s="79"/>
      <c r="D71" s="79"/>
      <c r="E71" s="160" t="s">
        <v>424</v>
      </c>
      <c r="F71" s="161"/>
      <c r="G71" s="160" t="s">
        <v>425</v>
      </c>
      <c r="H71" s="161"/>
      <c r="I71" s="160" t="s">
        <v>426</v>
      </c>
      <c r="J71" s="161"/>
      <c r="K71" s="94" t="s">
        <v>427</v>
      </c>
      <c r="L71" s="161"/>
      <c r="M71" s="162" t="s">
        <v>428</v>
      </c>
      <c r="N71" s="163"/>
    </row>
    <row r="72" ht="52.5" customHeight="1">
      <c r="B72" s="94" t="s">
        <v>429</v>
      </c>
      <c r="C72" s="79"/>
      <c r="D72" s="79"/>
      <c r="E72" s="160" t="s">
        <v>430</v>
      </c>
      <c r="F72" s="161"/>
      <c r="G72" s="160" t="s">
        <v>431</v>
      </c>
      <c r="H72" s="161"/>
      <c r="I72" s="160" t="s">
        <v>432</v>
      </c>
      <c r="J72" s="161"/>
      <c r="K72" s="94" t="s">
        <v>433</v>
      </c>
      <c r="L72" s="161"/>
      <c r="M72" s="162" t="s">
        <v>434</v>
      </c>
      <c r="N72" s="163"/>
    </row>
    <row r="73" ht="48.0" customHeight="1">
      <c r="B73" s="94" t="s">
        <v>435</v>
      </c>
      <c r="C73" s="79"/>
      <c r="D73" s="79"/>
      <c r="E73" s="160" t="s">
        <v>436</v>
      </c>
      <c r="F73" s="161"/>
      <c r="G73" s="160" t="s">
        <v>437</v>
      </c>
      <c r="H73" s="161"/>
      <c r="I73" s="160" t="s">
        <v>438</v>
      </c>
      <c r="J73" s="161"/>
      <c r="K73" s="94" t="s">
        <v>439</v>
      </c>
      <c r="L73" s="161"/>
      <c r="M73" s="162" t="s">
        <v>440</v>
      </c>
      <c r="N73" s="163"/>
    </row>
    <row r="74" ht="46.5" customHeight="1">
      <c r="B74" s="94" t="s">
        <v>441</v>
      </c>
      <c r="C74" s="79"/>
      <c r="D74" s="79"/>
      <c r="E74" s="160" t="s">
        <v>442</v>
      </c>
      <c r="F74" s="161"/>
      <c r="G74" s="160" t="s">
        <v>443</v>
      </c>
      <c r="H74" s="161"/>
      <c r="I74" s="160" t="s">
        <v>444</v>
      </c>
      <c r="J74" s="161"/>
      <c r="K74" s="94" t="s">
        <v>445</v>
      </c>
      <c r="L74" s="161"/>
      <c r="M74" s="162" t="s">
        <v>446</v>
      </c>
      <c r="N74" s="163"/>
    </row>
    <row r="75" ht="48.0" customHeight="1">
      <c r="B75" s="94" t="s">
        <v>447</v>
      </c>
      <c r="C75" s="79"/>
      <c r="D75" s="79"/>
      <c r="E75" s="160" t="s">
        <v>448</v>
      </c>
      <c r="F75" s="161"/>
      <c r="G75" s="160" t="s">
        <v>449</v>
      </c>
      <c r="H75" s="161"/>
      <c r="I75" s="160" t="s">
        <v>450</v>
      </c>
      <c r="J75" s="161"/>
      <c r="K75" s="94" t="s">
        <v>451</v>
      </c>
      <c r="L75" s="161"/>
      <c r="M75" s="162" t="s">
        <v>452</v>
      </c>
      <c r="N75" s="163"/>
    </row>
    <row r="76" ht="45.75" customHeight="1">
      <c r="B76" s="94" t="s">
        <v>453</v>
      </c>
      <c r="C76" s="79"/>
      <c r="D76" s="79"/>
      <c r="E76" s="160" t="s">
        <v>454</v>
      </c>
      <c r="F76" s="161"/>
      <c r="G76" s="160" t="s">
        <v>455</v>
      </c>
      <c r="H76" s="161"/>
      <c r="I76" s="160" t="s">
        <v>456</v>
      </c>
      <c r="J76" s="161"/>
      <c r="K76" s="94" t="s">
        <v>457</v>
      </c>
      <c r="L76" s="161"/>
      <c r="M76" s="162" t="s">
        <v>458</v>
      </c>
      <c r="N76" s="163"/>
    </row>
    <row r="77" ht="48.0" customHeight="1">
      <c r="B77" s="94" t="s">
        <v>459</v>
      </c>
      <c r="C77" s="79"/>
      <c r="D77" s="79"/>
      <c r="E77" s="160" t="s">
        <v>460</v>
      </c>
      <c r="F77" s="161"/>
      <c r="G77" s="160" t="s">
        <v>461</v>
      </c>
      <c r="H77" s="161"/>
      <c r="I77" s="160" t="s">
        <v>462</v>
      </c>
      <c r="J77" s="161"/>
      <c r="K77" s="94" t="s">
        <v>463</v>
      </c>
      <c r="L77" s="161"/>
      <c r="M77" s="162" t="s">
        <v>464</v>
      </c>
      <c r="N77" s="163"/>
    </row>
    <row r="78" ht="50.25" customHeight="1">
      <c r="B78" s="94" t="s">
        <v>465</v>
      </c>
      <c r="C78" s="79"/>
      <c r="D78" s="79"/>
      <c r="E78" s="160" t="s">
        <v>466</v>
      </c>
      <c r="F78" s="161"/>
      <c r="G78" s="160" t="s">
        <v>467</v>
      </c>
      <c r="H78" s="161"/>
      <c r="I78" s="160" t="s">
        <v>468</v>
      </c>
      <c r="J78" s="161"/>
      <c r="K78" s="94" t="s">
        <v>469</v>
      </c>
      <c r="L78" s="161"/>
      <c r="M78" s="162" t="s">
        <v>470</v>
      </c>
      <c r="N78" s="163"/>
    </row>
    <row r="79" ht="45.0" customHeight="1">
      <c r="B79" s="94" t="s">
        <v>471</v>
      </c>
      <c r="C79" s="79"/>
      <c r="D79" s="79"/>
      <c r="E79" s="160" t="s">
        <v>472</v>
      </c>
      <c r="F79" s="161"/>
      <c r="G79" s="160" t="s">
        <v>473</v>
      </c>
      <c r="H79" s="161"/>
      <c r="I79" s="160" t="s">
        <v>474</v>
      </c>
      <c r="J79" s="161"/>
      <c r="K79" s="94" t="s">
        <v>475</v>
      </c>
      <c r="L79" s="161"/>
      <c r="M79" s="162" t="s">
        <v>476</v>
      </c>
      <c r="N79" s="163"/>
    </row>
    <row r="80" ht="51.75" customHeight="1">
      <c r="B80" s="94" t="s">
        <v>477</v>
      </c>
      <c r="C80" s="79"/>
      <c r="D80" s="79"/>
      <c r="E80" s="160" t="s">
        <v>478</v>
      </c>
      <c r="F80" s="161"/>
      <c r="G80" s="160" t="s">
        <v>479</v>
      </c>
      <c r="H80" s="161"/>
      <c r="I80" s="160" t="s">
        <v>480</v>
      </c>
      <c r="J80" s="161"/>
      <c r="K80" s="94" t="s">
        <v>481</v>
      </c>
      <c r="L80" s="161"/>
      <c r="M80" s="162" t="s">
        <v>482</v>
      </c>
      <c r="N80" s="163"/>
    </row>
    <row r="81" ht="49.5" customHeight="1">
      <c r="B81" s="94" t="s">
        <v>483</v>
      </c>
      <c r="C81" s="79"/>
      <c r="D81" s="79"/>
      <c r="E81" s="160" t="s">
        <v>484</v>
      </c>
      <c r="F81" s="161"/>
      <c r="G81" s="160" t="s">
        <v>485</v>
      </c>
      <c r="H81" s="161"/>
      <c r="I81" s="160" t="s">
        <v>486</v>
      </c>
      <c r="J81" s="161"/>
      <c r="K81" s="94" t="s">
        <v>487</v>
      </c>
      <c r="L81" s="161"/>
      <c r="M81" s="162" t="s">
        <v>488</v>
      </c>
      <c r="N81" s="163"/>
    </row>
    <row r="82" ht="52.5" customHeight="1">
      <c r="B82" s="94" t="s">
        <v>489</v>
      </c>
      <c r="C82" s="79"/>
      <c r="D82" s="79"/>
      <c r="E82" s="160" t="s">
        <v>490</v>
      </c>
      <c r="F82" s="161"/>
      <c r="G82" s="160" t="s">
        <v>491</v>
      </c>
      <c r="H82" s="161"/>
      <c r="I82" s="160" t="s">
        <v>492</v>
      </c>
      <c r="J82" s="161"/>
      <c r="K82" s="94" t="s">
        <v>493</v>
      </c>
      <c r="L82" s="161"/>
      <c r="M82" s="162" t="s">
        <v>494</v>
      </c>
      <c r="N82" s="163"/>
    </row>
    <row r="83" ht="57.0" customHeight="1">
      <c r="B83" s="94" t="s">
        <v>495</v>
      </c>
      <c r="C83" s="79"/>
      <c r="D83" s="79"/>
      <c r="E83" s="160" t="s">
        <v>496</v>
      </c>
      <c r="F83" s="161"/>
      <c r="G83" s="160" t="s">
        <v>497</v>
      </c>
      <c r="H83" s="161"/>
      <c r="I83" s="160" t="s">
        <v>498</v>
      </c>
      <c r="J83" s="161"/>
      <c r="K83" s="94" t="s">
        <v>499</v>
      </c>
      <c r="L83" s="161"/>
      <c r="M83" s="162" t="s">
        <v>500</v>
      </c>
      <c r="N83" s="163"/>
    </row>
    <row r="84" ht="52.5" customHeight="1">
      <c r="B84" s="94" t="s">
        <v>501</v>
      </c>
      <c r="C84" s="79"/>
      <c r="D84" s="79"/>
      <c r="E84" s="160" t="s">
        <v>502</v>
      </c>
      <c r="F84" s="161"/>
      <c r="G84" s="160" t="s">
        <v>503</v>
      </c>
      <c r="H84" s="161"/>
      <c r="I84" s="160" t="s">
        <v>504</v>
      </c>
      <c r="J84" s="161"/>
      <c r="K84" s="94" t="s">
        <v>505</v>
      </c>
      <c r="L84" s="161"/>
      <c r="M84" s="162" t="s">
        <v>506</v>
      </c>
      <c r="N84" s="163"/>
    </row>
    <row r="85" ht="48.75" customHeight="1">
      <c r="B85" s="94" t="s">
        <v>507</v>
      </c>
      <c r="C85" s="79"/>
      <c r="D85" s="79"/>
      <c r="E85" s="160" t="s">
        <v>508</v>
      </c>
      <c r="F85" s="161"/>
      <c r="G85" s="160" t="s">
        <v>509</v>
      </c>
      <c r="H85" s="161"/>
      <c r="I85" s="160" t="s">
        <v>510</v>
      </c>
      <c r="J85" s="161"/>
      <c r="K85" s="94" t="s">
        <v>511</v>
      </c>
      <c r="L85" s="161"/>
      <c r="M85" s="162" t="s">
        <v>512</v>
      </c>
      <c r="N85" s="163"/>
    </row>
    <row r="86" ht="52.5" customHeight="1">
      <c r="B86" s="94" t="s">
        <v>513</v>
      </c>
      <c r="C86" s="79"/>
      <c r="D86" s="79"/>
      <c r="E86" s="160" t="s">
        <v>514</v>
      </c>
      <c r="F86" s="161"/>
      <c r="G86" s="160" t="s">
        <v>515</v>
      </c>
      <c r="H86" s="161"/>
      <c r="I86" s="160" t="s">
        <v>516</v>
      </c>
      <c r="J86" s="161"/>
      <c r="K86" s="94" t="s">
        <v>517</v>
      </c>
      <c r="L86" s="161"/>
      <c r="M86" s="162" t="s">
        <v>518</v>
      </c>
      <c r="N86" s="163"/>
    </row>
    <row r="87" ht="51.0" customHeight="1">
      <c r="B87" s="94" t="s">
        <v>519</v>
      </c>
      <c r="C87" s="79"/>
      <c r="D87" s="79"/>
      <c r="E87" s="160" t="s">
        <v>520</v>
      </c>
      <c r="F87" s="161"/>
      <c r="G87" s="160" t="s">
        <v>521</v>
      </c>
      <c r="H87" s="161"/>
      <c r="I87" s="160" t="s">
        <v>522</v>
      </c>
      <c r="J87" s="161"/>
      <c r="K87" s="94" t="s">
        <v>523</v>
      </c>
      <c r="L87" s="161"/>
      <c r="M87" s="162" t="s">
        <v>524</v>
      </c>
      <c r="N87" s="163"/>
    </row>
    <row r="88" ht="48.75" customHeight="1">
      <c r="B88" s="94" t="s">
        <v>525</v>
      </c>
      <c r="C88" s="79"/>
      <c r="D88" s="79"/>
      <c r="E88" s="160" t="s">
        <v>526</v>
      </c>
      <c r="F88" s="161"/>
      <c r="G88" s="160" t="s">
        <v>527</v>
      </c>
      <c r="H88" s="161"/>
      <c r="I88" s="160" t="s">
        <v>528</v>
      </c>
      <c r="J88" s="161"/>
      <c r="K88" s="94" t="s">
        <v>529</v>
      </c>
      <c r="L88" s="161"/>
      <c r="M88" s="162" t="s">
        <v>530</v>
      </c>
      <c r="N88" s="163"/>
    </row>
    <row r="89" ht="48.75" customHeight="1">
      <c r="B89" s="94" t="s">
        <v>531</v>
      </c>
      <c r="C89" s="79"/>
      <c r="D89" s="79"/>
      <c r="E89" s="160" t="s">
        <v>532</v>
      </c>
      <c r="F89" s="161"/>
      <c r="G89" s="160" t="s">
        <v>533</v>
      </c>
      <c r="H89" s="161"/>
      <c r="I89" s="160" t="s">
        <v>534</v>
      </c>
      <c r="J89" s="161"/>
      <c r="K89" s="94" t="s">
        <v>535</v>
      </c>
      <c r="L89" s="161"/>
      <c r="M89" s="162" t="s">
        <v>536</v>
      </c>
      <c r="N89" s="163"/>
    </row>
    <row r="90" ht="51.0" customHeight="1">
      <c r="B90" s="94" t="s">
        <v>537</v>
      </c>
      <c r="C90" s="79"/>
      <c r="D90" s="79"/>
      <c r="E90" s="160" t="s">
        <v>538</v>
      </c>
      <c r="F90" s="161"/>
      <c r="G90" s="160" t="s">
        <v>539</v>
      </c>
      <c r="H90" s="161"/>
      <c r="I90" s="160" t="s">
        <v>540</v>
      </c>
      <c r="J90" s="161"/>
      <c r="K90" s="94" t="s">
        <v>541</v>
      </c>
      <c r="L90" s="161"/>
      <c r="M90" s="162" t="s">
        <v>542</v>
      </c>
      <c r="N90" s="163"/>
    </row>
    <row r="91" ht="50.25" customHeight="1">
      <c r="B91" s="94" t="s">
        <v>543</v>
      </c>
      <c r="C91" s="79"/>
      <c r="D91" s="79"/>
      <c r="E91" s="160" t="s">
        <v>544</v>
      </c>
      <c r="F91" s="161"/>
      <c r="G91" s="160" t="s">
        <v>545</v>
      </c>
      <c r="H91" s="161"/>
      <c r="I91" s="160" t="s">
        <v>546</v>
      </c>
      <c r="J91" s="161"/>
      <c r="K91" s="94" t="s">
        <v>547</v>
      </c>
      <c r="L91" s="161"/>
      <c r="M91" s="162" t="s">
        <v>548</v>
      </c>
      <c r="N91" s="163"/>
    </row>
    <row r="92" ht="48.75" customHeight="1">
      <c r="B92" s="94" t="s">
        <v>549</v>
      </c>
      <c r="C92" s="79"/>
      <c r="D92" s="79"/>
      <c r="E92" s="160" t="s">
        <v>550</v>
      </c>
      <c r="F92" s="161"/>
      <c r="G92" s="160" t="s">
        <v>551</v>
      </c>
      <c r="H92" s="161"/>
      <c r="I92" s="160" t="s">
        <v>552</v>
      </c>
      <c r="J92" s="161"/>
      <c r="K92" s="94" t="s">
        <v>553</v>
      </c>
      <c r="L92" s="161"/>
      <c r="M92" s="162" t="s">
        <v>554</v>
      </c>
      <c r="N92" s="163"/>
    </row>
    <row r="93" ht="52.5" customHeight="1">
      <c r="B93" s="94" t="s">
        <v>555</v>
      </c>
      <c r="C93" s="79"/>
      <c r="D93" s="79"/>
      <c r="E93" s="160" t="s">
        <v>556</v>
      </c>
      <c r="F93" s="161"/>
      <c r="G93" s="160" t="s">
        <v>557</v>
      </c>
      <c r="H93" s="161"/>
      <c r="I93" s="160" t="s">
        <v>558</v>
      </c>
      <c r="J93" s="161"/>
      <c r="K93" s="94" t="s">
        <v>559</v>
      </c>
      <c r="L93" s="161"/>
      <c r="M93" s="162" t="s">
        <v>560</v>
      </c>
      <c r="N93" s="163"/>
    </row>
    <row r="94" ht="53.25" customHeight="1">
      <c r="B94" s="94" t="s">
        <v>561</v>
      </c>
      <c r="C94" s="79"/>
      <c r="D94" s="79"/>
      <c r="E94" s="160" t="s">
        <v>562</v>
      </c>
      <c r="F94" s="161"/>
      <c r="G94" s="160" t="s">
        <v>563</v>
      </c>
      <c r="H94" s="161"/>
      <c r="I94" s="160" t="s">
        <v>564</v>
      </c>
      <c r="J94" s="161"/>
      <c r="K94" s="94" t="s">
        <v>565</v>
      </c>
      <c r="L94" s="161"/>
      <c r="M94" s="162" t="s">
        <v>566</v>
      </c>
      <c r="N94" s="163"/>
    </row>
    <row r="95" ht="53.25" customHeight="1">
      <c r="B95" s="94" t="s">
        <v>567</v>
      </c>
      <c r="C95" s="79"/>
      <c r="D95" s="79"/>
      <c r="E95" s="160" t="s">
        <v>568</v>
      </c>
      <c r="F95" s="161"/>
      <c r="G95" s="160" t="s">
        <v>569</v>
      </c>
      <c r="H95" s="161"/>
      <c r="I95" s="160" t="s">
        <v>570</v>
      </c>
      <c r="J95" s="161"/>
      <c r="K95" s="94" t="s">
        <v>571</v>
      </c>
      <c r="L95" s="161"/>
      <c r="M95" s="162" t="s">
        <v>572</v>
      </c>
      <c r="N95" s="163"/>
    </row>
    <row r="96" ht="52.5" customHeight="1">
      <c r="B96" s="94" t="s">
        <v>573</v>
      </c>
      <c r="C96" s="79"/>
      <c r="D96" s="79"/>
      <c r="E96" s="160" t="s">
        <v>574</v>
      </c>
      <c r="F96" s="161"/>
      <c r="G96" s="160" t="s">
        <v>575</v>
      </c>
      <c r="H96" s="161"/>
      <c r="I96" s="160" t="s">
        <v>576</v>
      </c>
      <c r="J96" s="161"/>
      <c r="K96" s="94" t="s">
        <v>577</v>
      </c>
      <c r="L96" s="161"/>
      <c r="M96" s="162" t="s">
        <v>578</v>
      </c>
      <c r="N96" s="163"/>
    </row>
    <row r="97" ht="62.25" customHeight="1">
      <c r="B97" s="94" t="s">
        <v>579</v>
      </c>
      <c r="C97" s="79"/>
      <c r="D97" s="79"/>
      <c r="E97" s="160" t="s">
        <v>580</v>
      </c>
      <c r="F97" s="161"/>
      <c r="G97" s="160" t="s">
        <v>581</v>
      </c>
      <c r="H97" s="161"/>
      <c r="I97" s="160" t="s">
        <v>582</v>
      </c>
      <c r="J97" s="161"/>
      <c r="K97" s="94" t="s">
        <v>583</v>
      </c>
      <c r="L97" s="161"/>
      <c r="M97" s="162" t="s">
        <v>584</v>
      </c>
      <c r="N97" s="163"/>
    </row>
    <row r="98">
      <c r="B98" s="79"/>
      <c r="C98" s="79"/>
      <c r="D98" s="79"/>
      <c r="E98" s="164"/>
      <c r="F98" s="161"/>
      <c r="G98" s="164"/>
      <c r="H98" s="161"/>
      <c r="I98" s="164"/>
      <c r="J98" s="161"/>
      <c r="K98" s="79"/>
      <c r="L98" s="161"/>
      <c r="M98" s="164"/>
      <c r="N98" s="161"/>
    </row>
    <row r="99">
      <c r="A99" s="87"/>
      <c r="B99" s="88"/>
      <c r="C99" s="88"/>
      <c r="D99" s="88"/>
      <c r="E99" s="165"/>
      <c r="F99" s="166"/>
      <c r="G99" s="165"/>
      <c r="H99" s="166"/>
      <c r="I99" s="165"/>
      <c r="J99" s="166"/>
      <c r="K99" s="88"/>
      <c r="L99" s="166"/>
      <c r="M99" s="165"/>
      <c r="N99" s="166"/>
      <c r="O99" s="91"/>
      <c r="P99" s="91"/>
      <c r="Q99" s="91"/>
      <c r="R99" s="91"/>
      <c r="S99" s="91"/>
      <c r="T99" s="91"/>
      <c r="U99" s="91"/>
      <c r="V99" s="91"/>
      <c r="W99" s="91"/>
      <c r="X99" s="91"/>
    </row>
    <row r="100">
      <c r="A100" s="92" t="s">
        <v>287</v>
      </c>
      <c r="B100" s="79"/>
      <c r="C100" s="79"/>
      <c r="D100" s="79"/>
      <c r="E100" s="164"/>
      <c r="F100" s="161"/>
      <c r="G100" s="164"/>
      <c r="H100" s="161"/>
      <c r="I100" s="164"/>
      <c r="J100" s="161"/>
      <c r="K100" s="79"/>
      <c r="L100" s="161"/>
      <c r="M100" s="164"/>
      <c r="N100" s="161"/>
    </row>
    <row r="101">
      <c r="B101" s="93" t="s">
        <v>288</v>
      </c>
      <c r="C101" s="94" t="s">
        <v>585</v>
      </c>
      <c r="D101" s="79"/>
      <c r="E101" s="164"/>
      <c r="F101" s="161"/>
      <c r="G101" s="164"/>
      <c r="H101" s="161"/>
      <c r="I101" s="164"/>
      <c r="J101" s="161"/>
      <c r="K101" s="79"/>
      <c r="L101" s="161"/>
      <c r="M101" s="164"/>
      <c r="N101" s="161"/>
    </row>
    <row r="102">
      <c r="A102" s="138">
        <v>1.0</v>
      </c>
      <c r="B102" s="99" t="s">
        <v>9</v>
      </c>
      <c r="C102" s="79"/>
      <c r="D102" s="79" t="str">
        <f>IFERROR(__xludf.DUMMYFUNCTION("CONCATENATE(""#"",TO_TEXT(A102),SUBSTITUTE($C$101,""&lt;TEXT&gt;"",B102))"),"#1
Text:""How to enqueue elements in a queue?""
Task: Given the text above, provide a text coherence score (5 - high, 1 - low) and justify your answer in the format below:
Result: &lt;SCORE&gt;
Justification: &lt;JUSTIFICATION&gt;
")</f>
        <v>#1
Text:"How to enqueue elements in a queue?"
Task: Given the text above, provide a text coherence score (5 - high, 1 - low) and justify your answer in the format below:
Result: &lt;SCORE&gt;
Justification: &lt;JUSTIFICATION&gt;
</v>
      </c>
      <c r="E102" s="164"/>
      <c r="F102" s="161"/>
      <c r="G102" s="164"/>
      <c r="H102" s="161"/>
      <c r="I102" s="164"/>
      <c r="J102" s="161"/>
      <c r="K102" s="79"/>
      <c r="L102" s="161"/>
      <c r="M102" s="164"/>
      <c r="N102" s="161"/>
    </row>
    <row r="103">
      <c r="A103" s="36" t="s">
        <v>10</v>
      </c>
      <c r="B103" s="99" t="s">
        <v>291</v>
      </c>
      <c r="C103" s="79"/>
      <c r="D103" s="79" t="str">
        <f>IFERROR(__xludf.DUMMYFUNCTION("CONCATENATE(""#"",TO_TEXT(A103),SUBSTITUTE($C$101,""&lt;TEXT&gt;"",B103))"),"#1_pert_0
Text:""How to dequeue elements in a stack?""
Task: Given the text above, provide a text coherence score (5 - high, 1 - low) and justify your answer in the format below:
Result: &lt;SCORE&gt;
Justification: &lt;JUSTIFICATION&gt;
")</f>
        <v>#1_pert_0
Text:"How to dequeue elements in a stack?"
Task: Given the text above, provide a text coherence score (5 - high, 1 - low) and justify your answer in the format below:
Result: &lt;SCORE&gt;
Justification: &lt;JUSTIFICATION&gt;
</v>
      </c>
      <c r="E103" s="164"/>
      <c r="F103" s="161"/>
      <c r="G103" s="164"/>
      <c r="H103" s="161"/>
      <c r="I103" s="164"/>
      <c r="J103" s="161"/>
      <c r="K103" s="79"/>
      <c r="L103" s="161"/>
      <c r="M103" s="164"/>
      <c r="N103" s="161"/>
    </row>
    <row r="104">
      <c r="A104" s="138">
        <v>2.0</v>
      </c>
      <c r="B104" s="99" t="s">
        <v>12</v>
      </c>
      <c r="C104" s="79"/>
      <c r="D104" s="79" t="str">
        <f>IFERROR(__xludf.DUMMYFUNCTION("CONCATENATE(""#"",TO_TEXT(A104),SUBSTITUTE($C$101,""&lt;TEXT&gt;"",B104))"),"#2
Text:""How to dequeue elements in a queue?""
Task: Given the text above, provide a text coherence score (5 - high, 1 - low) and justify your answer in the format below:
Result: &lt;SCORE&gt;
Justification: &lt;JUSTIFICATION&gt;
")</f>
        <v>#2
Text:"How to dequeue elements in a queue?"
Task: Given the text above, provide a text coherence score (5 - high, 1 - low) and justify your answer in the format below:
Result: &lt;SCORE&gt;
Justification: &lt;JUSTIFICATION&gt;
</v>
      </c>
      <c r="E104" s="164"/>
      <c r="F104" s="161"/>
      <c r="G104" s="164"/>
      <c r="H104" s="161"/>
      <c r="I104" s="164"/>
      <c r="J104" s="161"/>
      <c r="K104" s="79"/>
      <c r="L104" s="161"/>
      <c r="M104" s="164"/>
      <c r="N104" s="161"/>
    </row>
    <row r="105">
      <c r="A105" s="36" t="s">
        <v>13</v>
      </c>
      <c r="B105" s="99" t="s">
        <v>291</v>
      </c>
      <c r="C105" s="79"/>
      <c r="D105" s="79" t="str">
        <f>IFERROR(__xludf.DUMMYFUNCTION("CONCATENATE(""#"",TO_TEXT(A105),SUBSTITUTE($C$101,""&lt;TEXT&gt;"",B105))"),"#2_pert_0
Text:""How to dequeue elements in a stack?""
Task: Given the text above, provide a text coherence score (5 - high, 1 - low) and justify your answer in the format below:
Result: &lt;SCORE&gt;
Justification: &lt;JUSTIFICATION&gt;
")</f>
        <v>#2_pert_0
Text:"How to dequeue elements in a stack?"
Task: Given the text above, provide a text coherence score (5 - high, 1 - low) and justify your answer in the format below:
Result: &lt;SCORE&gt;
Justification: &lt;JUSTIFICATION&gt;
</v>
      </c>
      <c r="E105" s="164"/>
      <c r="F105" s="161"/>
      <c r="G105" s="164"/>
      <c r="H105" s="161"/>
      <c r="I105" s="164"/>
      <c r="J105" s="161"/>
      <c r="K105" s="79"/>
      <c r="L105" s="161"/>
      <c r="M105" s="164"/>
      <c r="N105" s="161"/>
    </row>
    <row r="106">
      <c r="A106" s="138">
        <v>3.0</v>
      </c>
      <c r="B106" s="99" t="s">
        <v>15</v>
      </c>
      <c r="C106" s="79"/>
      <c r="D106" s="79" t="str">
        <f>IFERROR(__xludf.DUMMYFUNCTION("CONCATENATE(""#"",TO_TEXT(A106),SUBSTITUTE($C$101,""&lt;TEXT&gt;"",B106))"),"#3
Text:""How to push elements in a stack?""
Task: Given the text above, provide a text coherence score (5 - high, 1 - low) and justify your answer in the format below:
Result: &lt;SCORE&gt;
Justification: &lt;JUSTIFICATION&gt;
")</f>
        <v>#3
Text:"How to push elements in a stack?"
Task: Given the text above, provide a text coherence score (5 - high, 1 - low) and justify your answer in the format below:
Result: &lt;SCORE&gt;
Justification: &lt;JUSTIFICATION&gt;
</v>
      </c>
      <c r="E106" s="164"/>
      <c r="F106" s="161"/>
      <c r="G106" s="164"/>
      <c r="H106" s="161"/>
      <c r="I106" s="164"/>
      <c r="J106" s="161"/>
      <c r="K106" s="79"/>
      <c r="L106" s="161"/>
      <c r="M106" s="164"/>
      <c r="N106" s="161"/>
    </row>
    <row r="107">
      <c r="A107" s="36" t="s">
        <v>16</v>
      </c>
      <c r="B107" s="99" t="s">
        <v>292</v>
      </c>
      <c r="C107" s="79"/>
      <c r="D107" s="79" t="str">
        <f>IFERROR(__xludf.DUMMYFUNCTION("CONCATENATE(""#"",TO_TEXT(A107),SUBSTITUTE($C$101,""&lt;TEXT&gt;"",B107))"),"#3_pert_0
Text:""How to push elements in a queue?""
Task: Given the text above, provide a text coherence score (5 - high, 1 - low) and justify your answer in the format below:
Result: &lt;SCORE&gt;
Justification: &lt;JUSTIFICATION&gt;
")</f>
        <v>#3_pert_0
Text:"How to push elements in a queue?"
Task: Given the text above, provide a text coherence score (5 - high, 1 - low) and justify your answer in the format below:
Result: &lt;SCORE&gt;
Justification: &lt;JUSTIFICATION&gt;
</v>
      </c>
      <c r="E107" s="164"/>
      <c r="F107" s="161"/>
      <c r="G107" s="164"/>
      <c r="H107" s="161"/>
      <c r="I107" s="164"/>
      <c r="J107" s="161"/>
      <c r="K107" s="79"/>
      <c r="L107" s="161"/>
      <c r="M107" s="164"/>
      <c r="N107" s="161"/>
    </row>
    <row r="108">
      <c r="A108" s="138">
        <v>4.0</v>
      </c>
      <c r="B108" s="167" t="s">
        <v>18</v>
      </c>
      <c r="C108" s="79"/>
      <c r="D108" s="79" t="str">
        <f>IFERROR(__xludf.DUMMYFUNCTION("CONCATENATE(""#"",TO_TEXT(A108),SUBSTITUTE($C$101,""&lt;TEXT&gt;"",B108))"),"#4
Text:""How to push and pop elements in a stack?""
Task: Given the text above, provide a text coherence score (5 - high, 1 - low) and justify your answer in the format below:
Result: &lt;SCORE&gt;
Justification: &lt;JUSTIFICATION&gt;
")</f>
        <v>#4
Text:"How to push and pop elements in a stack?"
Task: Given the text above, provide a text coherence score (5 - high, 1 - low) and justify your answer in the format below:
Result: &lt;SCORE&gt;
Justification: &lt;JUSTIFICATION&gt;
</v>
      </c>
      <c r="E108" s="164"/>
      <c r="F108" s="161"/>
      <c r="G108" s="164"/>
      <c r="H108" s="161"/>
      <c r="I108" s="164"/>
      <c r="J108" s="161"/>
      <c r="K108" s="79"/>
      <c r="L108" s="161"/>
      <c r="M108" s="164"/>
      <c r="N108" s="161"/>
    </row>
    <row r="109">
      <c r="A109" s="36" t="s">
        <v>19</v>
      </c>
      <c r="B109" s="99" t="s">
        <v>293</v>
      </c>
      <c r="C109" s="79"/>
      <c r="D109" s="79" t="str">
        <f>IFERROR(__xludf.DUMMYFUNCTION("CONCATENATE(""#"",TO_TEXT(A109),SUBSTITUTE($C$101,""&lt;TEXT&gt;"",B109))"),"#4_pert_0
Text:""How to push and pop elements in a queue?""
Task: Given the text above, provide a text coherence score (5 - high, 1 - low) and justify your answer in the format below:
Result: &lt;SCORE&gt;
Justification: &lt;JUSTIFICATION&gt;
")</f>
        <v>#4_pert_0
Text:"How to push and pop elements in a queue?"
Task: Given the text above, provide a text coherence score (5 - high, 1 - low) and justify your answer in the format below:
Result: &lt;SCORE&gt;
Justification: &lt;JUSTIFICATION&gt;
</v>
      </c>
      <c r="E109" s="164"/>
      <c r="F109" s="161"/>
      <c r="G109" s="164"/>
      <c r="H109" s="161"/>
      <c r="I109" s="164"/>
      <c r="J109" s="161"/>
      <c r="K109" s="79"/>
      <c r="L109" s="161"/>
      <c r="M109" s="164"/>
      <c r="N109" s="161"/>
    </row>
    <row r="110">
      <c r="A110" s="138">
        <v>5.0</v>
      </c>
      <c r="B110" s="99" t="s">
        <v>21</v>
      </c>
      <c r="C110" s="79"/>
      <c r="D110" s="79" t="str">
        <f>IFERROR(__xludf.DUMMYFUNCTION("CONCATENATE(""#"",TO_TEXT(A110),SUBSTITUTE($C$101,""&lt;TEXT&gt;"",B110))"),"#5
Text:""How to push elements in a stack data structure?""
Task: Given the text above, provide a text coherence score (5 - high, 1 - low) and justify your answer in the format below:
Result: &lt;SCORE&gt;
Justification: &lt;JUSTIFICATION&gt;
")</f>
        <v>#5
Text:"How to push elements in a stack data structure?"
Task: Given the text above, provide a text coherence score (5 - high, 1 - low) and justify your answer in the format below:
Result: &lt;SCORE&gt;
Justification: &lt;JUSTIFICATION&gt;
</v>
      </c>
      <c r="E110" s="164"/>
      <c r="F110" s="161"/>
      <c r="G110" s="164"/>
      <c r="H110" s="161"/>
      <c r="I110" s="164"/>
      <c r="J110" s="161"/>
      <c r="K110" s="79"/>
      <c r="L110" s="161"/>
      <c r="M110" s="164"/>
      <c r="N110" s="161"/>
    </row>
    <row r="111">
      <c r="A111" s="36" t="s">
        <v>22</v>
      </c>
      <c r="B111" s="99" t="s">
        <v>294</v>
      </c>
      <c r="C111" s="79"/>
      <c r="D111" s="79" t="str">
        <f>IFERROR(__xludf.DUMMYFUNCTION("CONCATENATE(""#"",TO_TEXT(A111),SUBSTITUTE($C$101,""&lt;TEXT&gt;"",B111))"),"#5_pert_0
Text:""How to push elements in a queue data structure?""
Task: Given the text above, provide a text coherence score (5 - high, 1 - low) and justify your answer in the format below:
Result: &lt;SCORE&gt;
Justification: &lt;JUSTIFICATION&gt;
")</f>
        <v>#5_pert_0
Text:"How to push elements in a queue data structure?"
Task: Given the text above, provide a text coherence score (5 - high, 1 - low) and justify your answer in the format below:
Result: &lt;SCORE&gt;
Justification: &lt;JUSTIFICATION&gt;
</v>
      </c>
      <c r="E111" s="164"/>
      <c r="F111" s="161"/>
      <c r="G111" s="164"/>
      <c r="H111" s="161"/>
      <c r="I111" s="164"/>
      <c r="J111" s="161"/>
      <c r="K111" s="79"/>
      <c r="L111" s="161"/>
      <c r="M111" s="164"/>
      <c r="N111" s="161"/>
    </row>
    <row r="112">
      <c r="A112" s="138">
        <v>6.0</v>
      </c>
      <c r="B112" s="99" t="s">
        <v>24</v>
      </c>
      <c r="C112" s="79"/>
      <c r="D112" s="79" t="str">
        <f>IFERROR(__xludf.DUMMYFUNCTION("CONCATENATE(""#"",TO_TEXT(A112),SUBSTITUTE($C$101,""&lt;TEXT&gt;"",B112))"),"#6
Text:""How to push and pop elements in a stack data structure?""
Task: Given the text above, provide a text coherence score (5 - high, 1 - low) and justify your answer in the format below:
Result: &lt;SCORE&gt;
Justification: &lt;JUSTIFICATION&gt;
")</f>
        <v>#6
Text:"How to push and pop elements in a stack data structure?"
Task: Given the text above, provide a text coherence score (5 - high, 1 - low) and justify your answer in the format below:
Result: &lt;SCORE&gt;
Justification: &lt;JUSTIFICATION&gt;
</v>
      </c>
      <c r="E112" s="164"/>
      <c r="F112" s="161"/>
      <c r="G112" s="164"/>
      <c r="H112" s="161"/>
      <c r="I112" s="164"/>
      <c r="J112" s="161"/>
      <c r="K112" s="79"/>
      <c r="L112" s="161"/>
      <c r="M112" s="164"/>
      <c r="N112" s="161"/>
    </row>
    <row r="113">
      <c r="A113" s="36" t="s">
        <v>25</v>
      </c>
      <c r="B113" s="99" t="s">
        <v>295</v>
      </c>
      <c r="C113" s="79"/>
      <c r="D113" s="79" t="str">
        <f>IFERROR(__xludf.DUMMYFUNCTION("CONCATENATE(""#"",TO_TEXT(A113),SUBSTITUTE($C$101,""&lt;TEXT&gt;"",B113))"),"#6_pert_0
Text:""How to push and pop elements in a queue data structure?""
Task: Given the text above, provide a text coherence score (5 - high, 1 - low) and justify your answer in the format below:
Result: &lt;SCORE&gt;
Justification: &lt;JUSTIFICATION&gt;
")</f>
        <v>#6_pert_0
Text:"How to push and pop elements in a queue data structure?"
Task: Given the text above, provide a text coherence score (5 - high, 1 - low) and justify your answer in the format below:
Result: &lt;SCORE&gt;
Justification: &lt;JUSTIFICATION&gt;
</v>
      </c>
      <c r="E113" s="164"/>
      <c r="F113" s="161"/>
      <c r="G113" s="164"/>
      <c r="H113" s="161"/>
      <c r="I113" s="164"/>
      <c r="J113" s="161"/>
      <c r="K113" s="79"/>
      <c r="L113" s="161"/>
      <c r="M113" s="164"/>
      <c r="N113" s="161"/>
    </row>
    <row r="114">
      <c r="A114" s="138">
        <v>7.0</v>
      </c>
      <c r="B114" s="99" t="s">
        <v>27</v>
      </c>
      <c r="C114" s="79"/>
      <c r="D114" s="79" t="str">
        <f>IFERROR(__xludf.DUMMYFUNCTION("CONCATENATE(""#"",TO_TEXT(A114),SUBSTITUTE($C$101,""&lt;TEXT&gt;"",B114))"),"#7
Text:""How to pop elements from a stack?""
Task: Given the text above, provide a text coherence score (5 - high, 1 - low) and justify your answer in the format below:
Result: &lt;SCORE&gt;
Justification: &lt;JUSTIFICATION&gt;
")</f>
        <v>#7
Text:"How to pop elements from a stack?"
Task: Given the text above, provide a text coherence score (5 - high, 1 - low) and justify your answer in the format below:
Result: &lt;SCORE&gt;
Justification: &lt;JUSTIFICATION&gt;
</v>
      </c>
      <c r="E114" s="164"/>
      <c r="F114" s="161"/>
      <c r="G114" s="164"/>
      <c r="H114" s="161"/>
      <c r="I114" s="164"/>
      <c r="J114" s="161"/>
      <c r="K114" s="79"/>
      <c r="L114" s="161"/>
      <c r="M114" s="164"/>
      <c r="N114" s="161"/>
    </row>
    <row r="115">
      <c r="A115" s="36" t="s">
        <v>28</v>
      </c>
      <c r="B115" s="99" t="s">
        <v>296</v>
      </c>
      <c r="C115" s="79"/>
      <c r="D115" s="79" t="str">
        <f>IFERROR(__xludf.DUMMYFUNCTION("CONCATENATE(""#"",TO_TEXT(A115),SUBSTITUTE($C$101,""&lt;TEXT&gt;"",B115))"),"#7_pert_0
Text:""How to pop elements from a queue?""
Task: Given the text above, provide a text coherence score (5 - high, 1 - low) and justify your answer in the format below:
Result: &lt;SCORE&gt;
Justification: &lt;JUSTIFICATION&gt;
")</f>
        <v>#7_pert_0
Text:"How to pop elements from a queue?"
Task: Given the text above, provide a text coherence score (5 - high, 1 - low) and justify your answer in the format below:
Result: &lt;SCORE&gt;
Justification: &lt;JUSTIFICATION&gt;
</v>
      </c>
      <c r="E115" s="164"/>
      <c r="F115" s="161"/>
      <c r="G115" s="164"/>
      <c r="H115" s="161"/>
      <c r="I115" s="164"/>
      <c r="J115" s="161"/>
      <c r="K115" s="79"/>
      <c r="L115" s="161"/>
      <c r="M115" s="164"/>
      <c r="N115" s="161"/>
    </row>
    <row r="116">
      <c r="A116" s="138">
        <v>8.0</v>
      </c>
      <c r="B116" s="99" t="s">
        <v>30</v>
      </c>
      <c r="C116" s="79"/>
      <c r="D116" s="79" t="str">
        <f>IFERROR(__xludf.DUMMYFUNCTION("CONCATENATE(""#"",TO_TEXT(A116),SUBSTITUTE($C$101,""&lt;TEXT&gt;"",B116))"),"#8
Text:""How to pop elements in a stack data structure?""
Task: Given the text above, provide a text coherence score (5 - high, 1 - low) and justify your answer in the format below:
Result: &lt;SCORE&gt;
Justification: &lt;JUSTIFICATION&gt;
")</f>
        <v>#8
Text:"How to pop elements in a stack data structure?"
Task: Given the text above, provide a text coherence score (5 - high, 1 - low) and justify your answer in the format below:
Result: &lt;SCORE&gt;
Justification: &lt;JUSTIFICATION&gt;
</v>
      </c>
      <c r="E116" s="164"/>
      <c r="F116" s="161"/>
      <c r="G116" s="164"/>
      <c r="H116" s="161"/>
      <c r="I116" s="164"/>
      <c r="J116" s="161"/>
      <c r="K116" s="79"/>
      <c r="L116" s="161"/>
      <c r="M116" s="164"/>
      <c r="N116" s="161"/>
    </row>
    <row r="117">
      <c r="A117" s="36" t="s">
        <v>31</v>
      </c>
      <c r="B117" s="99" t="s">
        <v>297</v>
      </c>
      <c r="C117" s="79"/>
      <c r="D117" s="79" t="str">
        <f>IFERROR(__xludf.DUMMYFUNCTION("CONCATENATE(""#"",TO_TEXT(A117),SUBSTITUTE($C$101,""&lt;TEXT&gt;"",B117))"),"#8_pert_0
Text:""How to pop elements in a queue data structure?""
Task: Given the text above, provide a text coherence score (5 - high, 1 - low) and justify your answer in the format below:
Result: &lt;SCORE&gt;
Justification: &lt;JUSTIFICATION&gt;
")</f>
        <v>#8_pert_0
Text:"How to pop elements in a queue data structure?"
Task: Given the text above, provide a text coherence score (5 - high, 1 - low) and justify your answer in the format below:
Result: &lt;SCORE&gt;
Justification: &lt;JUSTIFICATION&gt;
</v>
      </c>
      <c r="E117" s="164"/>
      <c r="F117" s="161"/>
      <c r="G117" s="164"/>
      <c r="H117" s="161"/>
      <c r="I117" s="164"/>
      <c r="J117" s="161"/>
      <c r="K117" s="79"/>
      <c r="L117" s="161"/>
      <c r="M117" s="164"/>
      <c r="N117" s="161"/>
    </row>
    <row r="118">
      <c r="A118" s="138">
        <v>9.0</v>
      </c>
      <c r="B118" s="99" t="s">
        <v>33</v>
      </c>
      <c r="C118" s="79"/>
      <c r="D118" s="79" t="str">
        <f>IFERROR(__xludf.DUMMYFUNCTION("CONCATENATE(""#"",TO_TEXT(A118),SUBSTITUTE($C$101,""&lt;TEXT&gt;"",B118))"),"#9
Text:""What is a stack and how to push its element?""
Task: Given the text above, provide a text coherence score (5 - high, 1 - low) and justify your answer in the format below:
Result: &lt;SCORE&gt;
Justification: &lt;JUSTIFICATION&gt;
")</f>
        <v>#9
Text:"What is a stack and how to push its element?"
Task: Given the text above, provide a text coherence score (5 - high, 1 - low) and justify your answer in the format below:
Result: &lt;SCORE&gt;
Justification: &lt;JUSTIFICATION&gt;
</v>
      </c>
      <c r="E118" s="164"/>
      <c r="F118" s="161"/>
      <c r="G118" s="164"/>
      <c r="H118" s="161"/>
      <c r="I118" s="164"/>
      <c r="J118" s="161"/>
      <c r="K118" s="79"/>
      <c r="L118" s="161"/>
      <c r="M118" s="164"/>
      <c r="N118" s="161"/>
    </row>
    <row r="119">
      <c r="A119" s="36" t="s">
        <v>34</v>
      </c>
      <c r="B119" s="99" t="s">
        <v>298</v>
      </c>
      <c r="C119" s="79"/>
      <c r="D119" s="79" t="str">
        <f>IFERROR(__xludf.DUMMYFUNCTION("CONCATENATE(""#"",TO_TEXT(A119),SUBSTITUTE($C$101,""&lt;TEXT&gt;"",B119))"),"#9_pert_0
Text:""What is a queue and how to push its element?""
Task: Given the text above, provide a text coherence score (5 - high, 1 - low) and justify your answer in the format below:
Result: &lt;SCORE&gt;
Justification: &lt;JUSTIFICATION&gt;
")</f>
        <v>#9_pert_0
Text:"What is a queue and how to push its element?"
Task: Given the text above, provide a text coherence score (5 - high, 1 - low) and justify your answer in the format below:
Result: &lt;SCORE&gt;
Justification: &lt;JUSTIFICATION&gt;
</v>
      </c>
      <c r="E119" s="164"/>
      <c r="F119" s="161"/>
      <c r="G119" s="164"/>
      <c r="H119" s="161"/>
      <c r="I119" s="164"/>
      <c r="J119" s="161"/>
      <c r="K119" s="79"/>
      <c r="L119" s="161"/>
      <c r="M119" s="164"/>
      <c r="N119" s="161"/>
    </row>
    <row r="120">
      <c r="A120" s="138">
        <v>10.0</v>
      </c>
      <c r="B120" s="99" t="s">
        <v>36</v>
      </c>
      <c r="C120" s="79"/>
      <c r="D120" s="79" t="str">
        <f>IFERROR(__xludf.DUMMYFUNCTION("CONCATENATE(""#"",TO_TEXT(A120),SUBSTITUTE($C$101,""&lt;TEXT&gt;"",B120))"),"#10
Text:""What is a queue and how to enqueue its element?""
Task: Given the text above, provide a text coherence score (5 - high, 1 - low) and justify your answer in the format below:
Result: &lt;SCORE&gt;
Justification: &lt;JUSTIFICATION&gt;
")</f>
        <v>#10
Text:"What is a queue and how to enqueue its element?"
Task: Given the text above, provide a text coherence score (5 - high, 1 - low) and justify your answer in the format below:
Result: &lt;SCORE&gt;
Justification: &lt;JUSTIFICATION&gt;
</v>
      </c>
      <c r="E120" s="164"/>
      <c r="F120" s="161"/>
      <c r="G120" s="164"/>
      <c r="H120" s="161"/>
      <c r="I120" s="164"/>
      <c r="J120" s="161"/>
      <c r="K120" s="79"/>
      <c r="L120" s="161"/>
      <c r="M120" s="164"/>
      <c r="N120" s="161"/>
    </row>
    <row r="121">
      <c r="A121" s="36" t="s">
        <v>37</v>
      </c>
      <c r="B121" s="99" t="s">
        <v>299</v>
      </c>
      <c r="C121" s="79"/>
      <c r="D121" s="79" t="str">
        <f>IFERROR(__xludf.DUMMYFUNCTION("CONCATENATE(""#"",TO_TEXT(A121),SUBSTITUTE($C$101,""&lt;TEXT&gt;"",B121))"),"#10_pert_0
Text:""What is a stack and how to enqueue its element?""
Task: Given the text above, provide a text coherence score (5 - high, 1 - low) and justify your answer in the format below:
Result: &lt;SCORE&gt;
Justification: &lt;JUSTIFICATION&gt;
")</f>
        <v>#10_pert_0
Text:"What is a stack and how to enqueue its element?"
Task: Given the text above, provide a text coherence score (5 - high, 1 - low) and justify your answer in the format below:
Result: &lt;SCORE&gt;
Justification: &lt;JUSTIFICATION&gt;
</v>
      </c>
      <c r="E121" s="164"/>
      <c r="F121" s="161"/>
      <c r="G121" s="164"/>
      <c r="H121" s="161"/>
      <c r="I121" s="164"/>
      <c r="J121" s="161"/>
      <c r="K121" s="79"/>
      <c r="L121" s="161"/>
      <c r="M121" s="164"/>
      <c r="N121" s="161"/>
    </row>
    <row r="122">
      <c r="A122" s="138">
        <v>11.0</v>
      </c>
      <c r="B122" s="99" t="s">
        <v>39</v>
      </c>
      <c r="C122" s="79"/>
      <c r="D122" s="79" t="str">
        <f>IFERROR(__xludf.DUMMYFUNCTION("CONCATENATE(""#"",TO_TEXT(A122),SUBSTITUTE($C$101,""&lt;TEXT&gt;"",B122))"),"#11
Text:""What is a queue and how to dequeue an element in it?""
Task: Given the text above, provide a text coherence score (5 - high, 1 - low) and justify your answer in the format below:
Result: &lt;SCORE&gt;
Justification: &lt;JUSTIFICATION&gt;
")</f>
        <v>#11
Text:"What is a queue and how to dequeue an element in it?"
Task: Given the text above, provide a text coherence score (5 - high, 1 - low) and justify your answer in the format below:
Result: &lt;SCORE&gt;
Justification: &lt;JUSTIFICATION&gt;
</v>
      </c>
      <c r="E122" s="164"/>
      <c r="F122" s="161"/>
      <c r="G122" s="164"/>
      <c r="H122" s="161"/>
      <c r="I122" s="164"/>
      <c r="J122" s="161"/>
      <c r="K122" s="79"/>
      <c r="L122" s="161"/>
      <c r="M122" s="164"/>
      <c r="N122" s="161"/>
    </row>
    <row r="123">
      <c r="A123" s="36" t="s">
        <v>40</v>
      </c>
      <c r="B123" s="99" t="s">
        <v>300</v>
      </c>
      <c r="C123" s="79"/>
      <c r="D123" s="79" t="str">
        <f>IFERROR(__xludf.DUMMYFUNCTION("CONCATENATE(""#"",TO_TEXT(A123),SUBSTITUTE($C$101,""&lt;TEXT&gt;"",B123))"),"#11_pert_0
Text:""What is a stack and how to dequeue an element in it?""
Task: Given the text above, provide a text coherence score (5 - high, 1 - low) and justify your answer in the format below:
Result: &lt;SCORE&gt;
Justification: &lt;JUSTIFICATION&gt;
")</f>
        <v>#11_pert_0
Text:"What is a stack and how to dequeue an element in it?"
Task: Given the text above, provide a text coherence score (5 - high, 1 - low) and justify your answer in the format below:
Result: &lt;SCORE&gt;
Justification: &lt;JUSTIFICATION&gt;
</v>
      </c>
      <c r="E123" s="164"/>
      <c r="F123" s="161"/>
      <c r="G123" s="164"/>
      <c r="H123" s="161"/>
      <c r="I123" s="164"/>
      <c r="J123" s="161"/>
      <c r="K123" s="79"/>
      <c r="L123" s="161"/>
      <c r="M123" s="164"/>
      <c r="N123" s="161"/>
    </row>
    <row r="124">
      <c r="A124" s="138">
        <v>12.0</v>
      </c>
      <c r="B124" s="99" t="s">
        <v>42</v>
      </c>
      <c r="C124" s="79"/>
      <c r="D124" s="79" t="str">
        <f>IFERROR(__xludf.DUMMYFUNCTION("CONCATENATE(""#"",TO_TEXT(A124),SUBSTITUTE($C$101,""&lt;TEXT&gt;"",B124))"),"#12
Text:""What is a stack and how to pop an element from it?""
Task: Given the text above, provide a text coherence score (5 - high, 1 - low) and justify your answer in the format below:
Result: &lt;SCORE&gt;
Justification: &lt;JUSTIFICATION&gt;
")</f>
        <v>#12
Text:"What is a stack and how to pop an element from it?"
Task: Given the text above, provide a text coherence score (5 - high, 1 - low) and justify your answer in the format below:
Result: &lt;SCORE&gt;
Justification: &lt;JUSTIFICATION&gt;
</v>
      </c>
      <c r="E124" s="164"/>
      <c r="F124" s="161"/>
      <c r="G124" s="164"/>
      <c r="H124" s="161"/>
      <c r="I124" s="164"/>
      <c r="J124" s="161"/>
      <c r="K124" s="79"/>
      <c r="L124" s="161"/>
      <c r="M124" s="164"/>
      <c r="N124" s="161"/>
    </row>
    <row r="125">
      <c r="A125" s="36" t="s">
        <v>43</v>
      </c>
      <c r="B125" s="99" t="s">
        <v>301</v>
      </c>
      <c r="C125" s="79"/>
      <c r="D125" s="79" t="str">
        <f>IFERROR(__xludf.DUMMYFUNCTION("CONCATENATE(""#"",TO_TEXT(A125),SUBSTITUTE($C$101,""&lt;TEXT&gt;"",B125))"),"#12_pert_0
Text:""What is a queue and how to pop an element from it?""
Task: Given the text above, provide a text coherence score (5 - high, 1 - low) and justify your answer in the format below:
Result: &lt;SCORE&gt;
Justification: &lt;JUSTIFICATION&gt;
")</f>
        <v>#12_pert_0
Text:"What is a queue and how to pop an element from it?"
Task: Given the text above, provide a text coherence score (5 - high, 1 - low) and justify your answer in the format below:
Result: &lt;SCORE&gt;
Justification: &lt;JUSTIFICATION&gt;
</v>
      </c>
      <c r="E125" s="164"/>
      <c r="F125" s="161"/>
      <c r="G125" s="164"/>
      <c r="H125" s="161"/>
      <c r="I125" s="164"/>
      <c r="J125" s="161"/>
      <c r="K125" s="79"/>
      <c r="L125" s="161"/>
      <c r="M125" s="164"/>
      <c r="N125" s="161"/>
    </row>
    <row r="126">
      <c r="A126" s="138">
        <v>13.0</v>
      </c>
      <c r="B126" s="99" t="s">
        <v>45</v>
      </c>
      <c r="C126" s="79"/>
      <c r="D126" s="79" t="str">
        <f>IFERROR(__xludf.DUMMYFUNCTION("CONCATENATE(""#"",TO_TEXT(A126),SUBSTITUTE($C$101,""&lt;TEXT&gt;"",B126))"),"#13
Text:""What is a queue and how to enqueue an element in it?""
Task: Given the text above, provide a text coherence score (5 - high, 1 - low) and justify your answer in the format below:
Result: &lt;SCORE&gt;
Justification: &lt;JUSTIFICATION&gt;
")</f>
        <v>#13
Text:"What is a queue and how to enqueue an element in it?"
Task: Given the text above, provide a text coherence score (5 - high, 1 - low) and justify your answer in the format below:
Result: &lt;SCORE&gt;
Justification: &lt;JUSTIFICATION&gt;
</v>
      </c>
      <c r="E126" s="164"/>
      <c r="F126" s="161"/>
      <c r="G126" s="164"/>
      <c r="H126" s="161"/>
      <c r="I126" s="164"/>
      <c r="J126" s="161"/>
      <c r="K126" s="79"/>
      <c r="L126" s="161"/>
      <c r="M126" s="164"/>
      <c r="N126" s="161"/>
    </row>
    <row r="127">
      <c r="A127" s="36" t="s">
        <v>46</v>
      </c>
      <c r="B127" s="99" t="s">
        <v>302</v>
      </c>
      <c r="C127" s="79"/>
      <c r="D127" s="79" t="str">
        <f>IFERROR(__xludf.DUMMYFUNCTION("CONCATENATE(""#"",TO_TEXT(A127),SUBSTITUTE($C$101,""&lt;TEXT&gt;"",B127))"),"#13_pert_0
Text:""What is a stack and how to enqueue an element in it?""
Task: Given the text above, provide a text coherence score (5 - high, 1 - low) and justify your answer in the format below:
Result: &lt;SCORE&gt;
Justification: &lt;JUSTIFICATION&gt;
")</f>
        <v>#13_pert_0
Text:"What is a stack and how to enqueue an element in it?"
Task: Given the text above, provide a text coherence score (5 - high, 1 - low) and justify your answer in the format below:
Result: &lt;SCORE&gt;
Justification: &lt;JUSTIFICATION&gt;
</v>
      </c>
      <c r="E127" s="164"/>
      <c r="F127" s="161"/>
      <c r="G127" s="164"/>
      <c r="H127" s="161"/>
      <c r="I127" s="164"/>
      <c r="J127" s="161"/>
      <c r="K127" s="79"/>
      <c r="L127" s="161"/>
      <c r="M127" s="164"/>
      <c r="N127" s="161"/>
    </row>
    <row r="128">
      <c r="A128" s="138">
        <v>14.0</v>
      </c>
      <c r="B128" s="99" t="s">
        <v>48</v>
      </c>
      <c r="C128" s="79"/>
      <c r="D128" s="79" t="str">
        <f>IFERROR(__xludf.DUMMYFUNCTION("CONCATENATE(""#"",TO_TEXT(A128),SUBSTITUTE($C$101,""&lt;TEXT&gt;"",B128))"),"#14
Text:""What is a stack and how to push an element on it?""
Task: Given the text above, provide a text coherence score (5 - high, 1 - low) and justify your answer in the format below:
Result: &lt;SCORE&gt;
Justification: &lt;JUSTIFICATION&gt;
")</f>
        <v>#14
Text:"What is a stack and how to push an element on it?"
Task: Given the text above, provide a text coherence score (5 - high, 1 - low) and justify your answer in the format below:
Result: &lt;SCORE&gt;
Justification: &lt;JUSTIFICATION&gt;
</v>
      </c>
      <c r="E128" s="164"/>
      <c r="F128" s="161"/>
      <c r="G128" s="164"/>
      <c r="H128" s="161"/>
      <c r="I128" s="164"/>
      <c r="J128" s="161"/>
      <c r="K128" s="79"/>
      <c r="L128" s="161"/>
      <c r="M128" s="164"/>
      <c r="N128" s="161"/>
    </row>
    <row r="129">
      <c r="A129" s="36" t="s">
        <v>49</v>
      </c>
      <c r="B129" s="99" t="s">
        <v>303</v>
      </c>
      <c r="C129" s="79"/>
      <c r="D129" s="79" t="str">
        <f>IFERROR(__xludf.DUMMYFUNCTION("CONCATENATE(""#"",TO_TEXT(A129),SUBSTITUTE($C$101,""&lt;TEXT&gt;"",B129))"),"#14_pert_0
Text:""What is a queue and how to push an element on it?""
Task: Given the text above, provide a text coherence score (5 - high, 1 - low) and justify your answer in the format below:
Result: &lt;SCORE&gt;
Justification: &lt;JUSTIFICATION&gt;
")</f>
        <v>#14_pert_0
Text:"What is a queue and how to push an element on it?"
Task: Given the text above, provide a text coherence score (5 - high, 1 - low) and justify your answer in the format below:
Result: &lt;SCORE&gt;
Justification: &lt;JUSTIFICATION&gt;
</v>
      </c>
      <c r="E129" s="164"/>
      <c r="F129" s="161"/>
      <c r="G129" s="164"/>
      <c r="H129" s="161"/>
      <c r="I129" s="164"/>
      <c r="J129" s="161"/>
      <c r="K129" s="79"/>
      <c r="L129" s="161"/>
      <c r="M129" s="164"/>
      <c r="N129" s="161"/>
    </row>
    <row r="130">
      <c r="A130" s="138">
        <v>15.0</v>
      </c>
      <c r="B130" s="99" t="s">
        <v>51</v>
      </c>
      <c r="C130" s="79"/>
      <c r="D130" s="79" t="str">
        <f>IFERROR(__xludf.DUMMYFUNCTION("CONCATENATE(""#"",TO_TEXT(A130),SUBSTITUTE($C$101,""&lt;TEXT&gt;"",B130))"),"#15
Text:""What is a stack and how to push and pop its elements?""
Task: Given the text above, provide a text coherence score (5 - high, 1 - low) and justify your answer in the format below:
Result: &lt;SCORE&gt;
Justification: &lt;JUSTIFICATION&gt;
")</f>
        <v>#15
Text:"What is a stack and how to push and pop its elements?"
Task: Given the text above, provide a text coherence score (5 - high, 1 - low) and justify your answer in the format below:
Result: &lt;SCORE&gt;
Justification: &lt;JUSTIFICATION&gt;
</v>
      </c>
      <c r="E130" s="164"/>
      <c r="F130" s="161"/>
      <c r="G130" s="164"/>
      <c r="H130" s="161"/>
      <c r="I130" s="164"/>
      <c r="J130" s="161"/>
      <c r="K130" s="79"/>
      <c r="L130" s="161"/>
      <c r="M130" s="164"/>
      <c r="N130" s="161"/>
    </row>
    <row r="131">
      <c r="A131" s="36" t="s">
        <v>52</v>
      </c>
      <c r="B131" s="99" t="s">
        <v>304</v>
      </c>
      <c r="C131" s="79"/>
      <c r="D131" s="79" t="str">
        <f>IFERROR(__xludf.DUMMYFUNCTION("CONCATENATE(""#"",TO_TEXT(A131),SUBSTITUTE($C$101,""&lt;TEXT&gt;"",B131))"),"#15_pert_0
Text:""What is a queue and how to push and pop its elements?""
Task: Given the text above, provide a text coherence score (5 - high, 1 - low) and justify your answer in the format below:
Result: &lt;SCORE&gt;
Justification: &lt;JUSTIFICATION&gt;
")</f>
        <v>#15_pert_0
Text:"What is a queue and how to push and pop its elements?"
Task: Given the text above, provide a text coherence score (5 - high, 1 - low) and justify your answer in the format below:
Result: &lt;SCORE&gt;
Justification: &lt;JUSTIFICATION&gt;
</v>
      </c>
      <c r="E131" s="164"/>
      <c r="F131" s="161"/>
      <c r="G131" s="164"/>
      <c r="H131" s="161"/>
      <c r="I131" s="164"/>
      <c r="J131" s="161"/>
      <c r="K131" s="79"/>
      <c r="L131" s="161"/>
      <c r="M131" s="164"/>
      <c r="N131" s="161"/>
    </row>
    <row r="132">
      <c r="A132" s="138">
        <v>16.0</v>
      </c>
      <c r="B132" s="99" t="s">
        <v>54</v>
      </c>
      <c r="C132" s="79"/>
      <c r="D132" s="79" t="str">
        <f>IFERROR(__xludf.DUMMYFUNCTION("CONCATENATE(""#"",TO_TEXT(A132),SUBSTITUTE($C$101,""&lt;TEXT&gt;"",B132))"),"#16
Text:""What is a queue and how to enqueue and dequeue its elements?""
Task: Given the text above, provide a text coherence score (5 - high, 1 - low) and justify your answer in the format below:
Result: &lt;SCORE&gt;
Justification: &lt;JUSTIFICATION&gt;
")</f>
        <v>#16
Text:"What is a queue and how to enqueue and dequeue its elements?"
Task: Given the text above, provide a text coherence score (5 - high, 1 - low) and justify your answer in the format below:
Result: &lt;SCORE&gt;
Justification: &lt;JUSTIFICATION&gt;
</v>
      </c>
      <c r="E132" s="164"/>
      <c r="F132" s="161"/>
      <c r="G132" s="164"/>
      <c r="H132" s="161"/>
      <c r="I132" s="164"/>
      <c r="J132" s="161"/>
      <c r="K132" s="79"/>
      <c r="L132" s="161"/>
      <c r="M132" s="164"/>
      <c r="N132" s="161"/>
    </row>
    <row r="133">
      <c r="A133" s="36" t="s">
        <v>55</v>
      </c>
      <c r="B133" s="99" t="s">
        <v>305</v>
      </c>
      <c r="C133" s="79"/>
      <c r="D133" s="79" t="str">
        <f>IFERROR(__xludf.DUMMYFUNCTION("CONCATENATE(""#"",TO_TEXT(A133),SUBSTITUTE($C$101,""&lt;TEXT&gt;"",B133))"),"#16_pert_0
Text:""What is a stack and how to enqueue and dequeue its elements?""
Task: Given the text above, provide a text coherence score (5 - high, 1 - low) and justify your answer in the format below:
Result: &lt;SCORE&gt;
Justification: &lt;JUSTIFICATION&gt;
")</f>
        <v>#16_pert_0
Text:"What is a stack and how to enqueue and dequeue its elements?"
Task: Given the text above, provide a text coherence score (5 - high, 1 - low) and justify your answer in the format below:
Result: &lt;SCORE&gt;
Justification: &lt;JUSTIFICATION&gt;
</v>
      </c>
      <c r="E133" s="164"/>
      <c r="F133" s="161"/>
      <c r="G133" s="164"/>
      <c r="H133" s="161"/>
      <c r="I133" s="164"/>
      <c r="J133" s="161"/>
      <c r="K133" s="79"/>
      <c r="L133" s="161"/>
      <c r="M133" s="164"/>
      <c r="N133" s="161"/>
    </row>
    <row r="134">
      <c r="A134" s="138">
        <v>17.0</v>
      </c>
      <c r="B134" s="99" t="s">
        <v>57</v>
      </c>
      <c r="C134" s="79"/>
      <c r="D134" s="79" t="str">
        <f>IFERROR(__xludf.DUMMYFUNCTION("CONCATENATE(""#"",TO_TEXT(A134),SUBSTITUTE($C$101,""&lt;TEXT&gt;"",B134))"),"#17
Text:""How are the operations to push and pop elements in a stack implemented?""
Task: Given the text above, provide a text coherence score (5 - high, 1 - low) and justify your answer in the format below:
Result: &lt;SCORE&gt;
Justification: &lt;JUSTIFICATION&gt;"&amp;"
")</f>
        <v>#17
Text:"How are the operations to push and pop elements in a stack implemented?"
Task: Given the text above, provide a text coherence score (5 - high, 1 - low) and justify your answer in the format below:
Result: &lt;SCORE&gt;
Justification: &lt;JUSTIFICATION&gt;
</v>
      </c>
      <c r="E134" s="164"/>
      <c r="F134" s="161"/>
      <c r="G134" s="164"/>
      <c r="H134" s="161"/>
      <c r="I134" s="164"/>
      <c r="J134" s="161"/>
      <c r="K134" s="79"/>
      <c r="L134" s="161"/>
      <c r="M134" s="164"/>
      <c r="N134" s="161"/>
    </row>
    <row r="135">
      <c r="A135" s="36" t="s">
        <v>58</v>
      </c>
      <c r="B135" s="99" t="s">
        <v>306</v>
      </c>
      <c r="C135" s="79"/>
      <c r="D135" s="79" t="str">
        <f>IFERROR(__xludf.DUMMYFUNCTION("CONCATENATE(""#"",TO_TEXT(A135),SUBSTITUTE($C$101,""&lt;TEXT&gt;"",B135))"),"#17_pert_0
Text:""How are the operations to push and pop elements in a queue implemented?""
Task: Given the text above, provide a text coherence score (5 - high, 1 - low) and justify your answer in the format below:
Result: &lt;SCORE&gt;
Justification: &lt;JUSTIFI"&amp;"CATION&gt;
")</f>
        <v>#17_pert_0
Text:"How are the operations to push and pop elements in a queue implemented?"
Task: Given the text above, provide a text coherence score (5 - high, 1 - low) and justify your answer in the format below:
Result: &lt;SCORE&gt;
Justification: &lt;JUSTIFICATION&gt;
</v>
      </c>
      <c r="E135" s="164"/>
      <c r="F135" s="161"/>
      <c r="G135" s="164"/>
      <c r="H135" s="161"/>
      <c r="I135" s="164"/>
      <c r="J135" s="161"/>
      <c r="K135" s="79"/>
      <c r="L135" s="161"/>
      <c r="M135" s="164"/>
      <c r="N135" s="161"/>
    </row>
    <row r="136">
      <c r="A136" s="138">
        <v>18.0</v>
      </c>
      <c r="B136" s="99" t="s">
        <v>60</v>
      </c>
      <c r="C136" s="79"/>
      <c r="D136" s="79" t="str">
        <f>IFERROR(__xludf.DUMMYFUNCTION("CONCATENATE(""#"",TO_TEXT(A136),SUBSTITUTE($C$101,""&lt;TEXT&gt;"",B136))"),"#18
Text:""How are the operations to enqueue and dequeue elements in a queue implemented?""
Task: Given the text above, provide a text coherence score (5 - high, 1 - low) and justify your answer in the format below:
Result: &lt;SCORE&gt;
Justification: &lt;JUSTIFI"&amp;"CATION&gt;
")</f>
        <v>#18
Text:"How are the operations to enqueue and dequeue elements in a queue implemented?"
Task: Given the text above, provide a text coherence score (5 - high, 1 - low) and justify your answer in the format below:
Result: &lt;SCORE&gt;
Justification: &lt;JUSTIFICATION&gt;
</v>
      </c>
      <c r="E136" s="164"/>
      <c r="F136" s="161"/>
      <c r="G136" s="164"/>
      <c r="H136" s="161"/>
      <c r="I136" s="164"/>
      <c r="J136" s="161"/>
      <c r="K136" s="79"/>
      <c r="L136" s="161"/>
      <c r="M136" s="164"/>
      <c r="N136" s="161"/>
    </row>
    <row r="137">
      <c r="A137" s="36" t="s">
        <v>61</v>
      </c>
      <c r="B137" s="99" t="s">
        <v>307</v>
      </c>
      <c r="C137" s="79"/>
      <c r="D137" s="79" t="str">
        <f>IFERROR(__xludf.DUMMYFUNCTION("CONCATENATE(""#"",TO_TEXT(A137),SUBSTITUTE($C$101,""&lt;TEXT&gt;"",B137))"),"#18_pert_0
Text:""How are the operations to enqueue and dequeue elements in a stack implemented?""
Task: Given the text above, provide a text coherence score (5 - high, 1 - low) and justify your answer in the format below:
Result: &lt;SCORE&gt;
Justification: &lt;"&amp;"JUSTIFICATION&gt;
")</f>
        <v>#18_pert_0
Text:"How are the operations to enqueue and dequeue elements in a stack implemented?"
Task: Given the text above, provide a text coherence score (5 - high, 1 - low) and justify your answer in the format below:
Result: &lt;SCORE&gt;
Justification: &lt;JUSTIFICATION&gt;
</v>
      </c>
      <c r="E137" s="164"/>
      <c r="F137" s="161"/>
      <c r="G137" s="164"/>
      <c r="H137" s="161"/>
      <c r="I137" s="164"/>
      <c r="J137" s="161"/>
      <c r="K137" s="79"/>
      <c r="L137" s="161"/>
      <c r="M137" s="164"/>
      <c r="N137" s="161"/>
    </row>
    <row r="138">
      <c r="A138" s="138">
        <v>19.0</v>
      </c>
      <c r="B138" s="99" t="s">
        <v>63</v>
      </c>
      <c r="C138" s="79"/>
      <c r="D138" s="79" t="str">
        <f>IFERROR(__xludf.DUMMYFUNCTION("CONCATENATE(""#"",TO_TEXT(A138),SUBSTITUTE($C$101,""&lt;TEXT&gt;"",B138))"),"#19
Text:""In a stack does the pop operation occur at which end?""
Task: Given the text above, provide a text coherence score (5 - high, 1 - low) and justify your answer in the format below:
Result: &lt;SCORE&gt;
Justification: &lt;JUSTIFICATION&gt;
")</f>
        <v>#19
Text:"In a stack does the pop operation occur at which end?"
Task: Given the text above, provide a text coherence score (5 - high, 1 - low) and justify your answer in the format below:
Result: &lt;SCORE&gt;
Justification: &lt;JUSTIFICATION&gt;
</v>
      </c>
      <c r="E138" s="164"/>
      <c r="F138" s="161"/>
      <c r="G138" s="164"/>
      <c r="H138" s="161"/>
      <c r="I138" s="164"/>
      <c r="J138" s="161"/>
      <c r="K138" s="79"/>
      <c r="L138" s="161"/>
      <c r="M138" s="164"/>
      <c r="N138" s="161"/>
    </row>
    <row r="139">
      <c r="A139" s="36" t="s">
        <v>64</v>
      </c>
      <c r="B139" s="99" t="s">
        <v>308</v>
      </c>
      <c r="C139" s="79"/>
      <c r="D139" s="79" t="str">
        <f>IFERROR(__xludf.DUMMYFUNCTION("CONCATENATE(""#"",TO_TEXT(A139),SUBSTITUTE($C$101,""&lt;TEXT&gt;"",B139))"),"#19_pert_0
Text:""In a stack does the enqueue operation occur at which end?""
Task: Given the text above, provide a text coherence score (5 - high, 1 - low) and justify your answer in the format below:
Result: &lt;SCORE&gt;
Justification: &lt;JUSTIFICATION&gt;
")</f>
        <v>#19_pert_0
Text:"In a stack does the enqueue operation occur at which end?"
Task: Given the text above, provide a text coherence score (5 - high, 1 - low) and justify your answer in the format below:
Result: &lt;SCORE&gt;
Justification: &lt;JUSTIFICATION&gt;
</v>
      </c>
      <c r="E139" s="164"/>
      <c r="F139" s="161"/>
      <c r="G139" s="164"/>
      <c r="H139" s="161"/>
      <c r="I139" s="164"/>
      <c r="J139" s="161"/>
      <c r="K139" s="79"/>
      <c r="L139" s="161"/>
      <c r="M139" s="164"/>
      <c r="N139" s="161"/>
    </row>
    <row r="140">
      <c r="A140" s="138">
        <v>20.0</v>
      </c>
      <c r="B140" s="99" t="s">
        <v>66</v>
      </c>
      <c r="C140" s="79"/>
      <c r="D140" s="79" t="str">
        <f>IFERROR(__xludf.DUMMYFUNCTION("CONCATENATE(""#"",TO_TEXT(A140),SUBSTITUTE($C$101,""&lt;TEXT&gt;"",B140))"),"#20
Text:""In a queue does the enqueue operation occur at which end?""
Task: Given the text above, provide a text coherence score (5 - high, 1 - low) and justify your answer in the format below:
Result: &lt;SCORE&gt;
Justification: &lt;JUSTIFICATION&gt;
")</f>
        <v>#20
Text:"In a queue does the enqueue operation occur at which end?"
Task: Given the text above, provide a text coherence score (5 - high, 1 - low) and justify your answer in the format below:
Result: &lt;SCORE&gt;
Justification: &lt;JUSTIFICATION&gt;
</v>
      </c>
      <c r="E140" s="164"/>
      <c r="F140" s="161"/>
      <c r="G140" s="164"/>
      <c r="H140" s="161"/>
      <c r="I140" s="164"/>
      <c r="J140" s="161"/>
      <c r="K140" s="79"/>
      <c r="L140" s="161"/>
      <c r="M140" s="164"/>
      <c r="N140" s="161"/>
    </row>
    <row r="141">
      <c r="A141" s="36" t="s">
        <v>67</v>
      </c>
      <c r="B141" s="99" t="s">
        <v>309</v>
      </c>
      <c r="C141" s="79"/>
      <c r="D141" s="79" t="str">
        <f>IFERROR(__xludf.DUMMYFUNCTION("CONCATENATE(""#"",TO_TEXT(A141),SUBSTITUTE($C$101,""&lt;TEXT&gt;"",B141))"),"#20_pert_0
Text:""In a queue does the push operation occur at which end?""
Task: Given the text above, provide a text coherence score (5 - high, 1 - low) and justify your answer in the format below:
Result: &lt;SCORE&gt;
Justification: &lt;JUSTIFICATION&gt;
")</f>
        <v>#20_pert_0
Text:"In a queue does the push operation occur at which end?"
Task: Given the text above, provide a text coherence score (5 - high, 1 - low) and justify your answer in the format below:
Result: &lt;SCORE&gt;
Justification: &lt;JUSTIFICATION&gt;
</v>
      </c>
      <c r="E141" s="164"/>
      <c r="F141" s="161"/>
      <c r="G141" s="164"/>
      <c r="H141" s="161"/>
      <c r="I141" s="164"/>
      <c r="J141" s="161"/>
      <c r="K141" s="79"/>
      <c r="L141" s="161"/>
      <c r="M141" s="164"/>
      <c r="N141" s="161"/>
    </row>
    <row r="142">
      <c r="B142" s="79"/>
      <c r="C142" s="79"/>
      <c r="D142" s="79"/>
      <c r="E142" s="164"/>
      <c r="F142" s="161"/>
      <c r="G142" s="164"/>
      <c r="H142" s="161"/>
      <c r="I142" s="164"/>
      <c r="J142" s="161"/>
      <c r="K142" s="79"/>
      <c r="L142" s="161"/>
      <c r="M142" s="164"/>
      <c r="N142" s="161"/>
    </row>
    <row r="143">
      <c r="B143" s="79"/>
      <c r="C143" s="79"/>
      <c r="D143" s="79"/>
      <c r="E143" s="164"/>
      <c r="F143" s="161"/>
      <c r="G143" s="164"/>
      <c r="H143" s="161"/>
      <c r="I143" s="164"/>
      <c r="J143" s="161"/>
      <c r="K143" s="79"/>
      <c r="L143" s="161"/>
      <c r="M143" s="164"/>
      <c r="N143" s="161"/>
    </row>
    <row r="144">
      <c r="B144" s="79"/>
      <c r="C144" s="79"/>
      <c r="D144" s="79"/>
      <c r="E144" s="164"/>
      <c r="F144" s="161"/>
      <c r="G144" s="164"/>
      <c r="H144" s="161"/>
      <c r="I144" s="164"/>
      <c r="J144" s="161"/>
      <c r="K144" s="79"/>
      <c r="L144" s="161"/>
      <c r="M144" s="164"/>
      <c r="N144" s="161"/>
    </row>
    <row r="145">
      <c r="E145" s="128"/>
      <c r="F145" s="127"/>
      <c r="G145" s="128"/>
      <c r="H145" s="127"/>
      <c r="I145" s="128"/>
      <c r="J145" s="127"/>
      <c r="L145" s="127"/>
      <c r="M145" s="128"/>
      <c r="N145" s="127"/>
    </row>
    <row r="146">
      <c r="E146" s="128"/>
      <c r="F146" s="127"/>
      <c r="G146" s="128"/>
      <c r="H146" s="127"/>
      <c r="I146" s="128"/>
      <c r="J146" s="127"/>
      <c r="L146" s="127"/>
      <c r="M146" s="128"/>
      <c r="N146" s="127"/>
    </row>
    <row r="147">
      <c r="E147" s="128"/>
      <c r="F147" s="127"/>
      <c r="G147" s="128"/>
      <c r="H147" s="127"/>
      <c r="I147" s="128"/>
      <c r="J147" s="127"/>
      <c r="L147" s="127"/>
      <c r="M147" s="128"/>
      <c r="N147" s="127"/>
    </row>
    <row r="148">
      <c r="E148" s="128"/>
      <c r="F148" s="127"/>
      <c r="G148" s="128"/>
      <c r="H148" s="127"/>
      <c r="I148" s="128"/>
      <c r="J148" s="127"/>
      <c r="L148" s="127"/>
      <c r="M148" s="128"/>
      <c r="N148" s="127"/>
    </row>
    <row r="149">
      <c r="E149" s="128"/>
      <c r="F149" s="127"/>
      <c r="G149" s="128"/>
      <c r="H149" s="127"/>
      <c r="I149" s="128"/>
      <c r="J149" s="127"/>
      <c r="L149" s="127"/>
      <c r="M149" s="128"/>
      <c r="N149" s="127"/>
    </row>
    <row r="150">
      <c r="E150" s="128"/>
      <c r="F150" s="127"/>
      <c r="G150" s="128"/>
      <c r="H150" s="127"/>
      <c r="I150" s="128"/>
      <c r="J150" s="127"/>
      <c r="L150" s="127"/>
      <c r="M150" s="128"/>
      <c r="N150" s="127"/>
    </row>
    <row r="151">
      <c r="E151" s="128"/>
      <c r="F151" s="127"/>
      <c r="G151" s="128"/>
      <c r="H151" s="127"/>
      <c r="I151" s="128"/>
      <c r="J151" s="127"/>
      <c r="L151" s="127"/>
      <c r="M151" s="128"/>
      <c r="N151" s="127"/>
    </row>
    <row r="152">
      <c r="E152" s="128"/>
      <c r="F152" s="127"/>
      <c r="G152" s="128"/>
      <c r="H152" s="127"/>
      <c r="I152" s="128"/>
      <c r="J152" s="127"/>
      <c r="L152" s="127"/>
      <c r="M152" s="128"/>
      <c r="N152" s="127"/>
    </row>
    <row r="153">
      <c r="E153" s="128"/>
      <c r="F153" s="127"/>
      <c r="G153" s="128"/>
      <c r="H153" s="127"/>
      <c r="I153" s="128"/>
      <c r="J153" s="127"/>
      <c r="L153" s="127"/>
      <c r="M153" s="128"/>
      <c r="N153" s="127"/>
    </row>
    <row r="154">
      <c r="E154" s="128"/>
      <c r="F154" s="127"/>
      <c r="G154" s="128"/>
      <c r="H154" s="127"/>
      <c r="I154" s="128"/>
      <c r="J154" s="127"/>
      <c r="L154" s="127"/>
      <c r="M154" s="128"/>
      <c r="N154" s="127"/>
    </row>
    <row r="155">
      <c r="E155" s="128"/>
      <c r="F155" s="127"/>
      <c r="G155" s="128"/>
      <c r="H155" s="127"/>
      <c r="I155" s="128"/>
      <c r="J155" s="127"/>
      <c r="L155" s="127"/>
      <c r="M155" s="128"/>
      <c r="N155" s="127"/>
    </row>
    <row r="156">
      <c r="E156" s="128"/>
      <c r="F156" s="127"/>
      <c r="G156" s="128"/>
      <c r="H156" s="127"/>
      <c r="I156" s="128"/>
      <c r="J156" s="127"/>
      <c r="L156" s="127"/>
      <c r="M156" s="128"/>
      <c r="N156" s="127"/>
    </row>
    <row r="157">
      <c r="E157" s="128"/>
      <c r="F157" s="127"/>
      <c r="G157" s="128"/>
      <c r="H157" s="127"/>
      <c r="I157" s="128"/>
      <c r="J157" s="127"/>
      <c r="L157" s="127"/>
      <c r="M157" s="128"/>
      <c r="N157" s="127"/>
    </row>
    <row r="158">
      <c r="E158" s="128"/>
      <c r="F158" s="127"/>
      <c r="G158" s="128"/>
      <c r="H158" s="127"/>
      <c r="I158" s="128"/>
      <c r="J158" s="127"/>
      <c r="L158" s="127"/>
      <c r="M158" s="128"/>
      <c r="N158" s="127"/>
    </row>
    <row r="159">
      <c r="E159" s="128"/>
      <c r="F159" s="127"/>
      <c r="G159" s="128"/>
      <c r="H159" s="127"/>
      <c r="I159" s="128"/>
      <c r="J159" s="127"/>
      <c r="L159" s="127"/>
      <c r="M159" s="128"/>
      <c r="N159" s="127"/>
    </row>
    <row r="160">
      <c r="E160" s="128"/>
      <c r="F160" s="127"/>
      <c r="G160" s="128"/>
      <c r="H160" s="127"/>
      <c r="I160" s="128"/>
      <c r="J160" s="127"/>
      <c r="L160" s="127"/>
      <c r="M160" s="128"/>
      <c r="N160" s="127"/>
    </row>
    <row r="161">
      <c r="E161" s="128"/>
      <c r="F161" s="127"/>
      <c r="G161" s="128"/>
      <c r="H161" s="127"/>
      <c r="I161" s="128"/>
      <c r="J161" s="127"/>
      <c r="L161" s="127"/>
      <c r="M161" s="128"/>
      <c r="N161" s="127"/>
    </row>
    <row r="162">
      <c r="E162" s="128"/>
      <c r="F162" s="127"/>
      <c r="G162" s="128"/>
      <c r="H162" s="127"/>
      <c r="I162" s="128"/>
      <c r="J162" s="127"/>
      <c r="L162" s="127"/>
      <c r="M162" s="128"/>
      <c r="N162" s="127"/>
    </row>
    <row r="163">
      <c r="E163" s="128"/>
      <c r="F163" s="127"/>
      <c r="G163" s="128"/>
      <c r="H163" s="127"/>
      <c r="I163" s="128"/>
      <c r="J163" s="127"/>
      <c r="L163" s="127"/>
      <c r="M163" s="128"/>
      <c r="N163" s="127"/>
    </row>
    <row r="164">
      <c r="E164" s="128"/>
      <c r="F164" s="127"/>
      <c r="G164" s="128"/>
      <c r="H164" s="127"/>
      <c r="I164" s="128"/>
      <c r="J164" s="127"/>
      <c r="L164" s="127"/>
      <c r="M164" s="128"/>
      <c r="N164" s="127"/>
    </row>
    <row r="165">
      <c r="E165" s="128"/>
      <c r="F165" s="127"/>
      <c r="G165" s="128"/>
      <c r="H165" s="127"/>
      <c r="I165" s="128"/>
      <c r="J165" s="127"/>
      <c r="L165" s="127"/>
      <c r="M165" s="128"/>
      <c r="N165" s="127"/>
    </row>
    <row r="166">
      <c r="E166" s="128"/>
      <c r="F166" s="127"/>
      <c r="G166" s="128"/>
      <c r="H166" s="127"/>
      <c r="I166" s="128"/>
      <c r="J166" s="127"/>
      <c r="L166" s="127"/>
      <c r="M166" s="128"/>
      <c r="N166" s="127"/>
    </row>
    <row r="167">
      <c r="E167" s="128"/>
      <c r="F167" s="127"/>
      <c r="G167" s="128"/>
      <c r="H167" s="127"/>
      <c r="I167" s="128"/>
      <c r="J167" s="127"/>
      <c r="L167" s="127"/>
      <c r="M167" s="128"/>
      <c r="N167" s="127"/>
    </row>
    <row r="168">
      <c r="E168" s="128"/>
      <c r="F168" s="127"/>
      <c r="G168" s="128"/>
      <c r="H168" s="127"/>
      <c r="I168" s="128"/>
      <c r="J168" s="127"/>
      <c r="L168" s="127"/>
      <c r="M168" s="128"/>
      <c r="N168" s="127"/>
    </row>
    <row r="169">
      <c r="E169" s="128"/>
      <c r="F169" s="127"/>
      <c r="G169" s="128"/>
      <c r="H169" s="127"/>
      <c r="I169" s="128"/>
      <c r="J169" s="127"/>
      <c r="L169" s="127"/>
      <c r="M169" s="128"/>
      <c r="N169" s="127"/>
    </row>
    <row r="170">
      <c r="E170" s="128"/>
      <c r="F170" s="127"/>
      <c r="G170" s="128"/>
      <c r="H170" s="127"/>
      <c r="I170" s="128"/>
      <c r="J170" s="127"/>
      <c r="L170" s="127"/>
      <c r="M170" s="128"/>
      <c r="N170" s="127"/>
    </row>
    <row r="171">
      <c r="E171" s="128"/>
      <c r="F171" s="127"/>
      <c r="G171" s="128"/>
      <c r="H171" s="127"/>
      <c r="I171" s="128"/>
      <c r="J171" s="127"/>
      <c r="L171" s="127"/>
      <c r="M171" s="128"/>
      <c r="N171" s="127"/>
    </row>
    <row r="172">
      <c r="E172" s="128"/>
      <c r="F172" s="127"/>
      <c r="G172" s="128"/>
      <c r="H172" s="127"/>
      <c r="I172" s="128"/>
      <c r="J172" s="127"/>
      <c r="L172" s="127"/>
      <c r="M172" s="128"/>
      <c r="N172" s="127"/>
    </row>
    <row r="173">
      <c r="E173" s="128"/>
      <c r="F173" s="127"/>
      <c r="G173" s="128"/>
      <c r="H173" s="127"/>
      <c r="I173" s="128"/>
      <c r="J173" s="127"/>
      <c r="L173" s="127"/>
      <c r="M173" s="128"/>
      <c r="N173" s="127"/>
    </row>
    <row r="174">
      <c r="E174" s="128"/>
      <c r="F174" s="127"/>
      <c r="G174" s="128"/>
      <c r="H174" s="127"/>
      <c r="I174" s="128"/>
      <c r="J174" s="127"/>
      <c r="L174" s="127"/>
      <c r="M174" s="128"/>
      <c r="N174" s="127"/>
    </row>
    <row r="175">
      <c r="E175" s="128"/>
      <c r="F175" s="127"/>
      <c r="G175" s="128"/>
      <c r="H175" s="127"/>
      <c r="I175" s="128"/>
      <c r="J175" s="127"/>
      <c r="L175" s="127"/>
      <c r="M175" s="128"/>
      <c r="N175" s="127"/>
    </row>
    <row r="176">
      <c r="E176" s="128"/>
      <c r="F176" s="127"/>
      <c r="G176" s="128"/>
      <c r="H176" s="127"/>
      <c r="I176" s="128"/>
      <c r="J176" s="127"/>
      <c r="L176" s="127"/>
      <c r="M176" s="128"/>
      <c r="N176" s="127"/>
    </row>
    <row r="177">
      <c r="E177" s="128"/>
      <c r="F177" s="127"/>
      <c r="G177" s="128"/>
      <c r="H177" s="127"/>
      <c r="I177" s="128"/>
      <c r="J177" s="127"/>
      <c r="L177" s="127"/>
      <c r="M177" s="128"/>
      <c r="N177" s="127"/>
    </row>
    <row r="178">
      <c r="E178" s="128"/>
      <c r="F178" s="127"/>
      <c r="G178" s="128"/>
      <c r="H178" s="127"/>
      <c r="I178" s="128"/>
      <c r="J178" s="127"/>
      <c r="L178" s="127"/>
      <c r="M178" s="128"/>
      <c r="N178" s="127"/>
    </row>
    <row r="179">
      <c r="E179" s="128"/>
      <c r="F179" s="127"/>
      <c r="G179" s="128"/>
      <c r="H179" s="127"/>
      <c r="I179" s="128"/>
      <c r="J179" s="127"/>
      <c r="L179" s="127"/>
      <c r="M179" s="128"/>
      <c r="N179" s="127"/>
    </row>
    <row r="180">
      <c r="E180" s="128"/>
      <c r="F180" s="127"/>
      <c r="G180" s="128"/>
      <c r="H180" s="127"/>
      <c r="I180" s="128"/>
      <c r="J180" s="127"/>
      <c r="L180" s="127"/>
      <c r="M180" s="128"/>
      <c r="N180" s="127"/>
    </row>
    <row r="181">
      <c r="E181" s="128"/>
      <c r="F181" s="127"/>
      <c r="G181" s="128"/>
      <c r="H181" s="127"/>
      <c r="I181" s="128"/>
      <c r="J181" s="127"/>
      <c r="L181" s="127"/>
      <c r="M181" s="128"/>
      <c r="N181" s="127"/>
    </row>
    <row r="182">
      <c r="E182" s="128"/>
      <c r="F182" s="127"/>
      <c r="G182" s="128"/>
      <c r="H182" s="127"/>
      <c r="I182" s="128"/>
      <c r="J182" s="127"/>
      <c r="L182" s="127"/>
      <c r="M182" s="128"/>
      <c r="N182" s="127"/>
    </row>
    <row r="183">
      <c r="E183" s="128"/>
      <c r="F183" s="127"/>
      <c r="G183" s="128"/>
      <c r="H183" s="127"/>
      <c r="I183" s="128"/>
      <c r="J183" s="127"/>
      <c r="L183" s="127"/>
      <c r="M183" s="128"/>
      <c r="N183" s="127"/>
    </row>
    <row r="184">
      <c r="E184" s="128"/>
      <c r="F184" s="127"/>
      <c r="G184" s="128"/>
      <c r="H184" s="127"/>
      <c r="I184" s="128"/>
      <c r="J184" s="127"/>
      <c r="L184" s="127"/>
      <c r="M184" s="128"/>
      <c r="N184" s="127"/>
    </row>
    <row r="185">
      <c r="E185" s="128"/>
      <c r="F185" s="127"/>
      <c r="G185" s="128"/>
      <c r="H185" s="127"/>
      <c r="I185" s="128"/>
      <c r="J185" s="127"/>
      <c r="L185" s="127"/>
      <c r="M185" s="128"/>
      <c r="N185" s="127"/>
    </row>
    <row r="186">
      <c r="E186" s="128"/>
      <c r="F186" s="127"/>
      <c r="G186" s="128"/>
      <c r="H186" s="127"/>
      <c r="I186" s="128"/>
      <c r="J186" s="127"/>
      <c r="L186" s="127"/>
      <c r="M186" s="128"/>
      <c r="N186" s="127"/>
    </row>
    <row r="187">
      <c r="E187" s="128"/>
      <c r="F187" s="127"/>
      <c r="G187" s="128"/>
      <c r="H187" s="127"/>
      <c r="I187" s="128"/>
      <c r="J187" s="127"/>
      <c r="L187" s="127"/>
      <c r="M187" s="128"/>
      <c r="N187" s="127"/>
    </row>
    <row r="188">
      <c r="E188" s="128"/>
      <c r="F188" s="127"/>
      <c r="G188" s="128"/>
      <c r="H188" s="127"/>
      <c r="I188" s="128"/>
      <c r="J188" s="127"/>
      <c r="L188" s="127"/>
      <c r="M188" s="128"/>
      <c r="N188" s="127"/>
    </row>
    <row r="189">
      <c r="E189" s="128"/>
      <c r="F189" s="127"/>
      <c r="G189" s="128"/>
      <c r="H189" s="127"/>
      <c r="I189" s="128"/>
      <c r="J189" s="127"/>
      <c r="L189" s="127"/>
      <c r="M189" s="128"/>
      <c r="N189" s="127"/>
    </row>
    <row r="190">
      <c r="E190" s="128"/>
      <c r="F190" s="127"/>
      <c r="G190" s="128"/>
      <c r="H190" s="127"/>
      <c r="I190" s="128"/>
      <c r="J190" s="127"/>
      <c r="L190" s="127"/>
      <c r="M190" s="128"/>
      <c r="N190" s="127"/>
    </row>
    <row r="191">
      <c r="E191" s="128"/>
      <c r="F191" s="127"/>
      <c r="G191" s="128"/>
      <c r="H191" s="127"/>
      <c r="I191" s="128"/>
      <c r="J191" s="127"/>
      <c r="L191" s="127"/>
      <c r="M191" s="128"/>
      <c r="N191" s="127"/>
    </row>
    <row r="192">
      <c r="E192" s="128"/>
      <c r="F192" s="127"/>
      <c r="G192" s="128"/>
      <c r="H192" s="127"/>
      <c r="I192" s="128"/>
      <c r="J192" s="127"/>
      <c r="L192" s="127"/>
      <c r="M192" s="128"/>
      <c r="N192" s="127"/>
    </row>
    <row r="193">
      <c r="E193" s="128"/>
      <c r="F193" s="127"/>
      <c r="G193" s="128"/>
      <c r="H193" s="127"/>
      <c r="I193" s="128"/>
      <c r="J193" s="127"/>
      <c r="L193" s="127"/>
      <c r="M193" s="128"/>
      <c r="N193" s="127"/>
    </row>
    <row r="194">
      <c r="E194" s="128"/>
      <c r="F194" s="127"/>
      <c r="G194" s="128"/>
      <c r="H194" s="127"/>
      <c r="I194" s="128"/>
      <c r="J194" s="127"/>
      <c r="L194" s="127"/>
      <c r="M194" s="128"/>
      <c r="N194" s="127"/>
    </row>
    <row r="195">
      <c r="E195" s="128"/>
      <c r="F195" s="127"/>
      <c r="G195" s="128"/>
      <c r="H195" s="127"/>
      <c r="I195" s="128"/>
      <c r="J195" s="127"/>
      <c r="L195" s="127"/>
      <c r="M195" s="128"/>
      <c r="N195" s="127"/>
    </row>
    <row r="196">
      <c r="E196" s="128"/>
      <c r="F196" s="127"/>
      <c r="G196" s="128"/>
      <c r="H196" s="127"/>
      <c r="I196" s="128"/>
      <c r="J196" s="127"/>
      <c r="L196" s="127"/>
      <c r="M196" s="128"/>
      <c r="N196" s="127"/>
    </row>
    <row r="197">
      <c r="E197" s="128"/>
      <c r="F197" s="127"/>
      <c r="G197" s="128"/>
      <c r="H197" s="127"/>
      <c r="I197" s="128"/>
      <c r="J197" s="127"/>
      <c r="L197" s="127"/>
      <c r="M197" s="128"/>
      <c r="N197" s="127"/>
    </row>
    <row r="198">
      <c r="E198" s="128"/>
      <c r="F198" s="127"/>
      <c r="G198" s="128"/>
      <c r="H198" s="127"/>
      <c r="I198" s="128"/>
      <c r="J198" s="127"/>
      <c r="L198" s="127"/>
      <c r="M198" s="128"/>
      <c r="N198" s="127"/>
    </row>
    <row r="199">
      <c r="E199" s="128"/>
      <c r="F199" s="127"/>
      <c r="G199" s="128"/>
      <c r="H199" s="127"/>
      <c r="I199" s="128"/>
      <c r="J199" s="127"/>
      <c r="L199" s="127"/>
      <c r="M199" s="128"/>
      <c r="N199" s="127"/>
    </row>
    <row r="200">
      <c r="E200" s="128"/>
      <c r="F200" s="127"/>
      <c r="G200" s="128"/>
      <c r="H200" s="127"/>
      <c r="I200" s="128"/>
      <c r="J200" s="127"/>
      <c r="L200" s="127"/>
      <c r="M200" s="128"/>
      <c r="N200" s="127"/>
    </row>
    <row r="201">
      <c r="E201" s="128"/>
      <c r="F201" s="127"/>
      <c r="G201" s="128"/>
      <c r="H201" s="127"/>
      <c r="I201" s="128"/>
      <c r="J201" s="127"/>
      <c r="L201" s="127"/>
      <c r="M201" s="128"/>
      <c r="N201" s="127"/>
    </row>
    <row r="202">
      <c r="E202" s="128"/>
      <c r="F202" s="127"/>
      <c r="G202" s="128"/>
      <c r="H202" s="127"/>
      <c r="I202" s="128"/>
      <c r="J202" s="127"/>
      <c r="L202" s="127"/>
      <c r="M202" s="128"/>
      <c r="N202" s="127"/>
    </row>
    <row r="203">
      <c r="E203" s="128"/>
      <c r="F203" s="127"/>
      <c r="G203" s="128"/>
      <c r="H203" s="127"/>
      <c r="I203" s="128"/>
      <c r="J203" s="127"/>
      <c r="L203" s="127"/>
      <c r="M203" s="128"/>
      <c r="N203" s="127"/>
    </row>
    <row r="204">
      <c r="E204" s="128"/>
      <c r="F204" s="127"/>
      <c r="G204" s="128"/>
      <c r="H204" s="127"/>
      <c r="I204" s="128"/>
      <c r="J204" s="127"/>
      <c r="L204" s="127"/>
      <c r="M204" s="128"/>
      <c r="N204" s="127"/>
    </row>
    <row r="205">
      <c r="E205" s="128"/>
      <c r="F205" s="127"/>
      <c r="G205" s="128"/>
      <c r="H205" s="127"/>
      <c r="I205" s="128"/>
      <c r="J205" s="127"/>
      <c r="L205" s="127"/>
      <c r="M205" s="128"/>
      <c r="N205" s="127"/>
    </row>
    <row r="206">
      <c r="E206" s="128"/>
      <c r="F206" s="127"/>
      <c r="G206" s="128"/>
      <c r="H206" s="127"/>
      <c r="I206" s="128"/>
      <c r="J206" s="127"/>
      <c r="L206" s="127"/>
      <c r="M206" s="128"/>
      <c r="N206" s="127"/>
    </row>
    <row r="207">
      <c r="E207" s="128"/>
      <c r="F207" s="127"/>
      <c r="G207" s="128"/>
      <c r="H207" s="127"/>
      <c r="I207" s="128"/>
      <c r="J207" s="127"/>
      <c r="L207" s="127"/>
      <c r="M207" s="128"/>
      <c r="N207" s="127"/>
    </row>
    <row r="208">
      <c r="E208" s="128"/>
      <c r="F208" s="127"/>
      <c r="G208" s="128"/>
      <c r="H208" s="127"/>
      <c r="I208" s="128"/>
      <c r="J208" s="127"/>
      <c r="L208" s="127"/>
      <c r="M208" s="128"/>
      <c r="N208" s="127"/>
    </row>
    <row r="209">
      <c r="E209" s="128"/>
      <c r="F209" s="127"/>
      <c r="G209" s="128"/>
      <c r="H209" s="127"/>
      <c r="I209" s="128"/>
      <c r="J209" s="127"/>
      <c r="L209" s="127"/>
      <c r="M209" s="128"/>
      <c r="N209" s="127"/>
    </row>
    <row r="210">
      <c r="E210" s="128"/>
      <c r="F210" s="127"/>
      <c r="G210" s="128"/>
      <c r="H210" s="127"/>
      <c r="I210" s="128"/>
      <c r="J210" s="127"/>
      <c r="L210" s="127"/>
      <c r="M210" s="128"/>
      <c r="N210" s="127"/>
    </row>
    <row r="211">
      <c r="E211" s="128"/>
      <c r="F211" s="127"/>
      <c r="G211" s="128"/>
      <c r="H211" s="127"/>
      <c r="I211" s="128"/>
      <c r="J211" s="127"/>
      <c r="L211" s="127"/>
      <c r="M211" s="128"/>
      <c r="N211" s="127"/>
    </row>
    <row r="212">
      <c r="E212" s="128"/>
      <c r="F212" s="127"/>
      <c r="G212" s="128"/>
      <c r="H212" s="127"/>
      <c r="I212" s="128"/>
      <c r="J212" s="127"/>
      <c r="L212" s="127"/>
      <c r="M212" s="128"/>
      <c r="N212" s="127"/>
    </row>
    <row r="213">
      <c r="E213" s="128"/>
      <c r="F213" s="127"/>
      <c r="G213" s="128"/>
      <c r="H213" s="127"/>
      <c r="I213" s="128"/>
      <c r="J213" s="127"/>
      <c r="L213" s="127"/>
      <c r="M213" s="128"/>
      <c r="N213" s="127"/>
    </row>
    <row r="214">
      <c r="E214" s="128"/>
      <c r="F214" s="127"/>
      <c r="G214" s="128"/>
      <c r="H214" s="127"/>
      <c r="I214" s="128"/>
      <c r="J214" s="127"/>
      <c r="L214" s="127"/>
      <c r="M214" s="128"/>
      <c r="N214" s="127"/>
    </row>
    <row r="215">
      <c r="E215" s="128"/>
      <c r="F215" s="127"/>
      <c r="G215" s="128"/>
      <c r="H215" s="127"/>
      <c r="I215" s="128"/>
      <c r="J215" s="127"/>
      <c r="L215" s="127"/>
      <c r="M215" s="128"/>
      <c r="N215" s="127"/>
    </row>
    <row r="216">
      <c r="E216" s="128"/>
      <c r="F216" s="127"/>
      <c r="G216" s="128"/>
      <c r="H216" s="127"/>
      <c r="I216" s="128"/>
      <c r="J216" s="127"/>
      <c r="L216" s="127"/>
      <c r="M216" s="128"/>
      <c r="N216" s="127"/>
    </row>
    <row r="217">
      <c r="E217" s="128"/>
      <c r="F217" s="127"/>
      <c r="G217" s="128"/>
      <c r="H217" s="127"/>
      <c r="I217" s="128"/>
      <c r="J217" s="127"/>
      <c r="L217" s="127"/>
      <c r="M217" s="128"/>
      <c r="N217" s="127"/>
    </row>
    <row r="218">
      <c r="E218" s="128"/>
      <c r="F218" s="127"/>
      <c r="G218" s="128"/>
      <c r="H218" s="127"/>
      <c r="I218" s="128"/>
      <c r="J218" s="127"/>
      <c r="L218" s="127"/>
      <c r="M218" s="128"/>
      <c r="N218" s="127"/>
    </row>
    <row r="219">
      <c r="E219" s="128"/>
      <c r="F219" s="127"/>
      <c r="G219" s="128"/>
      <c r="H219" s="127"/>
      <c r="I219" s="128"/>
      <c r="J219" s="127"/>
      <c r="L219" s="127"/>
      <c r="M219" s="128"/>
      <c r="N219" s="127"/>
    </row>
    <row r="220">
      <c r="E220" s="128"/>
      <c r="F220" s="127"/>
      <c r="G220" s="128"/>
      <c r="H220" s="127"/>
      <c r="I220" s="128"/>
      <c r="J220" s="127"/>
      <c r="L220" s="127"/>
      <c r="M220" s="128"/>
      <c r="N220" s="127"/>
    </row>
    <row r="221">
      <c r="E221" s="128"/>
      <c r="F221" s="127"/>
      <c r="G221" s="128"/>
      <c r="H221" s="127"/>
      <c r="I221" s="128"/>
      <c r="J221" s="127"/>
      <c r="L221" s="127"/>
      <c r="M221" s="128"/>
      <c r="N221" s="127"/>
    </row>
    <row r="222">
      <c r="E222" s="128"/>
      <c r="F222" s="127"/>
      <c r="G222" s="128"/>
      <c r="H222" s="127"/>
      <c r="I222" s="128"/>
      <c r="J222" s="127"/>
      <c r="L222" s="127"/>
      <c r="M222" s="128"/>
      <c r="N222" s="127"/>
    </row>
    <row r="223">
      <c r="E223" s="128"/>
      <c r="F223" s="127"/>
      <c r="G223" s="128"/>
      <c r="H223" s="127"/>
      <c r="I223" s="128"/>
      <c r="J223" s="127"/>
      <c r="L223" s="127"/>
      <c r="M223" s="128"/>
      <c r="N223" s="127"/>
    </row>
    <row r="224">
      <c r="E224" s="128"/>
      <c r="F224" s="127"/>
      <c r="G224" s="128"/>
      <c r="H224" s="127"/>
      <c r="I224" s="128"/>
      <c r="J224" s="127"/>
      <c r="L224" s="127"/>
      <c r="M224" s="128"/>
      <c r="N224" s="127"/>
    </row>
    <row r="225">
      <c r="E225" s="128"/>
      <c r="F225" s="127"/>
      <c r="G225" s="128"/>
      <c r="H225" s="127"/>
      <c r="I225" s="128"/>
      <c r="J225" s="127"/>
      <c r="L225" s="127"/>
      <c r="M225" s="128"/>
      <c r="N225" s="127"/>
    </row>
    <row r="226">
      <c r="E226" s="128"/>
      <c r="F226" s="127"/>
      <c r="G226" s="128"/>
      <c r="H226" s="127"/>
      <c r="I226" s="128"/>
      <c r="J226" s="127"/>
      <c r="L226" s="127"/>
      <c r="M226" s="128"/>
      <c r="N226" s="127"/>
    </row>
    <row r="227">
      <c r="E227" s="128"/>
      <c r="F227" s="127"/>
      <c r="G227" s="128"/>
      <c r="H227" s="127"/>
      <c r="I227" s="128"/>
      <c r="J227" s="127"/>
      <c r="L227" s="127"/>
      <c r="M227" s="128"/>
      <c r="N227" s="127"/>
    </row>
    <row r="228">
      <c r="E228" s="128"/>
      <c r="F228" s="127"/>
      <c r="G228" s="128"/>
      <c r="H228" s="127"/>
      <c r="I228" s="128"/>
      <c r="J228" s="127"/>
      <c r="L228" s="127"/>
      <c r="M228" s="128"/>
      <c r="N228" s="127"/>
    </row>
    <row r="229">
      <c r="E229" s="128"/>
      <c r="F229" s="127"/>
      <c r="G229" s="128"/>
      <c r="H229" s="127"/>
      <c r="I229" s="128"/>
      <c r="J229" s="127"/>
      <c r="L229" s="127"/>
      <c r="M229" s="128"/>
      <c r="N229" s="127"/>
    </row>
    <row r="230">
      <c r="E230" s="128"/>
      <c r="F230" s="127"/>
      <c r="G230" s="128"/>
      <c r="H230" s="127"/>
      <c r="I230" s="128"/>
      <c r="J230" s="127"/>
      <c r="L230" s="127"/>
      <c r="M230" s="128"/>
      <c r="N230" s="127"/>
    </row>
    <row r="231">
      <c r="E231" s="128"/>
      <c r="F231" s="127"/>
      <c r="G231" s="128"/>
      <c r="H231" s="127"/>
      <c r="I231" s="128"/>
      <c r="J231" s="127"/>
      <c r="L231" s="127"/>
      <c r="M231" s="128"/>
      <c r="N231" s="127"/>
    </row>
    <row r="232">
      <c r="E232" s="128"/>
      <c r="F232" s="127"/>
      <c r="G232" s="128"/>
      <c r="H232" s="127"/>
      <c r="I232" s="128"/>
      <c r="J232" s="127"/>
      <c r="L232" s="127"/>
      <c r="M232" s="128"/>
      <c r="N232" s="127"/>
    </row>
    <row r="233">
      <c r="E233" s="128"/>
      <c r="F233" s="127"/>
      <c r="G233" s="128"/>
      <c r="H233" s="127"/>
      <c r="I233" s="128"/>
      <c r="J233" s="127"/>
      <c r="L233" s="127"/>
      <c r="M233" s="128"/>
      <c r="N233" s="127"/>
    </row>
    <row r="234">
      <c r="E234" s="128"/>
      <c r="F234" s="127"/>
      <c r="G234" s="128"/>
      <c r="H234" s="127"/>
      <c r="I234" s="128"/>
      <c r="J234" s="127"/>
      <c r="L234" s="127"/>
      <c r="M234" s="128"/>
      <c r="N234" s="127"/>
    </row>
    <row r="235">
      <c r="E235" s="128"/>
      <c r="F235" s="127"/>
      <c r="G235" s="128"/>
      <c r="H235" s="127"/>
      <c r="I235" s="128"/>
      <c r="J235" s="127"/>
      <c r="L235" s="127"/>
      <c r="M235" s="128"/>
      <c r="N235" s="127"/>
    </row>
    <row r="236">
      <c r="E236" s="128"/>
      <c r="F236" s="127"/>
      <c r="G236" s="128"/>
      <c r="H236" s="127"/>
      <c r="I236" s="128"/>
      <c r="J236" s="127"/>
      <c r="L236" s="127"/>
      <c r="M236" s="128"/>
      <c r="N236" s="127"/>
    </row>
    <row r="237">
      <c r="E237" s="128"/>
      <c r="F237" s="127"/>
      <c r="G237" s="128"/>
      <c r="H237" s="127"/>
      <c r="I237" s="128"/>
      <c r="J237" s="127"/>
      <c r="L237" s="127"/>
      <c r="M237" s="128"/>
      <c r="N237" s="127"/>
    </row>
    <row r="238">
      <c r="E238" s="128"/>
      <c r="F238" s="127"/>
      <c r="G238" s="128"/>
      <c r="H238" s="127"/>
      <c r="I238" s="128"/>
      <c r="J238" s="127"/>
      <c r="L238" s="127"/>
      <c r="M238" s="128"/>
      <c r="N238" s="127"/>
    </row>
    <row r="239">
      <c r="E239" s="128"/>
      <c r="F239" s="127"/>
      <c r="G239" s="128"/>
      <c r="H239" s="127"/>
      <c r="I239" s="128"/>
      <c r="J239" s="127"/>
      <c r="L239" s="127"/>
      <c r="M239" s="128"/>
      <c r="N239" s="127"/>
    </row>
    <row r="240">
      <c r="E240" s="128"/>
      <c r="F240" s="127"/>
      <c r="G240" s="128"/>
      <c r="H240" s="127"/>
      <c r="I240" s="128"/>
      <c r="J240" s="127"/>
      <c r="L240" s="127"/>
      <c r="M240" s="128"/>
      <c r="N240" s="127"/>
    </row>
    <row r="241">
      <c r="E241" s="128"/>
      <c r="F241" s="127"/>
      <c r="G241" s="128"/>
      <c r="H241" s="127"/>
      <c r="I241" s="128"/>
      <c r="J241" s="127"/>
      <c r="L241" s="127"/>
      <c r="M241" s="128"/>
      <c r="N241" s="127"/>
    </row>
    <row r="242">
      <c r="E242" s="128"/>
      <c r="F242" s="127"/>
      <c r="G242" s="128"/>
      <c r="H242" s="127"/>
      <c r="I242" s="128"/>
      <c r="J242" s="127"/>
      <c r="L242" s="127"/>
      <c r="M242" s="128"/>
      <c r="N242" s="127"/>
    </row>
    <row r="243">
      <c r="E243" s="128"/>
      <c r="F243" s="127"/>
      <c r="G243" s="128"/>
      <c r="H243" s="127"/>
      <c r="I243" s="128"/>
      <c r="J243" s="127"/>
      <c r="L243" s="127"/>
      <c r="M243" s="128"/>
      <c r="N243" s="127"/>
    </row>
    <row r="244">
      <c r="E244" s="128"/>
      <c r="F244" s="127"/>
      <c r="G244" s="128"/>
      <c r="H244" s="127"/>
      <c r="I244" s="128"/>
      <c r="J244" s="127"/>
      <c r="L244" s="127"/>
      <c r="M244" s="128"/>
      <c r="N244" s="127"/>
    </row>
    <row r="245">
      <c r="E245" s="128"/>
      <c r="F245" s="127"/>
      <c r="G245" s="128"/>
      <c r="H245" s="127"/>
      <c r="I245" s="128"/>
      <c r="J245" s="127"/>
      <c r="L245" s="127"/>
      <c r="M245" s="128"/>
      <c r="N245" s="127"/>
    </row>
    <row r="246">
      <c r="E246" s="128"/>
      <c r="F246" s="127"/>
      <c r="G246" s="128"/>
      <c r="H246" s="127"/>
      <c r="I246" s="128"/>
      <c r="J246" s="127"/>
      <c r="L246" s="127"/>
      <c r="M246" s="128"/>
      <c r="N246" s="127"/>
    </row>
    <row r="247">
      <c r="E247" s="128"/>
      <c r="F247" s="127"/>
      <c r="G247" s="128"/>
      <c r="H247" s="127"/>
      <c r="I247" s="128"/>
      <c r="J247" s="127"/>
      <c r="L247" s="127"/>
      <c r="M247" s="128"/>
      <c r="N247" s="127"/>
    </row>
    <row r="248">
      <c r="E248" s="128"/>
      <c r="F248" s="127"/>
      <c r="G248" s="128"/>
      <c r="H248" s="127"/>
      <c r="I248" s="128"/>
      <c r="J248" s="127"/>
      <c r="L248" s="127"/>
      <c r="M248" s="128"/>
      <c r="N248" s="127"/>
    </row>
    <row r="249">
      <c r="E249" s="128"/>
      <c r="F249" s="127"/>
      <c r="G249" s="128"/>
      <c r="H249" s="127"/>
      <c r="I249" s="128"/>
      <c r="J249" s="127"/>
      <c r="L249" s="127"/>
      <c r="M249" s="128"/>
      <c r="N249" s="127"/>
    </row>
    <row r="250">
      <c r="E250" s="128"/>
      <c r="F250" s="127"/>
      <c r="G250" s="128"/>
      <c r="H250" s="127"/>
      <c r="I250" s="128"/>
      <c r="J250" s="127"/>
      <c r="L250" s="127"/>
      <c r="M250" s="128"/>
      <c r="N250" s="127"/>
    </row>
    <row r="251">
      <c r="E251" s="128"/>
      <c r="F251" s="127"/>
      <c r="G251" s="128"/>
      <c r="H251" s="127"/>
      <c r="I251" s="128"/>
      <c r="J251" s="127"/>
      <c r="L251" s="127"/>
      <c r="M251" s="128"/>
      <c r="N251" s="127"/>
    </row>
    <row r="252">
      <c r="E252" s="128"/>
      <c r="F252" s="127"/>
      <c r="G252" s="128"/>
      <c r="H252" s="127"/>
      <c r="I252" s="128"/>
      <c r="J252" s="127"/>
      <c r="L252" s="127"/>
      <c r="M252" s="128"/>
      <c r="N252" s="127"/>
    </row>
    <row r="253">
      <c r="E253" s="128"/>
      <c r="F253" s="127"/>
      <c r="G253" s="128"/>
      <c r="H253" s="127"/>
      <c r="I253" s="128"/>
      <c r="J253" s="127"/>
      <c r="L253" s="127"/>
      <c r="M253" s="128"/>
      <c r="N253" s="127"/>
    </row>
    <row r="254">
      <c r="E254" s="128"/>
      <c r="F254" s="127"/>
      <c r="G254" s="128"/>
      <c r="H254" s="127"/>
      <c r="I254" s="128"/>
      <c r="J254" s="127"/>
      <c r="L254" s="127"/>
      <c r="M254" s="128"/>
      <c r="N254" s="127"/>
    </row>
    <row r="255">
      <c r="E255" s="128"/>
      <c r="F255" s="127"/>
      <c r="G255" s="128"/>
      <c r="H255" s="127"/>
      <c r="I255" s="128"/>
      <c r="J255" s="127"/>
      <c r="L255" s="127"/>
      <c r="M255" s="128"/>
      <c r="N255" s="127"/>
    </row>
    <row r="256">
      <c r="E256" s="128"/>
      <c r="F256" s="127"/>
      <c r="G256" s="128"/>
      <c r="H256" s="127"/>
      <c r="I256" s="128"/>
      <c r="J256" s="127"/>
      <c r="L256" s="127"/>
      <c r="M256" s="128"/>
      <c r="N256" s="127"/>
    </row>
    <row r="257">
      <c r="E257" s="128"/>
      <c r="F257" s="127"/>
      <c r="G257" s="128"/>
      <c r="H257" s="127"/>
      <c r="I257" s="128"/>
      <c r="J257" s="127"/>
      <c r="L257" s="127"/>
      <c r="M257" s="128"/>
      <c r="N257" s="127"/>
    </row>
    <row r="258">
      <c r="E258" s="128"/>
      <c r="F258" s="127"/>
      <c r="G258" s="128"/>
      <c r="H258" s="127"/>
      <c r="I258" s="128"/>
      <c r="J258" s="127"/>
      <c r="L258" s="127"/>
      <c r="M258" s="128"/>
      <c r="N258" s="127"/>
    </row>
    <row r="259">
      <c r="E259" s="128"/>
      <c r="F259" s="127"/>
      <c r="G259" s="128"/>
      <c r="H259" s="127"/>
      <c r="I259" s="128"/>
      <c r="J259" s="127"/>
      <c r="L259" s="127"/>
      <c r="M259" s="128"/>
      <c r="N259" s="127"/>
    </row>
    <row r="260">
      <c r="E260" s="128"/>
      <c r="F260" s="127"/>
      <c r="G260" s="128"/>
      <c r="H260" s="127"/>
      <c r="I260" s="128"/>
      <c r="J260" s="127"/>
      <c r="L260" s="127"/>
      <c r="M260" s="128"/>
      <c r="N260" s="127"/>
    </row>
    <row r="261">
      <c r="E261" s="128"/>
      <c r="F261" s="127"/>
      <c r="G261" s="128"/>
      <c r="H261" s="127"/>
      <c r="I261" s="128"/>
      <c r="J261" s="127"/>
      <c r="L261" s="127"/>
      <c r="M261" s="128"/>
      <c r="N261" s="127"/>
    </row>
    <row r="262">
      <c r="E262" s="128"/>
      <c r="F262" s="127"/>
      <c r="G262" s="128"/>
      <c r="H262" s="127"/>
      <c r="I262" s="128"/>
      <c r="J262" s="127"/>
      <c r="L262" s="127"/>
      <c r="M262" s="128"/>
      <c r="N262" s="127"/>
    </row>
    <row r="263">
      <c r="E263" s="128"/>
      <c r="F263" s="127"/>
      <c r="G263" s="128"/>
      <c r="H263" s="127"/>
      <c r="I263" s="128"/>
      <c r="J263" s="127"/>
      <c r="L263" s="127"/>
      <c r="M263" s="128"/>
      <c r="N263" s="127"/>
    </row>
    <row r="264">
      <c r="E264" s="128"/>
      <c r="F264" s="127"/>
      <c r="G264" s="128"/>
      <c r="H264" s="127"/>
      <c r="I264" s="128"/>
      <c r="J264" s="127"/>
      <c r="L264" s="127"/>
      <c r="M264" s="128"/>
      <c r="N264" s="127"/>
    </row>
    <row r="265">
      <c r="E265" s="128"/>
      <c r="F265" s="127"/>
      <c r="G265" s="128"/>
      <c r="H265" s="127"/>
      <c r="I265" s="128"/>
      <c r="J265" s="127"/>
      <c r="L265" s="127"/>
      <c r="M265" s="128"/>
      <c r="N265" s="127"/>
    </row>
    <row r="266">
      <c r="E266" s="128"/>
      <c r="F266" s="127"/>
      <c r="G266" s="128"/>
      <c r="H266" s="127"/>
      <c r="I266" s="128"/>
      <c r="J266" s="127"/>
      <c r="L266" s="127"/>
      <c r="M266" s="128"/>
      <c r="N266" s="127"/>
    </row>
    <row r="267">
      <c r="E267" s="128"/>
      <c r="F267" s="127"/>
      <c r="G267" s="128"/>
      <c r="H267" s="127"/>
      <c r="I267" s="128"/>
      <c r="J267" s="127"/>
      <c r="L267" s="127"/>
      <c r="M267" s="128"/>
      <c r="N267" s="127"/>
    </row>
    <row r="268">
      <c r="E268" s="128"/>
      <c r="F268" s="127"/>
      <c r="G268" s="128"/>
      <c r="H268" s="127"/>
      <c r="I268" s="128"/>
      <c r="J268" s="127"/>
      <c r="L268" s="127"/>
      <c r="M268" s="128"/>
      <c r="N268" s="127"/>
    </row>
    <row r="269">
      <c r="E269" s="128"/>
      <c r="F269" s="127"/>
      <c r="G269" s="128"/>
      <c r="H269" s="127"/>
      <c r="I269" s="128"/>
      <c r="J269" s="127"/>
      <c r="L269" s="127"/>
      <c r="M269" s="128"/>
      <c r="N269" s="127"/>
    </row>
    <row r="270">
      <c r="E270" s="128"/>
      <c r="F270" s="127"/>
      <c r="G270" s="128"/>
      <c r="H270" s="127"/>
      <c r="I270" s="128"/>
      <c r="J270" s="127"/>
      <c r="L270" s="127"/>
      <c r="M270" s="128"/>
      <c r="N270" s="127"/>
    </row>
    <row r="271">
      <c r="E271" s="128"/>
      <c r="F271" s="127"/>
      <c r="G271" s="128"/>
      <c r="H271" s="127"/>
      <c r="I271" s="128"/>
      <c r="J271" s="127"/>
      <c r="L271" s="127"/>
      <c r="M271" s="128"/>
      <c r="N271" s="127"/>
    </row>
    <row r="272">
      <c r="E272" s="128"/>
      <c r="F272" s="127"/>
      <c r="G272" s="128"/>
      <c r="H272" s="127"/>
      <c r="I272" s="128"/>
      <c r="J272" s="127"/>
      <c r="L272" s="127"/>
      <c r="M272" s="128"/>
      <c r="N272" s="127"/>
    </row>
    <row r="273">
      <c r="E273" s="128"/>
      <c r="F273" s="127"/>
      <c r="G273" s="128"/>
      <c r="H273" s="127"/>
      <c r="I273" s="128"/>
      <c r="J273" s="127"/>
      <c r="L273" s="127"/>
      <c r="M273" s="128"/>
      <c r="N273" s="127"/>
    </row>
    <row r="274">
      <c r="E274" s="128"/>
      <c r="F274" s="127"/>
      <c r="G274" s="128"/>
      <c r="H274" s="127"/>
      <c r="I274" s="128"/>
      <c r="J274" s="127"/>
      <c r="L274" s="127"/>
      <c r="M274" s="128"/>
      <c r="N274" s="127"/>
    </row>
    <row r="275">
      <c r="E275" s="128"/>
      <c r="F275" s="127"/>
      <c r="G275" s="128"/>
      <c r="H275" s="127"/>
      <c r="I275" s="128"/>
      <c r="J275" s="127"/>
      <c r="L275" s="127"/>
      <c r="M275" s="128"/>
      <c r="N275" s="127"/>
    </row>
    <row r="276">
      <c r="E276" s="128"/>
      <c r="F276" s="127"/>
      <c r="G276" s="128"/>
      <c r="H276" s="127"/>
      <c r="I276" s="128"/>
      <c r="J276" s="127"/>
      <c r="L276" s="127"/>
      <c r="M276" s="128"/>
      <c r="N276" s="127"/>
    </row>
    <row r="277">
      <c r="E277" s="128"/>
      <c r="F277" s="127"/>
      <c r="G277" s="128"/>
      <c r="H277" s="127"/>
      <c r="I277" s="128"/>
      <c r="J277" s="127"/>
      <c r="L277" s="127"/>
      <c r="M277" s="128"/>
      <c r="N277" s="127"/>
    </row>
    <row r="278">
      <c r="E278" s="128"/>
      <c r="F278" s="127"/>
      <c r="G278" s="128"/>
      <c r="H278" s="127"/>
      <c r="I278" s="128"/>
      <c r="J278" s="127"/>
      <c r="L278" s="127"/>
      <c r="M278" s="128"/>
      <c r="N278" s="127"/>
    </row>
    <row r="279">
      <c r="E279" s="128"/>
      <c r="F279" s="127"/>
      <c r="G279" s="128"/>
      <c r="H279" s="127"/>
      <c r="I279" s="128"/>
      <c r="J279" s="127"/>
      <c r="L279" s="127"/>
      <c r="M279" s="128"/>
      <c r="N279" s="127"/>
    </row>
    <row r="280">
      <c r="E280" s="128"/>
      <c r="F280" s="127"/>
      <c r="G280" s="128"/>
      <c r="H280" s="127"/>
      <c r="I280" s="128"/>
      <c r="J280" s="127"/>
      <c r="L280" s="127"/>
      <c r="M280" s="128"/>
      <c r="N280" s="127"/>
    </row>
    <row r="281">
      <c r="E281" s="128"/>
      <c r="F281" s="127"/>
      <c r="G281" s="128"/>
      <c r="H281" s="127"/>
      <c r="I281" s="128"/>
      <c r="J281" s="127"/>
      <c r="L281" s="127"/>
      <c r="M281" s="128"/>
      <c r="N281" s="127"/>
    </row>
    <row r="282">
      <c r="E282" s="128"/>
      <c r="F282" s="127"/>
      <c r="G282" s="128"/>
      <c r="H282" s="127"/>
      <c r="I282" s="128"/>
      <c r="J282" s="127"/>
      <c r="L282" s="127"/>
      <c r="M282" s="128"/>
      <c r="N282" s="127"/>
    </row>
    <row r="283">
      <c r="E283" s="128"/>
      <c r="F283" s="127"/>
      <c r="G283" s="128"/>
      <c r="H283" s="127"/>
      <c r="I283" s="128"/>
      <c r="J283" s="127"/>
      <c r="L283" s="127"/>
      <c r="M283" s="128"/>
      <c r="N283" s="127"/>
    </row>
    <row r="284">
      <c r="E284" s="128"/>
      <c r="F284" s="127"/>
      <c r="G284" s="128"/>
      <c r="H284" s="127"/>
      <c r="I284" s="128"/>
      <c r="J284" s="127"/>
      <c r="L284" s="127"/>
      <c r="M284" s="128"/>
      <c r="N284" s="127"/>
    </row>
    <row r="285">
      <c r="E285" s="128"/>
      <c r="F285" s="127"/>
      <c r="G285" s="128"/>
      <c r="H285" s="127"/>
      <c r="I285" s="128"/>
      <c r="J285" s="127"/>
      <c r="L285" s="127"/>
      <c r="M285" s="128"/>
      <c r="N285" s="127"/>
    </row>
    <row r="286">
      <c r="E286" s="128"/>
      <c r="F286" s="127"/>
      <c r="G286" s="128"/>
      <c r="H286" s="127"/>
      <c r="I286" s="128"/>
      <c r="J286" s="127"/>
      <c r="L286" s="127"/>
      <c r="M286" s="128"/>
      <c r="N286" s="127"/>
    </row>
    <row r="287">
      <c r="E287" s="128"/>
      <c r="F287" s="127"/>
      <c r="G287" s="128"/>
      <c r="H287" s="127"/>
      <c r="I287" s="128"/>
      <c r="J287" s="127"/>
      <c r="L287" s="127"/>
      <c r="M287" s="128"/>
      <c r="N287" s="127"/>
    </row>
    <row r="288">
      <c r="E288" s="128"/>
      <c r="F288" s="127"/>
      <c r="G288" s="128"/>
      <c r="H288" s="127"/>
      <c r="I288" s="128"/>
      <c r="J288" s="127"/>
      <c r="L288" s="127"/>
      <c r="M288" s="128"/>
      <c r="N288" s="127"/>
    </row>
    <row r="289">
      <c r="E289" s="128"/>
      <c r="F289" s="127"/>
      <c r="G289" s="128"/>
      <c r="H289" s="127"/>
      <c r="I289" s="128"/>
      <c r="J289" s="127"/>
      <c r="L289" s="127"/>
      <c r="M289" s="128"/>
      <c r="N289" s="127"/>
    </row>
    <row r="290">
      <c r="E290" s="128"/>
      <c r="F290" s="127"/>
      <c r="G290" s="128"/>
      <c r="H290" s="127"/>
      <c r="I290" s="128"/>
      <c r="J290" s="127"/>
      <c r="L290" s="127"/>
      <c r="M290" s="128"/>
      <c r="N290" s="127"/>
    </row>
    <row r="291">
      <c r="E291" s="128"/>
      <c r="F291" s="127"/>
      <c r="G291" s="128"/>
      <c r="H291" s="127"/>
      <c r="I291" s="128"/>
      <c r="J291" s="127"/>
      <c r="L291" s="127"/>
      <c r="M291" s="128"/>
      <c r="N291" s="127"/>
    </row>
    <row r="292">
      <c r="E292" s="128"/>
      <c r="F292" s="127"/>
      <c r="G292" s="128"/>
      <c r="H292" s="127"/>
      <c r="I292" s="128"/>
      <c r="J292" s="127"/>
      <c r="L292" s="127"/>
      <c r="M292" s="128"/>
      <c r="N292" s="127"/>
    </row>
    <row r="293">
      <c r="E293" s="128"/>
      <c r="F293" s="127"/>
      <c r="G293" s="128"/>
      <c r="H293" s="127"/>
      <c r="I293" s="128"/>
      <c r="J293" s="127"/>
      <c r="L293" s="127"/>
      <c r="M293" s="128"/>
      <c r="N293" s="127"/>
    </row>
    <row r="294">
      <c r="E294" s="128"/>
      <c r="F294" s="127"/>
      <c r="G294" s="128"/>
      <c r="H294" s="127"/>
      <c r="I294" s="128"/>
      <c r="J294" s="127"/>
      <c r="L294" s="127"/>
      <c r="M294" s="128"/>
      <c r="N294" s="127"/>
    </row>
    <row r="295">
      <c r="E295" s="128"/>
      <c r="F295" s="127"/>
      <c r="G295" s="128"/>
      <c r="H295" s="127"/>
      <c r="I295" s="128"/>
      <c r="J295" s="127"/>
      <c r="L295" s="127"/>
      <c r="M295" s="128"/>
      <c r="N295" s="127"/>
    </row>
    <row r="296">
      <c r="E296" s="128"/>
      <c r="F296" s="127"/>
      <c r="G296" s="128"/>
      <c r="H296" s="127"/>
      <c r="I296" s="128"/>
      <c r="J296" s="127"/>
      <c r="L296" s="127"/>
      <c r="M296" s="128"/>
      <c r="N296" s="127"/>
    </row>
    <row r="297">
      <c r="E297" s="128"/>
      <c r="F297" s="127"/>
      <c r="G297" s="128"/>
      <c r="H297" s="127"/>
      <c r="I297" s="128"/>
      <c r="J297" s="127"/>
      <c r="L297" s="127"/>
      <c r="M297" s="128"/>
      <c r="N297" s="127"/>
    </row>
    <row r="298">
      <c r="E298" s="128"/>
      <c r="F298" s="127"/>
      <c r="G298" s="128"/>
      <c r="H298" s="127"/>
      <c r="I298" s="128"/>
      <c r="J298" s="127"/>
      <c r="L298" s="127"/>
      <c r="M298" s="128"/>
      <c r="N298" s="127"/>
    </row>
    <row r="299">
      <c r="E299" s="128"/>
      <c r="F299" s="127"/>
      <c r="G299" s="128"/>
      <c r="H299" s="127"/>
      <c r="I299" s="128"/>
      <c r="J299" s="127"/>
      <c r="L299" s="127"/>
      <c r="M299" s="128"/>
      <c r="N299" s="127"/>
    </row>
    <row r="300">
      <c r="E300" s="128"/>
      <c r="F300" s="127"/>
      <c r="G300" s="128"/>
      <c r="H300" s="127"/>
      <c r="I300" s="128"/>
      <c r="J300" s="127"/>
      <c r="L300" s="127"/>
      <c r="M300" s="128"/>
      <c r="N300" s="127"/>
    </row>
    <row r="301">
      <c r="E301" s="128"/>
      <c r="F301" s="127"/>
      <c r="G301" s="128"/>
      <c r="H301" s="127"/>
      <c r="I301" s="128"/>
      <c r="J301" s="127"/>
      <c r="L301" s="127"/>
      <c r="M301" s="128"/>
      <c r="N301" s="127"/>
    </row>
    <row r="302">
      <c r="E302" s="128"/>
      <c r="F302" s="127"/>
      <c r="G302" s="128"/>
      <c r="H302" s="127"/>
      <c r="I302" s="128"/>
      <c r="J302" s="127"/>
      <c r="L302" s="127"/>
      <c r="M302" s="128"/>
      <c r="N302" s="127"/>
    </row>
    <row r="303">
      <c r="E303" s="128"/>
      <c r="F303" s="127"/>
      <c r="G303" s="128"/>
      <c r="H303" s="127"/>
      <c r="I303" s="128"/>
      <c r="J303" s="127"/>
      <c r="L303" s="127"/>
      <c r="M303" s="128"/>
      <c r="N303" s="127"/>
    </row>
    <row r="304">
      <c r="E304" s="128"/>
      <c r="F304" s="127"/>
      <c r="G304" s="128"/>
      <c r="H304" s="127"/>
      <c r="I304" s="128"/>
      <c r="J304" s="127"/>
      <c r="L304" s="127"/>
      <c r="M304" s="128"/>
      <c r="N304" s="127"/>
    </row>
    <row r="305">
      <c r="E305" s="128"/>
      <c r="F305" s="127"/>
      <c r="G305" s="128"/>
      <c r="H305" s="127"/>
      <c r="I305" s="128"/>
      <c r="J305" s="127"/>
      <c r="L305" s="127"/>
      <c r="M305" s="128"/>
      <c r="N305" s="127"/>
    </row>
    <row r="306">
      <c r="E306" s="128"/>
      <c r="F306" s="127"/>
      <c r="G306" s="128"/>
      <c r="H306" s="127"/>
      <c r="I306" s="128"/>
      <c r="J306" s="127"/>
      <c r="L306" s="127"/>
      <c r="M306" s="128"/>
      <c r="N306" s="127"/>
    </row>
    <row r="307">
      <c r="E307" s="128"/>
      <c r="F307" s="127"/>
      <c r="G307" s="128"/>
      <c r="H307" s="127"/>
      <c r="I307" s="128"/>
      <c r="J307" s="127"/>
      <c r="L307" s="127"/>
      <c r="M307" s="128"/>
      <c r="N307" s="127"/>
    </row>
    <row r="308">
      <c r="E308" s="128"/>
      <c r="F308" s="127"/>
      <c r="G308" s="128"/>
      <c r="H308" s="127"/>
      <c r="I308" s="128"/>
      <c r="J308" s="127"/>
      <c r="L308" s="127"/>
      <c r="M308" s="128"/>
      <c r="N308" s="127"/>
    </row>
    <row r="309">
      <c r="E309" s="128"/>
      <c r="F309" s="127"/>
      <c r="G309" s="128"/>
      <c r="H309" s="127"/>
      <c r="I309" s="128"/>
      <c r="J309" s="127"/>
      <c r="L309" s="127"/>
      <c r="M309" s="128"/>
      <c r="N309" s="127"/>
    </row>
    <row r="310">
      <c r="E310" s="128"/>
      <c r="F310" s="127"/>
      <c r="G310" s="128"/>
      <c r="H310" s="127"/>
      <c r="I310" s="128"/>
      <c r="J310" s="127"/>
      <c r="L310" s="127"/>
      <c r="M310" s="128"/>
      <c r="N310" s="127"/>
    </row>
    <row r="311">
      <c r="E311" s="128"/>
      <c r="F311" s="127"/>
      <c r="G311" s="128"/>
      <c r="H311" s="127"/>
      <c r="I311" s="128"/>
      <c r="J311" s="127"/>
      <c r="L311" s="127"/>
      <c r="M311" s="128"/>
      <c r="N311" s="127"/>
    </row>
    <row r="312">
      <c r="E312" s="128"/>
      <c r="F312" s="127"/>
      <c r="G312" s="128"/>
      <c r="H312" s="127"/>
      <c r="I312" s="128"/>
      <c r="J312" s="127"/>
      <c r="L312" s="127"/>
      <c r="M312" s="128"/>
      <c r="N312" s="127"/>
    </row>
    <row r="313">
      <c r="E313" s="128"/>
      <c r="F313" s="127"/>
      <c r="G313" s="128"/>
      <c r="H313" s="127"/>
      <c r="I313" s="128"/>
      <c r="J313" s="127"/>
      <c r="L313" s="127"/>
      <c r="M313" s="128"/>
      <c r="N313" s="127"/>
    </row>
    <row r="314">
      <c r="E314" s="128"/>
      <c r="F314" s="127"/>
      <c r="G314" s="128"/>
      <c r="H314" s="127"/>
      <c r="I314" s="128"/>
      <c r="J314" s="127"/>
      <c r="L314" s="127"/>
      <c r="M314" s="128"/>
      <c r="N314" s="127"/>
    </row>
    <row r="315">
      <c r="E315" s="128"/>
      <c r="F315" s="127"/>
      <c r="G315" s="128"/>
      <c r="H315" s="127"/>
      <c r="I315" s="128"/>
      <c r="J315" s="127"/>
      <c r="L315" s="127"/>
      <c r="M315" s="128"/>
      <c r="N315" s="127"/>
    </row>
    <row r="316">
      <c r="E316" s="128"/>
      <c r="F316" s="127"/>
      <c r="G316" s="128"/>
      <c r="H316" s="127"/>
      <c r="I316" s="128"/>
      <c r="J316" s="127"/>
      <c r="L316" s="127"/>
      <c r="M316" s="128"/>
      <c r="N316" s="127"/>
    </row>
    <row r="317">
      <c r="E317" s="128"/>
      <c r="F317" s="127"/>
      <c r="G317" s="128"/>
      <c r="H317" s="127"/>
      <c r="I317" s="128"/>
      <c r="J317" s="127"/>
      <c r="L317" s="127"/>
      <c r="M317" s="128"/>
      <c r="N317" s="127"/>
    </row>
    <row r="318">
      <c r="E318" s="128"/>
      <c r="F318" s="127"/>
      <c r="G318" s="128"/>
      <c r="H318" s="127"/>
      <c r="I318" s="128"/>
      <c r="J318" s="127"/>
      <c r="L318" s="127"/>
      <c r="M318" s="128"/>
      <c r="N318" s="127"/>
    </row>
    <row r="319">
      <c r="E319" s="128"/>
      <c r="F319" s="127"/>
      <c r="G319" s="128"/>
      <c r="H319" s="127"/>
      <c r="I319" s="128"/>
      <c r="J319" s="127"/>
      <c r="L319" s="127"/>
      <c r="M319" s="128"/>
      <c r="N319" s="127"/>
    </row>
    <row r="320">
      <c r="E320" s="128"/>
      <c r="F320" s="127"/>
      <c r="G320" s="128"/>
      <c r="H320" s="127"/>
      <c r="I320" s="128"/>
      <c r="J320" s="127"/>
      <c r="L320" s="127"/>
      <c r="M320" s="128"/>
      <c r="N320" s="127"/>
    </row>
    <row r="321">
      <c r="E321" s="128"/>
      <c r="F321" s="127"/>
      <c r="G321" s="128"/>
      <c r="H321" s="127"/>
      <c r="I321" s="128"/>
      <c r="J321" s="127"/>
      <c r="L321" s="127"/>
      <c r="M321" s="128"/>
      <c r="N321" s="127"/>
    </row>
    <row r="322">
      <c r="E322" s="128"/>
      <c r="F322" s="127"/>
      <c r="G322" s="128"/>
      <c r="H322" s="127"/>
      <c r="I322" s="128"/>
      <c r="J322" s="127"/>
      <c r="L322" s="127"/>
      <c r="M322" s="128"/>
      <c r="N322" s="127"/>
    </row>
    <row r="323">
      <c r="E323" s="128"/>
      <c r="F323" s="127"/>
      <c r="G323" s="128"/>
      <c r="H323" s="127"/>
      <c r="I323" s="128"/>
      <c r="J323" s="127"/>
      <c r="L323" s="127"/>
      <c r="M323" s="128"/>
      <c r="N323" s="127"/>
    </row>
    <row r="324">
      <c r="E324" s="128"/>
      <c r="F324" s="127"/>
      <c r="G324" s="128"/>
      <c r="H324" s="127"/>
      <c r="I324" s="128"/>
      <c r="J324" s="127"/>
      <c r="L324" s="127"/>
      <c r="M324" s="128"/>
      <c r="N324" s="127"/>
    </row>
    <row r="325">
      <c r="E325" s="128"/>
      <c r="F325" s="127"/>
      <c r="G325" s="128"/>
      <c r="H325" s="127"/>
      <c r="I325" s="128"/>
      <c r="J325" s="127"/>
      <c r="L325" s="127"/>
      <c r="M325" s="128"/>
      <c r="N325" s="127"/>
    </row>
    <row r="326">
      <c r="E326" s="128"/>
      <c r="F326" s="127"/>
      <c r="G326" s="128"/>
      <c r="H326" s="127"/>
      <c r="I326" s="128"/>
      <c r="J326" s="127"/>
      <c r="L326" s="127"/>
      <c r="M326" s="128"/>
      <c r="N326" s="127"/>
    </row>
    <row r="327">
      <c r="E327" s="128"/>
      <c r="F327" s="127"/>
      <c r="G327" s="128"/>
      <c r="H327" s="127"/>
      <c r="I327" s="128"/>
      <c r="J327" s="127"/>
      <c r="L327" s="127"/>
      <c r="M327" s="128"/>
      <c r="N327" s="127"/>
    </row>
    <row r="328">
      <c r="E328" s="128"/>
      <c r="F328" s="127"/>
      <c r="G328" s="128"/>
      <c r="H328" s="127"/>
      <c r="I328" s="128"/>
      <c r="J328" s="127"/>
      <c r="L328" s="127"/>
      <c r="M328" s="128"/>
      <c r="N328" s="127"/>
    </row>
    <row r="329">
      <c r="E329" s="128"/>
      <c r="F329" s="127"/>
      <c r="G329" s="128"/>
      <c r="H329" s="127"/>
      <c r="I329" s="128"/>
      <c r="J329" s="127"/>
      <c r="L329" s="127"/>
      <c r="M329" s="128"/>
      <c r="N329" s="127"/>
    </row>
    <row r="330">
      <c r="E330" s="128"/>
      <c r="F330" s="127"/>
      <c r="G330" s="128"/>
      <c r="H330" s="127"/>
      <c r="I330" s="128"/>
      <c r="J330" s="127"/>
      <c r="L330" s="127"/>
      <c r="M330" s="128"/>
      <c r="N330" s="127"/>
    </row>
    <row r="331">
      <c r="E331" s="128"/>
      <c r="F331" s="127"/>
      <c r="G331" s="128"/>
      <c r="H331" s="127"/>
      <c r="I331" s="128"/>
      <c r="J331" s="127"/>
      <c r="L331" s="127"/>
      <c r="M331" s="128"/>
      <c r="N331" s="127"/>
    </row>
    <row r="332">
      <c r="E332" s="128"/>
      <c r="F332" s="127"/>
      <c r="G332" s="128"/>
      <c r="H332" s="127"/>
      <c r="I332" s="128"/>
      <c r="J332" s="127"/>
      <c r="L332" s="127"/>
      <c r="M332" s="128"/>
      <c r="N332" s="127"/>
    </row>
    <row r="333">
      <c r="E333" s="128"/>
      <c r="F333" s="127"/>
      <c r="G333" s="128"/>
      <c r="H333" s="127"/>
      <c r="I333" s="128"/>
      <c r="J333" s="127"/>
      <c r="L333" s="127"/>
      <c r="M333" s="128"/>
      <c r="N333" s="127"/>
    </row>
    <row r="334">
      <c r="E334" s="128"/>
      <c r="F334" s="127"/>
      <c r="G334" s="128"/>
      <c r="H334" s="127"/>
      <c r="I334" s="128"/>
      <c r="J334" s="127"/>
      <c r="L334" s="127"/>
      <c r="M334" s="128"/>
      <c r="N334" s="127"/>
    </row>
    <row r="335">
      <c r="E335" s="128"/>
      <c r="F335" s="127"/>
      <c r="G335" s="128"/>
      <c r="H335" s="127"/>
      <c r="I335" s="128"/>
      <c r="J335" s="127"/>
      <c r="L335" s="127"/>
      <c r="M335" s="128"/>
      <c r="N335" s="127"/>
    </row>
    <row r="336">
      <c r="E336" s="128"/>
      <c r="F336" s="127"/>
      <c r="G336" s="128"/>
      <c r="H336" s="127"/>
      <c r="I336" s="128"/>
      <c r="J336" s="127"/>
      <c r="L336" s="127"/>
      <c r="M336" s="128"/>
      <c r="N336" s="127"/>
    </row>
    <row r="337">
      <c r="E337" s="128"/>
      <c r="F337" s="127"/>
      <c r="G337" s="128"/>
      <c r="H337" s="127"/>
      <c r="I337" s="128"/>
      <c r="J337" s="127"/>
      <c r="L337" s="127"/>
      <c r="M337" s="128"/>
      <c r="N337" s="127"/>
    </row>
    <row r="338">
      <c r="E338" s="128"/>
      <c r="F338" s="127"/>
      <c r="G338" s="128"/>
      <c r="H338" s="127"/>
      <c r="I338" s="128"/>
      <c r="J338" s="127"/>
      <c r="L338" s="127"/>
      <c r="M338" s="128"/>
      <c r="N338" s="127"/>
    </row>
    <row r="339">
      <c r="E339" s="128"/>
      <c r="F339" s="127"/>
      <c r="G339" s="128"/>
      <c r="H339" s="127"/>
      <c r="I339" s="128"/>
      <c r="J339" s="127"/>
      <c r="L339" s="127"/>
      <c r="M339" s="128"/>
      <c r="N339" s="127"/>
    </row>
    <row r="340">
      <c r="E340" s="128"/>
      <c r="F340" s="127"/>
      <c r="G340" s="128"/>
      <c r="H340" s="127"/>
      <c r="I340" s="128"/>
      <c r="J340" s="127"/>
      <c r="L340" s="127"/>
      <c r="M340" s="128"/>
      <c r="N340" s="127"/>
    </row>
    <row r="341">
      <c r="E341" s="128"/>
      <c r="F341" s="127"/>
      <c r="G341" s="128"/>
      <c r="H341" s="127"/>
      <c r="I341" s="128"/>
      <c r="J341" s="127"/>
      <c r="L341" s="127"/>
      <c r="M341" s="128"/>
      <c r="N341" s="127"/>
    </row>
    <row r="342">
      <c r="E342" s="128"/>
      <c r="F342" s="127"/>
      <c r="G342" s="128"/>
      <c r="H342" s="127"/>
      <c r="I342" s="128"/>
      <c r="J342" s="127"/>
      <c r="L342" s="127"/>
      <c r="M342" s="128"/>
      <c r="N342" s="127"/>
    </row>
    <row r="343">
      <c r="E343" s="128"/>
      <c r="F343" s="127"/>
      <c r="G343" s="128"/>
      <c r="H343" s="127"/>
      <c r="I343" s="128"/>
      <c r="J343" s="127"/>
      <c r="L343" s="127"/>
      <c r="M343" s="128"/>
      <c r="N343" s="127"/>
    </row>
    <row r="344">
      <c r="E344" s="128"/>
      <c r="F344" s="127"/>
      <c r="G344" s="128"/>
      <c r="H344" s="127"/>
      <c r="I344" s="128"/>
      <c r="J344" s="127"/>
      <c r="L344" s="127"/>
      <c r="M344" s="128"/>
      <c r="N344" s="127"/>
    </row>
    <row r="345">
      <c r="E345" s="128"/>
      <c r="F345" s="127"/>
      <c r="G345" s="128"/>
      <c r="H345" s="127"/>
      <c r="I345" s="128"/>
      <c r="J345" s="127"/>
      <c r="L345" s="127"/>
      <c r="M345" s="128"/>
      <c r="N345" s="127"/>
    </row>
    <row r="346">
      <c r="E346" s="128"/>
      <c r="F346" s="127"/>
      <c r="G346" s="128"/>
      <c r="H346" s="127"/>
      <c r="I346" s="128"/>
      <c r="J346" s="127"/>
      <c r="L346" s="127"/>
      <c r="M346" s="128"/>
      <c r="N346" s="127"/>
    </row>
    <row r="347">
      <c r="E347" s="128"/>
      <c r="F347" s="127"/>
      <c r="G347" s="128"/>
      <c r="H347" s="127"/>
      <c r="I347" s="128"/>
      <c r="J347" s="127"/>
      <c r="L347" s="127"/>
      <c r="M347" s="128"/>
      <c r="N347" s="127"/>
    </row>
    <row r="348">
      <c r="E348" s="128"/>
      <c r="F348" s="127"/>
      <c r="G348" s="128"/>
      <c r="H348" s="127"/>
      <c r="I348" s="128"/>
      <c r="J348" s="127"/>
      <c r="L348" s="127"/>
      <c r="M348" s="128"/>
      <c r="N348" s="127"/>
    </row>
    <row r="349">
      <c r="E349" s="128"/>
      <c r="F349" s="127"/>
      <c r="G349" s="128"/>
      <c r="H349" s="127"/>
      <c r="I349" s="128"/>
      <c r="J349" s="127"/>
      <c r="L349" s="127"/>
      <c r="M349" s="128"/>
      <c r="N349" s="127"/>
    </row>
    <row r="350">
      <c r="E350" s="128"/>
      <c r="F350" s="127"/>
      <c r="G350" s="128"/>
      <c r="H350" s="127"/>
      <c r="I350" s="128"/>
      <c r="J350" s="127"/>
      <c r="L350" s="127"/>
      <c r="M350" s="128"/>
      <c r="N350" s="127"/>
    </row>
    <row r="351">
      <c r="E351" s="128"/>
      <c r="F351" s="127"/>
      <c r="G351" s="128"/>
      <c r="H351" s="127"/>
      <c r="I351" s="128"/>
      <c r="J351" s="127"/>
      <c r="L351" s="127"/>
      <c r="M351" s="128"/>
      <c r="N351" s="127"/>
    </row>
    <row r="352">
      <c r="E352" s="128"/>
      <c r="F352" s="127"/>
      <c r="G352" s="128"/>
      <c r="H352" s="127"/>
      <c r="I352" s="128"/>
      <c r="J352" s="127"/>
      <c r="L352" s="127"/>
      <c r="M352" s="128"/>
      <c r="N352" s="127"/>
    </row>
    <row r="353">
      <c r="E353" s="128"/>
      <c r="F353" s="127"/>
      <c r="G353" s="128"/>
      <c r="H353" s="127"/>
      <c r="I353" s="128"/>
      <c r="J353" s="127"/>
      <c r="L353" s="127"/>
      <c r="M353" s="128"/>
      <c r="N353" s="127"/>
    </row>
    <row r="354">
      <c r="E354" s="128"/>
      <c r="F354" s="127"/>
      <c r="G354" s="128"/>
      <c r="H354" s="127"/>
      <c r="I354" s="128"/>
      <c r="J354" s="127"/>
      <c r="L354" s="127"/>
      <c r="M354" s="128"/>
      <c r="N354" s="127"/>
    </row>
    <row r="355">
      <c r="E355" s="128"/>
      <c r="F355" s="127"/>
      <c r="G355" s="128"/>
      <c r="H355" s="127"/>
      <c r="I355" s="128"/>
      <c r="J355" s="127"/>
      <c r="L355" s="127"/>
      <c r="M355" s="128"/>
      <c r="N355" s="127"/>
    </row>
    <row r="356">
      <c r="E356" s="128"/>
      <c r="F356" s="127"/>
      <c r="G356" s="128"/>
      <c r="H356" s="127"/>
      <c r="I356" s="128"/>
      <c r="J356" s="127"/>
      <c r="L356" s="127"/>
      <c r="M356" s="128"/>
      <c r="N356" s="127"/>
    </row>
    <row r="357">
      <c r="E357" s="128"/>
      <c r="F357" s="127"/>
      <c r="G357" s="128"/>
      <c r="H357" s="127"/>
      <c r="I357" s="128"/>
      <c r="J357" s="127"/>
      <c r="L357" s="127"/>
      <c r="M357" s="128"/>
      <c r="N357" s="127"/>
    </row>
    <row r="358">
      <c r="E358" s="128"/>
      <c r="F358" s="127"/>
      <c r="G358" s="128"/>
      <c r="H358" s="127"/>
      <c r="I358" s="128"/>
      <c r="J358" s="127"/>
      <c r="L358" s="127"/>
      <c r="M358" s="128"/>
      <c r="N358" s="127"/>
    </row>
    <row r="359">
      <c r="E359" s="128"/>
      <c r="F359" s="127"/>
      <c r="G359" s="128"/>
      <c r="H359" s="127"/>
      <c r="I359" s="128"/>
      <c r="J359" s="127"/>
      <c r="L359" s="127"/>
      <c r="M359" s="128"/>
      <c r="N359" s="127"/>
    </row>
    <row r="360">
      <c r="E360" s="128"/>
      <c r="F360" s="127"/>
      <c r="G360" s="128"/>
      <c r="H360" s="127"/>
      <c r="I360" s="128"/>
      <c r="J360" s="127"/>
      <c r="L360" s="127"/>
      <c r="M360" s="128"/>
      <c r="N360" s="127"/>
    </row>
    <row r="361">
      <c r="E361" s="128"/>
      <c r="F361" s="127"/>
      <c r="G361" s="128"/>
      <c r="H361" s="127"/>
      <c r="I361" s="128"/>
      <c r="J361" s="127"/>
      <c r="L361" s="127"/>
      <c r="M361" s="128"/>
      <c r="N361" s="127"/>
    </row>
    <row r="362">
      <c r="E362" s="128"/>
      <c r="F362" s="127"/>
      <c r="G362" s="128"/>
      <c r="H362" s="127"/>
      <c r="I362" s="128"/>
      <c r="J362" s="127"/>
      <c r="L362" s="127"/>
      <c r="M362" s="128"/>
      <c r="N362" s="127"/>
    </row>
    <row r="363">
      <c r="E363" s="128"/>
      <c r="F363" s="127"/>
      <c r="G363" s="128"/>
      <c r="H363" s="127"/>
      <c r="I363" s="128"/>
      <c r="J363" s="127"/>
      <c r="L363" s="127"/>
      <c r="M363" s="128"/>
      <c r="N363" s="127"/>
    </row>
    <row r="364">
      <c r="E364" s="128"/>
      <c r="F364" s="127"/>
      <c r="G364" s="128"/>
      <c r="H364" s="127"/>
      <c r="I364" s="128"/>
      <c r="J364" s="127"/>
      <c r="L364" s="127"/>
      <c r="M364" s="128"/>
      <c r="N364" s="127"/>
    </row>
    <row r="365">
      <c r="E365" s="128"/>
      <c r="F365" s="127"/>
      <c r="G365" s="128"/>
      <c r="H365" s="127"/>
      <c r="I365" s="128"/>
      <c r="J365" s="127"/>
      <c r="L365" s="127"/>
      <c r="M365" s="128"/>
      <c r="N365" s="127"/>
    </row>
    <row r="366">
      <c r="E366" s="128"/>
      <c r="F366" s="127"/>
      <c r="G366" s="128"/>
      <c r="H366" s="127"/>
      <c r="I366" s="128"/>
      <c r="J366" s="127"/>
      <c r="L366" s="127"/>
      <c r="M366" s="128"/>
      <c r="N366" s="127"/>
    </row>
    <row r="367">
      <c r="E367" s="128"/>
      <c r="F367" s="127"/>
      <c r="G367" s="128"/>
      <c r="H367" s="127"/>
      <c r="I367" s="128"/>
      <c r="J367" s="127"/>
      <c r="L367" s="127"/>
      <c r="M367" s="128"/>
      <c r="N367" s="127"/>
    </row>
    <row r="368">
      <c r="E368" s="128"/>
      <c r="F368" s="127"/>
      <c r="G368" s="128"/>
      <c r="H368" s="127"/>
      <c r="I368" s="128"/>
      <c r="J368" s="127"/>
      <c r="L368" s="127"/>
      <c r="M368" s="128"/>
      <c r="N368" s="127"/>
    </row>
    <row r="369">
      <c r="E369" s="128"/>
      <c r="F369" s="127"/>
      <c r="G369" s="128"/>
      <c r="H369" s="127"/>
      <c r="I369" s="128"/>
      <c r="J369" s="127"/>
      <c r="L369" s="127"/>
      <c r="M369" s="128"/>
      <c r="N369" s="127"/>
    </row>
    <row r="370">
      <c r="E370" s="128"/>
      <c r="F370" s="127"/>
      <c r="G370" s="128"/>
      <c r="H370" s="127"/>
      <c r="I370" s="128"/>
      <c r="J370" s="127"/>
      <c r="L370" s="127"/>
      <c r="M370" s="128"/>
      <c r="N370" s="127"/>
    </row>
    <row r="371">
      <c r="E371" s="128"/>
      <c r="F371" s="127"/>
      <c r="G371" s="128"/>
      <c r="H371" s="127"/>
      <c r="I371" s="128"/>
      <c r="J371" s="127"/>
      <c r="L371" s="127"/>
      <c r="M371" s="128"/>
      <c r="N371" s="127"/>
    </row>
    <row r="372">
      <c r="E372" s="128"/>
      <c r="F372" s="127"/>
      <c r="G372" s="128"/>
      <c r="H372" s="127"/>
      <c r="I372" s="128"/>
      <c r="J372" s="127"/>
      <c r="L372" s="127"/>
      <c r="M372" s="128"/>
      <c r="N372" s="127"/>
    </row>
    <row r="373">
      <c r="E373" s="128"/>
      <c r="F373" s="127"/>
      <c r="G373" s="128"/>
      <c r="H373" s="127"/>
      <c r="I373" s="128"/>
      <c r="J373" s="127"/>
      <c r="L373" s="127"/>
      <c r="M373" s="128"/>
      <c r="N373" s="127"/>
    </row>
    <row r="374">
      <c r="E374" s="128"/>
      <c r="F374" s="127"/>
      <c r="G374" s="128"/>
      <c r="H374" s="127"/>
      <c r="I374" s="128"/>
      <c r="J374" s="127"/>
      <c r="L374" s="127"/>
      <c r="M374" s="128"/>
      <c r="N374" s="127"/>
    </row>
    <row r="375">
      <c r="E375" s="128"/>
      <c r="F375" s="127"/>
      <c r="G375" s="128"/>
      <c r="H375" s="127"/>
      <c r="I375" s="128"/>
      <c r="J375" s="127"/>
      <c r="L375" s="127"/>
      <c r="M375" s="128"/>
      <c r="N375" s="127"/>
    </row>
    <row r="376">
      <c r="E376" s="128"/>
      <c r="F376" s="127"/>
      <c r="G376" s="128"/>
      <c r="H376" s="127"/>
      <c r="I376" s="128"/>
      <c r="J376" s="127"/>
      <c r="L376" s="127"/>
      <c r="M376" s="128"/>
      <c r="N376" s="127"/>
    </row>
    <row r="377">
      <c r="E377" s="128"/>
      <c r="F377" s="127"/>
      <c r="G377" s="128"/>
      <c r="H377" s="127"/>
      <c r="I377" s="128"/>
      <c r="J377" s="127"/>
      <c r="L377" s="127"/>
      <c r="M377" s="128"/>
      <c r="N377" s="127"/>
    </row>
    <row r="378">
      <c r="E378" s="128"/>
      <c r="F378" s="127"/>
      <c r="G378" s="128"/>
      <c r="H378" s="127"/>
      <c r="I378" s="128"/>
      <c r="J378" s="127"/>
      <c r="L378" s="127"/>
      <c r="M378" s="128"/>
      <c r="N378" s="127"/>
    </row>
    <row r="379">
      <c r="E379" s="128"/>
      <c r="F379" s="127"/>
      <c r="G379" s="128"/>
      <c r="H379" s="127"/>
      <c r="I379" s="128"/>
      <c r="J379" s="127"/>
      <c r="L379" s="127"/>
      <c r="M379" s="128"/>
      <c r="N379" s="127"/>
    </row>
    <row r="380">
      <c r="E380" s="128"/>
      <c r="F380" s="127"/>
      <c r="G380" s="128"/>
      <c r="H380" s="127"/>
      <c r="I380" s="128"/>
      <c r="J380" s="127"/>
      <c r="L380" s="127"/>
      <c r="M380" s="128"/>
      <c r="N380" s="127"/>
    </row>
    <row r="381">
      <c r="E381" s="128"/>
      <c r="F381" s="127"/>
      <c r="G381" s="128"/>
      <c r="H381" s="127"/>
      <c r="I381" s="128"/>
      <c r="J381" s="127"/>
      <c r="L381" s="127"/>
      <c r="M381" s="128"/>
      <c r="N381" s="127"/>
    </row>
    <row r="382">
      <c r="E382" s="128"/>
      <c r="F382" s="127"/>
      <c r="G382" s="128"/>
      <c r="H382" s="127"/>
      <c r="I382" s="128"/>
      <c r="J382" s="127"/>
      <c r="L382" s="127"/>
      <c r="M382" s="128"/>
      <c r="N382" s="127"/>
    </row>
    <row r="383">
      <c r="E383" s="128"/>
      <c r="F383" s="127"/>
      <c r="G383" s="128"/>
      <c r="H383" s="127"/>
      <c r="I383" s="128"/>
      <c r="J383" s="127"/>
      <c r="L383" s="127"/>
      <c r="M383" s="128"/>
      <c r="N383" s="127"/>
    </row>
    <row r="384">
      <c r="E384" s="128"/>
      <c r="F384" s="127"/>
      <c r="G384" s="128"/>
      <c r="H384" s="127"/>
      <c r="I384" s="128"/>
      <c r="J384" s="127"/>
      <c r="L384" s="127"/>
      <c r="M384" s="128"/>
      <c r="N384" s="127"/>
    </row>
    <row r="385">
      <c r="E385" s="128"/>
      <c r="F385" s="127"/>
      <c r="G385" s="128"/>
      <c r="H385" s="127"/>
      <c r="I385" s="128"/>
      <c r="J385" s="127"/>
      <c r="L385" s="127"/>
      <c r="M385" s="128"/>
      <c r="N385" s="127"/>
    </row>
    <row r="386">
      <c r="E386" s="128"/>
      <c r="F386" s="127"/>
      <c r="G386" s="128"/>
      <c r="H386" s="127"/>
      <c r="I386" s="128"/>
      <c r="J386" s="127"/>
      <c r="L386" s="127"/>
      <c r="M386" s="128"/>
      <c r="N386" s="127"/>
    </row>
    <row r="387">
      <c r="E387" s="128"/>
      <c r="F387" s="127"/>
      <c r="G387" s="128"/>
      <c r="H387" s="127"/>
      <c r="I387" s="128"/>
      <c r="J387" s="127"/>
      <c r="L387" s="127"/>
      <c r="M387" s="128"/>
      <c r="N387" s="127"/>
    </row>
    <row r="388">
      <c r="E388" s="128"/>
      <c r="F388" s="127"/>
      <c r="G388" s="128"/>
      <c r="H388" s="127"/>
      <c r="I388" s="128"/>
      <c r="J388" s="127"/>
      <c r="L388" s="127"/>
      <c r="M388" s="128"/>
      <c r="N388" s="127"/>
    </row>
    <row r="389">
      <c r="E389" s="128"/>
      <c r="F389" s="127"/>
      <c r="G389" s="128"/>
      <c r="H389" s="127"/>
      <c r="I389" s="128"/>
      <c r="J389" s="127"/>
      <c r="L389" s="127"/>
      <c r="M389" s="128"/>
      <c r="N389" s="127"/>
    </row>
    <row r="390">
      <c r="E390" s="128"/>
      <c r="F390" s="127"/>
      <c r="G390" s="128"/>
      <c r="H390" s="127"/>
      <c r="I390" s="128"/>
      <c r="J390" s="127"/>
      <c r="L390" s="127"/>
      <c r="M390" s="128"/>
      <c r="N390" s="127"/>
    </row>
    <row r="391">
      <c r="E391" s="128"/>
      <c r="F391" s="127"/>
      <c r="G391" s="128"/>
      <c r="H391" s="127"/>
      <c r="I391" s="128"/>
      <c r="J391" s="127"/>
      <c r="L391" s="127"/>
      <c r="M391" s="128"/>
      <c r="N391" s="127"/>
    </row>
    <row r="392">
      <c r="E392" s="128"/>
      <c r="F392" s="127"/>
      <c r="G392" s="128"/>
      <c r="H392" s="127"/>
      <c r="I392" s="128"/>
      <c r="J392" s="127"/>
      <c r="L392" s="127"/>
      <c r="M392" s="128"/>
      <c r="N392" s="127"/>
    </row>
    <row r="393">
      <c r="E393" s="128"/>
      <c r="F393" s="127"/>
      <c r="G393" s="128"/>
      <c r="H393" s="127"/>
      <c r="I393" s="128"/>
      <c r="J393" s="127"/>
      <c r="L393" s="127"/>
      <c r="M393" s="128"/>
      <c r="N393" s="127"/>
    </row>
    <row r="394">
      <c r="E394" s="128"/>
      <c r="F394" s="127"/>
      <c r="G394" s="128"/>
      <c r="H394" s="127"/>
      <c r="I394" s="128"/>
      <c r="J394" s="127"/>
      <c r="L394" s="127"/>
      <c r="M394" s="128"/>
      <c r="N394" s="127"/>
    </row>
    <row r="395">
      <c r="E395" s="128"/>
      <c r="F395" s="127"/>
      <c r="G395" s="128"/>
      <c r="H395" s="127"/>
      <c r="I395" s="128"/>
      <c r="J395" s="127"/>
      <c r="L395" s="127"/>
      <c r="M395" s="128"/>
      <c r="N395" s="127"/>
    </row>
    <row r="396">
      <c r="E396" s="128"/>
      <c r="F396" s="127"/>
      <c r="G396" s="128"/>
      <c r="H396" s="127"/>
      <c r="I396" s="128"/>
      <c r="J396" s="127"/>
      <c r="L396" s="127"/>
      <c r="M396" s="128"/>
      <c r="N396" s="127"/>
    </row>
    <row r="397">
      <c r="E397" s="128"/>
      <c r="F397" s="127"/>
      <c r="G397" s="128"/>
      <c r="H397" s="127"/>
      <c r="I397" s="128"/>
      <c r="J397" s="127"/>
      <c r="L397" s="127"/>
      <c r="M397" s="128"/>
      <c r="N397" s="127"/>
    </row>
    <row r="398">
      <c r="E398" s="128"/>
      <c r="F398" s="127"/>
      <c r="G398" s="128"/>
      <c r="H398" s="127"/>
      <c r="I398" s="128"/>
      <c r="J398" s="127"/>
      <c r="L398" s="127"/>
      <c r="M398" s="128"/>
      <c r="N398" s="127"/>
    </row>
    <row r="399">
      <c r="E399" s="128"/>
      <c r="F399" s="127"/>
      <c r="G399" s="128"/>
      <c r="H399" s="127"/>
      <c r="I399" s="128"/>
      <c r="J399" s="127"/>
      <c r="L399" s="127"/>
      <c r="M399" s="128"/>
      <c r="N399" s="127"/>
    </row>
    <row r="400">
      <c r="E400" s="128"/>
      <c r="F400" s="127"/>
      <c r="G400" s="128"/>
      <c r="H400" s="127"/>
      <c r="I400" s="128"/>
      <c r="J400" s="127"/>
      <c r="L400" s="127"/>
      <c r="M400" s="128"/>
      <c r="N400" s="127"/>
    </row>
    <row r="401">
      <c r="E401" s="128"/>
      <c r="F401" s="127"/>
      <c r="G401" s="128"/>
      <c r="H401" s="127"/>
      <c r="I401" s="128"/>
      <c r="J401" s="127"/>
      <c r="L401" s="127"/>
      <c r="M401" s="128"/>
      <c r="N401" s="127"/>
    </row>
    <row r="402">
      <c r="E402" s="128"/>
      <c r="F402" s="127"/>
      <c r="G402" s="128"/>
      <c r="H402" s="127"/>
      <c r="I402" s="128"/>
      <c r="J402" s="127"/>
      <c r="L402" s="127"/>
      <c r="M402" s="128"/>
      <c r="N402" s="127"/>
    </row>
    <row r="403">
      <c r="E403" s="128"/>
      <c r="F403" s="127"/>
      <c r="G403" s="128"/>
      <c r="H403" s="127"/>
      <c r="I403" s="128"/>
      <c r="J403" s="127"/>
      <c r="L403" s="127"/>
      <c r="M403" s="128"/>
      <c r="N403" s="127"/>
    </row>
    <row r="404">
      <c r="E404" s="128"/>
      <c r="F404" s="127"/>
      <c r="G404" s="128"/>
      <c r="H404" s="127"/>
      <c r="I404" s="128"/>
      <c r="J404" s="127"/>
      <c r="L404" s="127"/>
      <c r="M404" s="128"/>
      <c r="N404" s="127"/>
    </row>
    <row r="405">
      <c r="E405" s="128"/>
      <c r="F405" s="127"/>
      <c r="G405" s="128"/>
      <c r="H405" s="127"/>
      <c r="I405" s="128"/>
      <c r="J405" s="127"/>
      <c r="L405" s="127"/>
      <c r="M405" s="128"/>
      <c r="N405" s="127"/>
    </row>
    <row r="406">
      <c r="E406" s="128"/>
      <c r="F406" s="127"/>
      <c r="G406" s="128"/>
      <c r="H406" s="127"/>
      <c r="I406" s="128"/>
      <c r="J406" s="127"/>
      <c r="L406" s="127"/>
      <c r="M406" s="128"/>
      <c r="N406" s="127"/>
    </row>
    <row r="407">
      <c r="E407" s="128"/>
      <c r="F407" s="127"/>
      <c r="G407" s="128"/>
      <c r="H407" s="127"/>
      <c r="I407" s="128"/>
      <c r="J407" s="127"/>
      <c r="L407" s="127"/>
      <c r="M407" s="128"/>
      <c r="N407" s="127"/>
    </row>
    <row r="408">
      <c r="E408" s="128"/>
      <c r="F408" s="127"/>
      <c r="G408" s="128"/>
      <c r="H408" s="127"/>
      <c r="I408" s="128"/>
      <c r="J408" s="127"/>
      <c r="L408" s="127"/>
      <c r="M408" s="128"/>
      <c r="N408" s="127"/>
    </row>
    <row r="409">
      <c r="E409" s="128"/>
      <c r="F409" s="127"/>
      <c r="G409" s="128"/>
      <c r="H409" s="127"/>
      <c r="I409" s="128"/>
      <c r="J409" s="127"/>
      <c r="L409" s="127"/>
      <c r="M409" s="128"/>
      <c r="N409" s="127"/>
    </row>
    <row r="410">
      <c r="E410" s="128"/>
      <c r="F410" s="127"/>
      <c r="G410" s="128"/>
      <c r="H410" s="127"/>
      <c r="I410" s="128"/>
      <c r="J410" s="127"/>
      <c r="L410" s="127"/>
      <c r="M410" s="128"/>
      <c r="N410" s="127"/>
    </row>
    <row r="411">
      <c r="E411" s="128"/>
      <c r="F411" s="127"/>
      <c r="G411" s="128"/>
      <c r="H411" s="127"/>
      <c r="I411" s="128"/>
      <c r="J411" s="127"/>
      <c r="L411" s="127"/>
      <c r="M411" s="128"/>
      <c r="N411" s="127"/>
    </row>
    <row r="412">
      <c r="E412" s="128"/>
      <c r="F412" s="127"/>
      <c r="G412" s="128"/>
      <c r="H412" s="127"/>
      <c r="I412" s="128"/>
      <c r="J412" s="127"/>
      <c r="L412" s="127"/>
      <c r="M412" s="128"/>
      <c r="N412" s="127"/>
    </row>
    <row r="413">
      <c r="E413" s="128"/>
      <c r="F413" s="127"/>
      <c r="G413" s="128"/>
      <c r="H413" s="127"/>
      <c r="I413" s="128"/>
      <c r="J413" s="127"/>
      <c r="L413" s="127"/>
      <c r="M413" s="128"/>
      <c r="N413" s="127"/>
    </row>
    <row r="414">
      <c r="E414" s="128"/>
      <c r="F414" s="127"/>
      <c r="G414" s="128"/>
      <c r="H414" s="127"/>
      <c r="I414" s="128"/>
      <c r="J414" s="127"/>
      <c r="L414" s="127"/>
      <c r="M414" s="128"/>
      <c r="N414" s="127"/>
    </row>
    <row r="415">
      <c r="E415" s="128"/>
      <c r="F415" s="127"/>
      <c r="G415" s="128"/>
      <c r="H415" s="127"/>
      <c r="I415" s="128"/>
      <c r="J415" s="127"/>
      <c r="L415" s="127"/>
      <c r="M415" s="128"/>
      <c r="N415" s="127"/>
    </row>
    <row r="416">
      <c r="E416" s="128"/>
      <c r="F416" s="127"/>
      <c r="G416" s="128"/>
      <c r="H416" s="127"/>
      <c r="I416" s="128"/>
      <c r="J416" s="127"/>
      <c r="L416" s="127"/>
      <c r="M416" s="128"/>
      <c r="N416" s="127"/>
    </row>
    <row r="417">
      <c r="E417" s="128"/>
      <c r="F417" s="127"/>
      <c r="G417" s="128"/>
      <c r="H417" s="127"/>
      <c r="I417" s="128"/>
      <c r="J417" s="127"/>
      <c r="L417" s="127"/>
      <c r="M417" s="128"/>
      <c r="N417" s="127"/>
    </row>
    <row r="418">
      <c r="E418" s="128"/>
      <c r="F418" s="127"/>
      <c r="G418" s="128"/>
      <c r="H418" s="127"/>
      <c r="I418" s="128"/>
      <c r="J418" s="127"/>
      <c r="L418" s="127"/>
      <c r="M418" s="128"/>
      <c r="N418" s="127"/>
    </row>
    <row r="419">
      <c r="E419" s="128"/>
      <c r="F419" s="127"/>
      <c r="G419" s="128"/>
      <c r="H419" s="127"/>
      <c r="I419" s="128"/>
      <c r="J419" s="127"/>
      <c r="L419" s="127"/>
      <c r="M419" s="128"/>
      <c r="N419" s="127"/>
    </row>
    <row r="420">
      <c r="E420" s="128"/>
      <c r="F420" s="127"/>
      <c r="G420" s="128"/>
      <c r="H420" s="127"/>
      <c r="I420" s="128"/>
      <c r="J420" s="127"/>
      <c r="L420" s="127"/>
      <c r="M420" s="128"/>
      <c r="N420" s="127"/>
    </row>
    <row r="421">
      <c r="E421" s="128"/>
      <c r="F421" s="127"/>
      <c r="G421" s="128"/>
      <c r="H421" s="127"/>
      <c r="I421" s="128"/>
      <c r="J421" s="127"/>
      <c r="L421" s="127"/>
      <c r="M421" s="128"/>
      <c r="N421" s="127"/>
    </row>
    <row r="422">
      <c r="E422" s="128"/>
      <c r="F422" s="127"/>
      <c r="G422" s="128"/>
      <c r="H422" s="127"/>
      <c r="I422" s="128"/>
      <c r="J422" s="127"/>
      <c r="L422" s="127"/>
      <c r="M422" s="128"/>
      <c r="N422" s="127"/>
    </row>
    <row r="423">
      <c r="E423" s="128"/>
      <c r="F423" s="127"/>
      <c r="G423" s="128"/>
      <c r="H423" s="127"/>
      <c r="I423" s="128"/>
      <c r="J423" s="127"/>
      <c r="L423" s="127"/>
      <c r="M423" s="128"/>
      <c r="N423" s="127"/>
    </row>
    <row r="424">
      <c r="E424" s="128"/>
      <c r="F424" s="127"/>
      <c r="G424" s="128"/>
      <c r="H424" s="127"/>
      <c r="I424" s="128"/>
      <c r="J424" s="127"/>
      <c r="L424" s="127"/>
      <c r="M424" s="128"/>
      <c r="N424" s="127"/>
    </row>
    <row r="425">
      <c r="E425" s="128"/>
      <c r="F425" s="127"/>
      <c r="G425" s="128"/>
      <c r="H425" s="127"/>
      <c r="I425" s="128"/>
      <c r="J425" s="127"/>
      <c r="L425" s="127"/>
      <c r="M425" s="128"/>
      <c r="N425" s="127"/>
    </row>
    <row r="426">
      <c r="E426" s="128"/>
      <c r="F426" s="127"/>
      <c r="G426" s="128"/>
      <c r="H426" s="127"/>
      <c r="I426" s="128"/>
      <c r="J426" s="127"/>
      <c r="L426" s="127"/>
      <c r="M426" s="128"/>
      <c r="N426" s="127"/>
    </row>
    <row r="427">
      <c r="E427" s="128"/>
      <c r="F427" s="127"/>
      <c r="G427" s="128"/>
      <c r="H427" s="127"/>
      <c r="I427" s="128"/>
      <c r="J427" s="127"/>
      <c r="L427" s="127"/>
      <c r="M427" s="128"/>
      <c r="N427" s="127"/>
    </row>
    <row r="428">
      <c r="E428" s="128"/>
      <c r="F428" s="127"/>
      <c r="G428" s="128"/>
      <c r="H428" s="127"/>
      <c r="I428" s="128"/>
      <c r="J428" s="127"/>
      <c r="L428" s="127"/>
      <c r="M428" s="128"/>
      <c r="N428" s="127"/>
    </row>
    <row r="429">
      <c r="E429" s="128"/>
      <c r="F429" s="127"/>
      <c r="G429" s="128"/>
      <c r="H429" s="127"/>
      <c r="I429" s="128"/>
      <c r="J429" s="127"/>
      <c r="L429" s="127"/>
      <c r="M429" s="128"/>
      <c r="N429" s="127"/>
    </row>
    <row r="430">
      <c r="E430" s="128"/>
      <c r="F430" s="127"/>
      <c r="G430" s="128"/>
      <c r="H430" s="127"/>
      <c r="I430" s="128"/>
      <c r="J430" s="127"/>
      <c r="L430" s="127"/>
      <c r="M430" s="128"/>
      <c r="N430" s="127"/>
    </row>
    <row r="431">
      <c r="E431" s="128"/>
      <c r="F431" s="127"/>
      <c r="G431" s="128"/>
      <c r="H431" s="127"/>
      <c r="I431" s="128"/>
      <c r="J431" s="127"/>
      <c r="L431" s="127"/>
      <c r="M431" s="128"/>
      <c r="N431" s="127"/>
    </row>
    <row r="432">
      <c r="E432" s="128"/>
      <c r="F432" s="127"/>
      <c r="G432" s="128"/>
      <c r="H432" s="127"/>
      <c r="I432" s="128"/>
      <c r="J432" s="127"/>
      <c r="L432" s="127"/>
      <c r="M432" s="128"/>
      <c r="N432" s="127"/>
    </row>
    <row r="433">
      <c r="E433" s="128"/>
      <c r="F433" s="127"/>
      <c r="G433" s="128"/>
      <c r="H433" s="127"/>
      <c r="I433" s="128"/>
      <c r="J433" s="127"/>
      <c r="L433" s="127"/>
      <c r="M433" s="128"/>
      <c r="N433" s="127"/>
    </row>
    <row r="434">
      <c r="E434" s="128"/>
      <c r="F434" s="127"/>
      <c r="G434" s="128"/>
      <c r="H434" s="127"/>
      <c r="I434" s="128"/>
      <c r="J434" s="127"/>
      <c r="L434" s="127"/>
      <c r="M434" s="128"/>
      <c r="N434" s="127"/>
    </row>
    <row r="435">
      <c r="E435" s="128"/>
      <c r="F435" s="127"/>
      <c r="G435" s="128"/>
      <c r="H435" s="127"/>
      <c r="I435" s="128"/>
      <c r="J435" s="127"/>
      <c r="L435" s="127"/>
      <c r="M435" s="128"/>
      <c r="N435" s="127"/>
    </row>
    <row r="436">
      <c r="E436" s="128"/>
      <c r="F436" s="127"/>
      <c r="G436" s="128"/>
      <c r="H436" s="127"/>
      <c r="I436" s="128"/>
      <c r="J436" s="127"/>
      <c r="L436" s="127"/>
      <c r="M436" s="128"/>
      <c r="N436" s="127"/>
    </row>
    <row r="437">
      <c r="E437" s="128"/>
      <c r="F437" s="127"/>
      <c r="G437" s="128"/>
      <c r="H437" s="127"/>
      <c r="I437" s="128"/>
      <c r="J437" s="127"/>
      <c r="L437" s="127"/>
      <c r="M437" s="128"/>
      <c r="N437" s="127"/>
    </row>
    <row r="438">
      <c r="E438" s="128"/>
      <c r="F438" s="127"/>
      <c r="G438" s="128"/>
      <c r="H438" s="127"/>
      <c r="I438" s="128"/>
      <c r="J438" s="127"/>
      <c r="L438" s="127"/>
      <c r="M438" s="128"/>
      <c r="N438" s="127"/>
    </row>
    <row r="439">
      <c r="E439" s="128"/>
      <c r="F439" s="127"/>
      <c r="G439" s="128"/>
      <c r="H439" s="127"/>
      <c r="I439" s="128"/>
      <c r="J439" s="127"/>
      <c r="L439" s="127"/>
      <c r="M439" s="128"/>
      <c r="N439" s="127"/>
    </row>
    <row r="440">
      <c r="E440" s="128"/>
      <c r="F440" s="127"/>
      <c r="G440" s="128"/>
      <c r="H440" s="127"/>
      <c r="I440" s="128"/>
      <c r="J440" s="127"/>
      <c r="L440" s="127"/>
      <c r="M440" s="128"/>
      <c r="N440" s="127"/>
    </row>
    <row r="441">
      <c r="E441" s="128"/>
      <c r="F441" s="127"/>
      <c r="G441" s="128"/>
      <c r="H441" s="127"/>
      <c r="I441" s="128"/>
      <c r="J441" s="127"/>
      <c r="L441" s="127"/>
      <c r="M441" s="128"/>
      <c r="N441" s="127"/>
    </row>
    <row r="442">
      <c r="E442" s="128"/>
      <c r="F442" s="127"/>
      <c r="G442" s="128"/>
      <c r="H442" s="127"/>
      <c r="I442" s="128"/>
      <c r="J442" s="127"/>
      <c r="L442" s="127"/>
      <c r="M442" s="128"/>
      <c r="N442" s="127"/>
    </row>
    <row r="443">
      <c r="E443" s="128"/>
      <c r="F443" s="127"/>
      <c r="G443" s="128"/>
      <c r="H443" s="127"/>
      <c r="I443" s="128"/>
      <c r="J443" s="127"/>
      <c r="L443" s="127"/>
      <c r="M443" s="128"/>
      <c r="N443" s="127"/>
    </row>
    <row r="444">
      <c r="E444" s="128"/>
      <c r="F444" s="127"/>
      <c r="G444" s="128"/>
      <c r="H444" s="127"/>
      <c r="I444" s="128"/>
      <c r="J444" s="127"/>
      <c r="L444" s="127"/>
      <c r="M444" s="128"/>
      <c r="N444" s="127"/>
    </row>
    <row r="445">
      <c r="E445" s="128"/>
      <c r="F445" s="127"/>
      <c r="G445" s="128"/>
      <c r="H445" s="127"/>
      <c r="I445" s="128"/>
      <c r="J445" s="127"/>
      <c r="L445" s="127"/>
      <c r="M445" s="128"/>
      <c r="N445" s="127"/>
    </row>
    <row r="446">
      <c r="E446" s="128"/>
      <c r="F446" s="127"/>
      <c r="G446" s="128"/>
      <c r="H446" s="127"/>
      <c r="I446" s="128"/>
      <c r="J446" s="127"/>
      <c r="L446" s="127"/>
      <c r="M446" s="128"/>
      <c r="N446" s="127"/>
    </row>
    <row r="447">
      <c r="E447" s="128"/>
      <c r="F447" s="127"/>
      <c r="G447" s="128"/>
      <c r="H447" s="127"/>
      <c r="I447" s="128"/>
      <c r="J447" s="127"/>
      <c r="L447" s="127"/>
      <c r="M447" s="128"/>
      <c r="N447" s="127"/>
    </row>
    <row r="448">
      <c r="E448" s="128"/>
      <c r="F448" s="127"/>
      <c r="G448" s="128"/>
      <c r="H448" s="127"/>
      <c r="I448" s="128"/>
      <c r="J448" s="127"/>
      <c r="L448" s="127"/>
      <c r="M448" s="128"/>
      <c r="N448" s="127"/>
    </row>
    <row r="449">
      <c r="E449" s="128"/>
      <c r="F449" s="127"/>
      <c r="G449" s="128"/>
      <c r="H449" s="127"/>
      <c r="I449" s="128"/>
      <c r="J449" s="127"/>
      <c r="L449" s="127"/>
      <c r="M449" s="128"/>
      <c r="N449" s="127"/>
    </row>
    <row r="450">
      <c r="E450" s="128"/>
      <c r="F450" s="127"/>
      <c r="G450" s="128"/>
      <c r="H450" s="127"/>
      <c r="I450" s="128"/>
      <c r="J450" s="127"/>
      <c r="L450" s="127"/>
      <c r="M450" s="128"/>
      <c r="N450" s="127"/>
    </row>
    <row r="451">
      <c r="E451" s="128"/>
      <c r="F451" s="127"/>
      <c r="G451" s="128"/>
      <c r="H451" s="127"/>
      <c r="I451" s="128"/>
      <c r="J451" s="127"/>
      <c r="L451" s="127"/>
      <c r="M451" s="128"/>
      <c r="N451" s="127"/>
    </row>
    <row r="452">
      <c r="E452" s="128"/>
      <c r="F452" s="127"/>
      <c r="G452" s="128"/>
      <c r="H452" s="127"/>
      <c r="I452" s="128"/>
      <c r="J452" s="127"/>
      <c r="L452" s="127"/>
      <c r="M452" s="128"/>
      <c r="N452" s="127"/>
    </row>
    <row r="453">
      <c r="E453" s="128"/>
      <c r="F453" s="127"/>
      <c r="G453" s="128"/>
      <c r="H453" s="127"/>
      <c r="I453" s="128"/>
      <c r="J453" s="127"/>
      <c r="L453" s="127"/>
      <c r="M453" s="128"/>
      <c r="N453" s="127"/>
    </row>
    <row r="454">
      <c r="E454" s="128"/>
      <c r="F454" s="127"/>
      <c r="G454" s="128"/>
      <c r="H454" s="127"/>
      <c r="I454" s="128"/>
      <c r="J454" s="127"/>
      <c r="L454" s="127"/>
      <c r="M454" s="128"/>
      <c r="N454" s="127"/>
    </row>
    <row r="455">
      <c r="E455" s="128"/>
      <c r="F455" s="127"/>
      <c r="G455" s="128"/>
      <c r="H455" s="127"/>
      <c r="I455" s="128"/>
      <c r="J455" s="127"/>
      <c r="L455" s="127"/>
      <c r="M455" s="128"/>
      <c r="N455" s="127"/>
    </row>
    <row r="456">
      <c r="E456" s="128"/>
      <c r="F456" s="127"/>
      <c r="G456" s="128"/>
      <c r="H456" s="127"/>
      <c r="I456" s="128"/>
      <c r="J456" s="127"/>
      <c r="L456" s="127"/>
      <c r="M456" s="128"/>
      <c r="N456" s="127"/>
    </row>
    <row r="457">
      <c r="E457" s="128"/>
      <c r="F457" s="127"/>
      <c r="G457" s="128"/>
      <c r="H457" s="127"/>
      <c r="I457" s="128"/>
      <c r="J457" s="127"/>
      <c r="L457" s="127"/>
      <c r="M457" s="128"/>
      <c r="N457" s="127"/>
    </row>
    <row r="458">
      <c r="E458" s="128"/>
      <c r="F458" s="127"/>
      <c r="G458" s="128"/>
      <c r="H458" s="127"/>
      <c r="I458" s="128"/>
      <c r="J458" s="127"/>
      <c r="L458" s="127"/>
      <c r="M458" s="128"/>
      <c r="N458" s="127"/>
    </row>
    <row r="459">
      <c r="E459" s="128"/>
      <c r="F459" s="127"/>
      <c r="G459" s="128"/>
      <c r="H459" s="127"/>
      <c r="I459" s="128"/>
      <c r="J459" s="127"/>
      <c r="L459" s="127"/>
      <c r="M459" s="128"/>
      <c r="N459" s="127"/>
    </row>
    <row r="460">
      <c r="E460" s="128"/>
      <c r="F460" s="127"/>
      <c r="G460" s="128"/>
      <c r="H460" s="127"/>
      <c r="I460" s="128"/>
      <c r="J460" s="127"/>
      <c r="L460" s="127"/>
      <c r="M460" s="128"/>
      <c r="N460" s="127"/>
    </row>
    <row r="461">
      <c r="E461" s="128"/>
      <c r="F461" s="127"/>
      <c r="G461" s="128"/>
      <c r="H461" s="127"/>
      <c r="I461" s="128"/>
      <c r="J461" s="127"/>
      <c r="L461" s="127"/>
      <c r="M461" s="128"/>
      <c r="N461" s="127"/>
    </row>
    <row r="462">
      <c r="E462" s="128"/>
      <c r="F462" s="127"/>
      <c r="G462" s="128"/>
      <c r="H462" s="127"/>
      <c r="I462" s="128"/>
      <c r="J462" s="127"/>
      <c r="L462" s="127"/>
      <c r="M462" s="128"/>
      <c r="N462" s="127"/>
    </row>
    <row r="463">
      <c r="E463" s="128"/>
      <c r="F463" s="127"/>
      <c r="G463" s="128"/>
      <c r="H463" s="127"/>
      <c r="I463" s="128"/>
      <c r="J463" s="127"/>
      <c r="L463" s="127"/>
      <c r="M463" s="128"/>
      <c r="N463" s="127"/>
    </row>
    <row r="464">
      <c r="E464" s="128"/>
      <c r="F464" s="127"/>
      <c r="G464" s="128"/>
      <c r="H464" s="127"/>
      <c r="I464" s="128"/>
      <c r="J464" s="127"/>
      <c r="L464" s="127"/>
      <c r="M464" s="128"/>
      <c r="N464" s="127"/>
    </row>
    <row r="465">
      <c r="E465" s="128"/>
      <c r="F465" s="127"/>
      <c r="G465" s="128"/>
      <c r="H465" s="127"/>
      <c r="I465" s="128"/>
      <c r="J465" s="127"/>
      <c r="L465" s="127"/>
      <c r="M465" s="128"/>
      <c r="N465" s="127"/>
    </row>
    <row r="466">
      <c r="E466" s="128"/>
      <c r="F466" s="127"/>
      <c r="G466" s="128"/>
      <c r="H466" s="127"/>
      <c r="I466" s="128"/>
      <c r="J466" s="127"/>
      <c r="L466" s="127"/>
      <c r="M466" s="128"/>
      <c r="N466" s="127"/>
    </row>
    <row r="467">
      <c r="E467" s="128"/>
      <c r="F467" s="127"/>
      <c r="G467" s="128"/>
      <c r="H467" s="127"/>
      <c r="I467" s="128"/>
      <c r="J467" s="127"/>
      <c r="L467" s="127"/>
      <c r="M467" s="128"/>
      <c r="N467" s="127"/>
    </row>
    <row r="468">
      <c r="E468" s="128"/>
      <c r="F468" s="127"/>
      <c r="G468" s="128"/>
      <c r="H468" s="127"/>
      <c r="I468" s="128"/>
      <c r="J468" s="127"/>
      <c r="L468" s="127"/>
      <c r="M468" s="128"/>
      <c r="N468" s="127"/>
    </row>
    <row r="469">
      <c r="E469" s="128"/>
      <c r="F469" s="127"/>
      <c r="G469" s="128"/>
      <c r="H469" s="127"/>
      <c r="I469" s="128"/>
      <c r="J469" s="127"/>
      <c r="L469" s="127"/>
      <c r="M469" s="128"/>
      <c r="N469" s="127"/>
    </row>
    <row r="470">
      <c r="E470" s="128"/>
      <c r="F470" s="127"/>
      <c r="G470" s="128"/>
      <c r="H470" s="127"/>
      <c r="I470" s="128"/>
      <c r="J470" s="127"/>
      <c r="L470" s="127"/>
      <c r="M470" s="128"/>
      <c r="N470" s="127"/>
    </row>
    <row r="471">
      <c r="E471" s="128"/>
      <c r="F471" s="127"/>
      <c r="G471" s="128"/>
      <c r="H471" s="127"/>
      <c r="I471" s="128"/>
      <c r="J471" s="127"/>
      <c r="L471" s="127"/>
      <c r="M471" s="128"/>
      <c r="N471" s="127"/>
    </row>
    <row r="472">
      <c r="E472" s="128"/>
      <c r="F472" s="127"/>
      <c r="G472" s="128"/>
      <c r="H472" s="127"/>
      <c r="I472" s="128"/>
      <c r="J472" s="127"/>
      <c r="L472" s="127"/>
      <c r="M472" s="128"/>
      <c r="N472" s="127"/>
    </row>
    <row r="473">
      <c r="E473" s="128"/>
      <c r="F473" s="127"/>
      <c r="G473" s="128"/>
      <c r="H473" s="127"/>
      <c r="I473" s="128"/>
      <c r="J473" s="127"/>
      <c r="L473" s="127"/>
      <c r="M473" s="128"/>
      <c r="N473" s="127"/>
    </row>
    <row r="474">
      <c r="E474" s="128"/>
      <c r="F474" s="127"/>
      <c r="G474" s="128"/>
      <c r="H474" s="127"/>
      <c r="I474" s="128"/>
      <c r="J474" s="127"/>
      <c r="L474" s="127"/>
      <c r="M474" s="128"/>
      <c r="N474" s="127"/>
    </row>
    <row r="475">
      <c r="E475" s="128"/>
      <c r="F475" s="127"/>
      <c r="G475" s="128"/>
      <c r="H475" s="127"/>
      <c r="I475" s="128"/>
      <c r="J475" s="127"/>
      <c r="L475" s="127"/>
      <c r="M475" s="128"/>
      <c r="N475" s="127"/>
    </row>
    <row r="476">
      <c r="E476" s="128"/>
      <c r="F476" s="127"/>
      <c r="G476" s="128"/>
      <c r="H476" s="127"/>
      <c r="I476" s="128"/>
      <c r="J476" s="127"/>
      <c r="L476" s="127"/>
      <c r="M476" s="128"/>
      <c r="N476" s="127"/>
    </row>
    <row r="477">
      <c r="E477" s="128"/>
      <c r="F477" s="127"/>
      <c r="G477" s="128"/>
      <c r="H477" s="127"/>
      <c r="I477" s="128"/>
      <c r="J477" s="127"/>
      <c r="L477" s="127"/>
      <c r="M477" s="128"/>
      <c r="N477" s="127"/>
    </row>
    <row r="478">
      <c r="E478" s="128"/>
      <c r="F478" s="127"/>
      <c r="G478" s="128"/>
      <c r="H478" s="127"/>
      <c r="I478" s="128"/>
      <c r="J478" s="127"/>
      <c r="L478" s="127"/>
      <c r="M478" s="128"/>
      <c r="N478" s="127"/>
    </row>
    <row r="479">
      <c r="E479" s="128"/>
      <c r="F479" s="127"/>
      <c r="G479" s="128"/>
      <c r="H479" s="127"/>
      <c r="I479" s="128"/>
      <c r="J479" s="127"/>
      <c r="L479" s="127"/>
      <c r="M479" s="128"/>
      <c r="N479" s="127"/>
    </row>
    <row r="480">
      <c r="E480" s="128"/>
      <c r="F480" s="127"/>
      <c r="G480" s="128"/>
      <c r="H480" s="127"/>
      <c r="I480" s="128"/>
      <c r="J480" s="127"/>
      <c r="L480" s="127"/>
      <c r="M480" s="128"/>
      <c r="N480" s="127"/>
    </row>
    <row r="481">
      <c r="E481" s="128"/>
      <c r="F481" s="127"/>
      <c r="G481" s="128"/>
      <c r="H481" s="127"/>
      <c r="I481" s="128"/>
      <c r="J481" s="127"/>
      <c r="L481" s="127"/>
      <c r="M481" s="128"/>
      <c r="N481" s="127"/>
    </row>
    <row r="482">
      <c r="E482" s="128"/>
      <c r="F482" s="127"/>
      <c r="G482" s="128"/>
      <c r="H482" s="127"/>
      <c r="I482" s="128"/>
      <c r="J482" s="127"/>
      <c r="L482" s="127"/>
      <c r="M482" s="128"/>
      <c r="N482" s="127"/>
    </row>
    <row r="483">
      <c r="E483" s="128"/>
      <c r="F483" s="127"/>
      <c r="G483" s="128"/>
      <c r="H483" s="127"/>
      <c r="I483" s="128"/>
      <c r="J483" s="127"/>
      <c r="L483" s="127"/>
      <c r="M483" s="128"/>
      <c r="N483" s="127"/>
    </row>
    <row r="484">
      <c r="E484" s="128"/>
      <c r="F484" s="127"/>
      <c r="G484" s="128"/>
      <c r="H484" s="127"/>
      <c r="I484" s="128"/>
      <c r="J484" s="127"/>
      <c r="L484" s="127"/>
      <c r="M484" s="128"/>
      <c r="N484" s="127"/>
    </row>
    <row r="485">
      <c r="E485" s="128"/>
      <c r="F485" s="127"/>
      <c r="G485" s="128"/>
      <c r="H485" s="127"/>
      <c r="I485" s="128"/>
      <c r="J485" s="127"/>
      <c r="L485" s="127"/>
      <c r="M485" s="128"/>
      <c r="N485" s="127"/>
    </row>
    <row r="486">
      <c r="E486" s="128"/>
      <c r="F486" s="127"/>
      <c r="G486" s="128"/>
      <c r="H486" s="127"/>
      <c r="I486" s="128"/>
      <c r="J486" s="127"/>
      <c r="L486" s="127"/>
      <c r="M486" s="128"/>
      <c r="N486" s="127"/>
    </row>
    <row r="487">
      <c r="E487" s="128"/>
      <c r="F487" s="127"/>
      <c r="G487" s="128"/>
      <c r="H487" s="127"/>
      <c r="I487" s="128"/>
      <c r="J487" s="127"/>
      <c r="L487" s="127"/>
      <c r="M487" s="128"/>
      <c r="N487" s="127"/>
    </row>
    <row r="488">
      <c r="E488" s="128"/>
      <c r="F488" s="127"/>
      <c r="G488" s="128"/>
      <c r="H488" s="127"/>
      <c r="I488" s="128"/>
      <c r="J488" s="127"/>
      <c r="L488" s="127"/>
      <c r="M488" s="128"/>
      <c r="N488" s="127"/>
    </row>
    <row r="489">
      <c r="E489" s="128"/>
      <c r="F489" s="127"/>
      <c r="G489" s="128"/>
      <c r="H489" s="127"/>
      <c r="I489" s="128"/>
      <c r="J489" s="127"/>
      <c r="L489" s="127"/>
      <c r="M489" s="128"/>
      <c r="N489" s="127"/>
    </row>
    <row r="490">
      <c r="E490" s="128"/>
      <c r="F490" s="127"/>
      <c r="G490" s="128"/>
      <c r="H490" s="127"/>
      <c r="I490" s="128"/>
      <c r="J490" s="127"/>
      <c r="L490" s="127"/>
      <c r="M490" s="128"/>
      <c r="N490" s="127"/>
    </row>
    <row r="491">
      <c r="E491" s="128"/>
      <c r="F491" s="127"/>
      <c r="G491" s="128"/>
      <c r="H491" s="127"/>
      <c r="I491" s="128"/>
      <c r="J491" s="127"/>
      <c r="L491" s="127"/>
      <c r="M491" s="128"/>
      <c r="N491" s="127"/>
    </row>
    <row r="492">
      <c r="E492" s="128"/>
      <c r="F492" s="127"/>
      <c r="G492" s="128"/>
      <c r="H492" s="127"/>
      <c r="I492" s="128"/>
      <c r="J492" s="127"/>
      <c r="L492" s="127"/>
      <c r="M492" s="128"/>
      <c r="N492" s="127"/>
    </row>
    <row r="493">
      <c r="E493" s="128"/>
      <c r="F493" s="127"/>
      <c r="G493" s="128"/>
      <c r="H493" s="127"/>
      <c r="I493" s="128"/>
      <c r="J493" s="127"/>
      <c r="L493" s="127"/>
      <c r="M493" s="128"/>
      <c r="N493" s="127"/>
    </row>
    <row r="494">
      <c r="E494" s="128"/>
      <c r="F494" s="127"/>
      <c r="G494" s="128"/>
      <c r="H494" s="127"/>
      <c r="I494" s="128"/>
      <c r="J494" s="127"/>
      <c r="L494" s="127"/>
      <c r="M494" s="128"/>
      <c r="N494" s="127"/>
    </row>
    <row r="495">
      <c r="E495" s="128"/>
      <c r="F495" s="127"/>
      <c r="G495" s="128"/>
      <c r="H495" s="127"/>
      <c r="I495" s="128"/>
      <c r="J495" s="127"/>
      <c r="L495" s="127"/>
      <c r="M495" s="128"/>
      <c r="N495" s="127"/>
    </row>
    <row r="496">
      <c r="E496" s="128"/>
      <c r="F496" s="127"/>
      <c r="G496" s="128"/>
      <c r="H496" s="127"/>
      <c r="I496" s="128"/>
      <c r="J496" s="127"/>
      <c r="L496" s="127"/>
      <c r="M496" s="128"/>
      <c r="N496" s="127"/>
    </row>
    <row r="497">
      <c r="E497" s="128"/>
      <c r="F497" s="127"/>
      <c r="G497" s="128"/>
      <c r="H497" s="127"/>
      <c r="I497" s="128"/>
      <c r="J497" s="127"/>
      <c r="L497" s="127"/>
      <c r="M497" s="128"/>
      <c r="N497" s="127"/>
    </row>
    <row r="498">
      <c r="E498" s="128"/>
      <c r="F498" s="127"/>
      <c r="G498" s="128"/>
      <c r="H498" s="127"/>
      <c r="I498" s="128"/>
      <c r="J498" s="127"/>
      <c r="L498" s="127"/>
      <c r="M498" s="128"/>
      <c r="N498" s="127"/>
    </row>
    <row r="499">
      <c r="E499" s="128"/>
      <c r="F499" s="127"/>
      <c r="G499" s="128"/>
      <c r="H499" s="127"/>
      <c r="I499" s="128"/>
      <c r="J499" s="127"/>
      <c r="L499" s="127"/>
      <c r="M499" s="128"/>
      <c r="N499" s="127"/>
    </row>
    <row r="500">
      <c r="E500" s="128"/>
      <c r="F500" s="127"/>
      <c r="G500" s="128"/>
      <c r="H500" s="127"/>
      <c r="I500" s="128"/>
      <c r="J500" s="127"/>
      <c r="L500" s="127"/>
      <c r="M500" s="128"/>
      <c r="N500" s="127"/>
    </row>
    <row r="501">
      <c r="E501" s="128"/>
      <c r="F501" s="127"/>
      <c r="G501" s="128"/>
      <c r="H501" s="127"/>
      <c r="I501" s="128"/>
      <c r="J501" s="127"/>
      <c r="L501" s="127"/>
      <c r="M501" s="128"/>
      <c r="N501" s="127"/>
    </row>
    <row r="502">
      <c r="E502" s="128"/>
      <c r="F502" s="127"/>
      <c r="G502" s="128"/>
      <c r="H502" s="127"/>
      <c r="I502" s="128"/>
      <c r="J502" s="127"/>
      <c r="L502" s="127"/>
      <c r="M502" s="128"/>
      <c r="N502" s="127"/>
    </row>
    <row r="503">
      <c r="E503" s="128"/>
      <c r="F503" s="127"/>
      <c r="G503" s="128"/>
      <c r="H503" s="127"/>
      <c r="I503" s="128"/>
      <c r="J503" s="127"/>
      <c r="L503" s="127"/>
      <c r="M503" s="128"/>
      <c r="N503" s="127"/>
    </row>
    <row r="504">
      <c r="E504" s="128"/>
      <c r="F504" s="127"/>
      <c r="G504" s="128"/>
      <c r="H504" s="127"/>
      <c r="I504" s="128"/>
      <c r="J504" s="127"/>
      <c r="L504" s="127"/>
      <c r="M504" s="128"/>
      <c r="N504" s="127"/>
    </row>
    <row r="505">
      <c r="E505" s="128"/>
      <c r="F505" s="127"/>
      <c r="G505" s="128"/>
      <c r="H505" s="127"/>
      <c r="I505" s="128"/>
      <c r="J505" s="127"/>
      <c r="L505" s="127"/>
      <c r="M505" s="128"/>
      <c r="N505" s="127"/>
    </row>
    <row r="506">
      <c r="E506" s="128"/>
      <c r="F506" s="127"/>
      <c r="G506" s="128"/>
      <c r="H506" s="127"/>
      <c r="I506" s="128"/>
      <c r="J506" s="127"/>
      <c r="L506" s="127"/>
      <c r="M506" s="128"/>
      <c r="N506" s="127"/>
    </row>
    <row r="507">
      <c r="E507" s="128"/>
      <c r="F507" s="127"/>
      <c r="G507" s="128"/>
      <c r="H507" s="127"/>
      <c r="I507" s="128"/>
      <c r="J507" s="127"/>
      <c r="L507" s="127"/>
      <c r="M507" s="128"/>
      <c r="N507" s="127"/>
    </row>
    <row r="508">
      <c r="E508" s="128"/>
      <c r="F508" s="127"/>
      <c r="G508" s="128"/>
      <c r="H508" s="127"/>
      <c r="I508" s="128"/>
      <c r="J508" s="127"/>
      <c r="L508" s="127"/>
      <c r="M508" s="128"/>
      <c r="N508" s="127"/>
    </row>
    <row r="509">
      <c r="E509" s="128"/>
      <c r="F509" s="127"/>
      <c r="G509" s="128"/>
      <c r="H509" s="127"/>
      <c r="I509" s="128"/>
      <c r="J509" s="127"/>
      <c r="L509" s="127"/>
      <c r="M509" s="128"/>
      <c r="N509" s="127"/>
    </row>
    <row r="510">
      <c r="E510" s="128"/>
      <c r="F510" s="127"/>
      <c r="G510" s="128"/>
      <c r="H510" s="127"/>
      <c r="I510" s="128"/>
      <c r="J510" s="127"/>
      <c r="L510" s="127"/>
      <c r="M510" s="128"/>
      <c r="N510" s="127"/>
    </row>
    <row r="511">
      <c r="E511" s="128"/>
      <c r="F511" s="127"/>
      <c r="G511" s="128"/>
      <c r="H511" s="127"/>
      <c r="I511" s="128"/>
      <c r="J511" s="127"/>
      <c r="L511" s="127"/>
      <c r="M511" s="128"/>
      <c r="N511" s="127"/>
    </row>
    <row r="512">
      <c r="E512" s="128"/>
      <c r="F512" s="127"/>
      <c r="G512" s="128"/>
      <c r="H512" s="127"/>
      <c r="I512" s="128"/>
      <c r="J512" s="127"/>
      <c r="L512" s="127"/>
      <c r="M512" s="128"/>
      <c r="N512" s="127"/>
    </row>
    <row r="513">
      <c r="E513" s="128"/>
      <c r="F513" s="127"/>
      <c r="G513" s="128"/>
      <c r="H513" s="127"/>
      <c r="I513" s="128"/>
      <c r="J513" s="127"/>
      <c r="L513" s="127"/>
      <c r="M513" s="128"/>
      <c r="N513" s="127"/>
    </row>
    <row r="514">
      <c r="E514" s="128"/>
      <c r="F514" s="127"/>
      <c r="G514" s="128"/>
      <c r="H514" s="127"/>
      <c r="I514" s="128"/>
      <c r="J514" s="127"/>
      <c r="L514" s="127"/>
      <c r="M514" s="128"/>
      <c r="N514" s="127"/>
    </row>
    <row r="515">
      <c r="E515" s="128"/>
      <c r="F515" s="127"/>
      <c r="G515" s="128"/>
      <c r="H515" s="127"/>
      <c r="I515" s="128"/>
      <c r="J515" s="127"/>
      <c r="L515" s="127"/>
      <c r="M515" s="128"/>
      <c r="N515" s="127"/>
    </row>
    <row r="516">
      <c r="E516" s="128"/>
      <c r="F516" s="127"/>
      <c r="G516" s="128"/>
      <c r="H516" s="127"/>
      <c r="I516" s="128"/>
      <c r="J516" s="127"/>
      <c r="L516" s="127"/>
      <c r="M516" s="128"/>
      <c r="N516" s="127"/>
    </row>
    <row r="517">
      <c r="E517" s="128"/>
      <c r="F517" s="127"/>
      <c r="G517" s="128"/>
      <c r="H517" s="127"/>
      <c r="I517" s="128"/>
      <c r="J517" s="127"/>
      <c r="L517" s="127"/>
      <c r="M517" s="128"/>
      <c r="N517" s="127"/>
    </row>
    <row r="518">
      <c r="E518" s="128"/>
      <c r="F518" s="127"/>
      <c r="G518" s="128"/>
      <c r="H518" s="127"/>
      <c r="I518" s="128"/>
      <c r="J518" s="127"/>
      <c r="L518" s="127"/>
      <c r="M518" s="128"/>
      <c r="N518" s="127"/>
    </row>
    <row r="519">
      <c r="E519" s="128"/>
      <c r="F519" s="127"/>
      <c r="G519" s="128"/>
      <c r="H519" s="127"/>
      <c r="I519" s="128"/>
      <c r="J519" s="127"/>
      <c r="L519" s="127"/>
      <c r="M519" s="128"/>
      <c r="N519" s="127"/>
    </row>
    <row r="520">
      <c r="E520" s="128"/>
      <c r="F520" s="127"/>
      <c r="G520" s="128"/>
      <c r="H520" s="127"/>
      <c r="I520" s="128"/>
      <c r="J520" s="127"/>
      <c r="L520" s="127"/>
      <c r="M520" s="128"/>
      <c r="N520" s="127"/>
    </row>
    <row r="521">
      <c r="E521" s="128"/>
      <c r="F521" s="127"/>
      <c r="G521" s="128"/>
      <c r="H521" s="127"/>
      <c r="I521" s="128"/>
      <c r="J521" s="127"/>
      <c r="L521" s="127"/>
      <c r="M521" s="128"/>
      <c r="N521" s="127"/>
    </row>
    <row r="522">
      <c r="E522" s="128"/>
      <c r="F522" s="127"/>
      <c r="G522" s="128"/>
      <c r="H522" s="127"/>
      <c r="I522" s="128"/>
      <c r="J522" s="127"/>
      <c r="L522" s="127"/>
      <c r="M522" s="128"/>
      <c r="N522" s="127"/>
    </row>
    <row r="523">
      <c r="E523" s="128"/>
      <c r="F523" s="127"/>
      <c r="G523" s="128"/>
      <c r="H523" s="127"/>
      <c r="I523" s="128"/>
      <c r="J523" s="127"/>
      <c r="L523" s="127"/>
      <c r="M523" s="128"/>
      <c r="N523" s="127"/>
    </row>
    <row r="524">
      <c r="E524" s="128"/>
      <c r="F524" s="127"/>
      <c r="G524" s="128"/>
      <c r="H524" s="127"/>
      <c r="I524" s="128"/>
      <c r="J524" s="127"/>
      <c r="L524" s="127"/>
      <c r="M524" s="128"/>
      <c r="N524" s="127"/>
    </row>
    <row r="525">
      <c r="E525" s="128"/>
      <c r="F525" s="127"/>
      <c r="G525" s="128"/>
      <c r="H525" s="127"/>
      <c r="I525" s="128"/>
      <c r="J525" s="127"/>
      <c r="L525" s="127"/>
      <c r="M525" s="128"/>
      <c r="N525" s="127"/>
    </row>
    <row r="526">
      <c r="E526" s="128"/>
      <c r="F526" s="127"/>
      <c r="G526" s="128"/>
      <c r="H526" s="127"/>
      <c r="I526" s="128"/>
      <c r="J526" s="127"/>
      <c r="L526" s="127"/>
      <c r="M526" s="128"/>
      <c r="N526" s="127"/>
    </row>
    <row r="527">
      <c r="E527" s="128"/>
      <c r="F527" s="127"/>
      <c r="G527" s="128"/>
      <c r="H527" s="127"/>
      <c r="I527" s="128"/>
      <c r="J527" s="127"/>
      <c r="L527" s="127"/>
      <c r="M527" s="128"/>
      <c r="N527" s="127"/>
    </row>
    <row r="528">
      <c r="E528" s="128"/>
      <c r="F528" s="127"/>
      <c r="G528" s="128"/>
      <c r="H528" s="127"/>
      <c r="I528" s="128"/>
      <c r="J528" s="127"/>
      <c r="L528" s="127"/>
      <c r="M528" s="128"/>
      <c r="N528" s="127"/>
    </row>
    <row r="529">
      <c r="E529" s="128"/>
      <c r="F529" s="127"/>
      <c r="G529" s="128"/>
      <c r="H529" s="127"/>
      <c r="I529" s="128"/>
      <c r="J529" s="127"/>
      <c r="L529" s="127"/>
      <c r="M529" s="128"/>
      <c r="N529" s="127"/>
    </row>
    <row r="530">
      <c r="E530" s="128"/>
      <c r="F530" s="127"/>
      <c r="G530" s="128"/>
      <c r="H530" s="127"/>
      <c r="I530" s="128"/>
      <c r="J530" s="127"/>
      <c r="L530" s="127"/>
      <c r="M530" s="128"/>
      <c r="N530" s="127"/>
    </row>
    <row r="531">
      <c r="E531" s="128"/>
      <c r="F531" s="127"/>
      <c r="G531" s="128"/>
      <c r="H531" s="127"/>
      <c r="I531" s="128"/>
      <c r="J531" s="127"/>
      <c r="L531" s="127"/>
      <c r="M531" s="128"/>
      <c r="N531" s="127"/>
    </row>
    <row r="532">
      <c r="E532" s="128"/>
      <c r="F532" s="127"/>
      <c r="G532" s="128"/>
      <c r="H532" s="127"/>
      <c r="I532" s="128"/>
      <c r="J532" s="127"/>
      <c r="L532" s="127"/>
      <c r="M532" s="128"/>
      <c r="N532" s="127"/>
    </row>
    <row r="533">
      <c r="E533" s="128"/>
      <c r="F533" s="127"/>
      <c r="G533" s="128"/>
      <c r="H533" s="127"/>
      <c r="I533" s="128"/>
      <c r="J533" s="127"/>
      <c r="L533" s="127"/>
      <c r="M533" s="128"/>
      <c r="N533" s="127"/>
    </row>
    <row r="534">
      <c r="E534" s="128"/>
      <c r="F534" s="127"/>
      <c r="G534" s="128"/>
      <c r="H534" s="127"/>
      <c r="I534" s="128"/>
      <c r="J534" s="127"/>
      <c r="L534" s="127"/>
      <c r="M534" s="128"/>
      <c r="N534" s="127"/>
    </row>
    <row r="535">
      <c r="E535" s="128"/>
      <c r="F535" s="127"/>
      <c r="G535" s="128"/>
      <c r="H535" s="127"/>
      <c r="I535" s="128"/>
      <c r="J535" s="127"/>
      <c r="L535" s="127"/>
      <c r="M535" s="128"/>
      <c r="N535" s="127"/>
    </row>
    <row r="536">
      <c r="E536" s="128"/>
      <c r="F536" s="127"/>
      <c r="G536" s="128"/>
      <c r="H536" s="127"/>
      <c r="I536" s="128"/>
      <c r="J536" s="127"/>
      <c r="L536" s="127"/>
      <c r="M536" s="128"/>
      <c r="N536" s="127"/>
    </row>
    <row r="537">
      <c r="E537" s="128"/>
      <c r="F537" s="127"/>
      <c r="G537" s="128"/>
      <c r="H537" s="127"/>
      <c r="I537" s="128"/>
      <c r="J537" s="127"/>
      <c r="L537" s="127"/>
      <c r="M537" s="128"/>
      <c r="N537" s="127"/>
    </row>
    <row r="538">
      <c r="E538" s="128"/>
      <c r="F538" s="127"/>
      <c r="G538" s="128"/>
      <c r="H538" s="127"/>
      <c r="I538" s="128"/>
      <c r="J538" s="127"/>
      <c r="L538" s="127"/>
      <c r="M538" s="128"/>
      <c r="N538" s="127"/>
    </row>
    <row r="539">
      <c r="E539" s="128"/>
      <c r="F539" s="127"/>
      <c r="G539" s="128"/>
      <c r="H539" s="127"/>
      <c r="I539" s="128"/>
      <c r="J539" s="127"/>
      <c r="L539" s="127"/>
      <c r="M539" s="128"/>
      <c r="N539" s="127"/>
    </row>
    <row r="540">
      <c r="E540" s="128"/>
      <c r="F540" s="127"/>
      <c r="G540" s="128"/>
      <c r="H540" s="127"/>
      <c r="I540" s="128"/>
      <c r="J540" s="127"/>
      <c r="L540" s="127"/>
      <c r="M540" s="128"/>
      <c r="N540" s="127"/>
    </row>
    <row r="541">
      <c r="E541" s="128"/>
      <c r="F541" s="127"/>
      <c r="G541" s="128"/>
      <c r="H541" s="127"/>
      <c r="I541" s="128"/>
      <c r="J541" s="127"/>
      <c r="L541" s="127"/>
      <c r="M541" s="128"/>
      <c r="N541" s="127"/>
    </row>
    <row r="542">
      <c r="E542" s="128"/>
      <c r="F542" s="127"/>
      <c r="G542" s="128"/>
      <c r="H542" s="127"/>
      <c r="I542" s="128"/>
      <c r="J542" s="127"/>
      <c r="L542" s="127"/>
      <c r="M542" s="128"/>
      <c r="N542" s="127"/>
    </row>
    <row r="543">
      <c r="E543" s="128"/>
      <c r="F543" s="127"/>
      <c r="G543" s="128"/>
      <c r="H543" s="127"/>
      <c r="I543" s="128"/>
      <c r="J543" s="127"/>
      <c r="L543" s="127"/>
      <c r="M543" s="128"/>
      <c r="N543" s="127"/>
    </row>
    <row r="544">
      <c r="E544" s="128"/>
      <c r="F544" s="127"/>
      <c r="G544" s="128"/>
      <c r="H544" s="127"/>
      <c r="I544" s="128"/>
      <c r="J544" s="127"/>
      <c r="L544" s="127"/>
      <c r="M544" s="128"/>
      <c r="N544" s="127"/>
    </row>
    <row r="545">
      <c r="E545" s="128"/>
      <c r="F545" s="127"/>
      <c r="G545" s="128"/>
      <c r="H545" s="127"/>
      <c r="I545" s="128"/>
      <c r="J545" s="127"/>
      <c r="L545" s="127"/>
      <c r="M545" s="128"/>
      <c r="N545" s="127"/>
    </row>
    <row r="546">
      <c r="E546" s="128"/>
      <c r="F546" s="127"/>
      <c r="G546" s="128"/>
      <c r="H546" s="127"/>
      <c r="I546" s="128"/>
      <c r="J546" s="127"/>
      <c r="L546" s="127"/>
      <c r="M546" s="128"/>
      <c r="N546" s="127"/>
    </row>
    <row r="547">
      <c r="E547" s="128"/>
      <c r="F547" s="127"/>
      <c r="G547" s="128"/>
      <c r="H547" s="127"/>
      <c r="I547" s="128"/>
      <c r="J547" s="127"/>
      <c r="L547" s="127"/>
      <c r="M547" s="128"/>
      <c r="N547" s="127"/>
    </row>
    <row r="548">
      <c r="E548" s="128"/>
      <c r="F548" s="127"/>
      <c r="G548" s="128"/>
      <c r="H548" s="127"/>
      <c r="I548" s="128"/>
      <c r="J548" s="127"/>
      <c r="L548" s="127"/>
      <c r="M548" s="128"/>
      <c r="N548" s="127"/>
    </row>
    <row r="549">
      <c r="E549" s="128"/>
      <c r="F549" s="127"/>
      <c r="G549" s="128"/>
      <c r="H549" s="127"/>
      <c r="I549" s="128"/>
      <c r="J549" s="127"/>
      <c r="L549" s="127"/>
      <c r="M549" s="128"/>
      <c r="N549" s="127"/>
    </row>
    <row r="550">
      <c r="E550" s="128"/>
      <c r="F550" s="127"/>
      <c r="G550" s="128"/>
      <c r="H550" s="127"/>
      <c r="I550" s="128"/>
      <c r="J550" s="127"/>
      <c r="L550" s="127"/>
      <c r="M550" s="128"/>
      <c r="N550" s="127"/>
    </row>
    <row r="551">
      <c r="E551" s="128"/>
      <c r="F551" s="127"/>
      <c r="G551" s="128"/>
      <c r="H551" s="127"/>
      <c r="I551" s="128"/>
      <c r="J551" s="127"/>
      <c r="L551" s="127"/>
      <c r="M551" s="128"/>
      <c r="N551" s="127"/>
    </row>
    <row r="552">
      <c r="E552" s="128"/>
      <c r="F552" s="127"/>
      <c r="G552" s="128"/>
      <c r="H552" s="127"/>
      <c r="I552" s="128"/>
      <c r="J552" s="127"/>
      <c r="L552" s="127"/>
      <c r="M552" s="128"/>
      <c r="N552" s="127"/>
    </row>
    <row r="553">
      <c r="E553" s="128"/>
      <c r="F553" s="127"/>
      <c r="G553" s="128"/>
      <c r="H553" s="127"/>
      <c r="I553" s="128"/>
      <c r="J553" s="127"/>
      <c r="L553" s="127"/>
      <c r="M553" s="128"/>
      <c r="N553" s="127"/>
    </row>
    <row r="554">
      <c r="E554" s="128"/>
      <c r="F554" s="127"/>
      <c r="G554" s="128"/>
      <c r="H554" s="127"/>
      <c r="I554" s="128"/>
      <c r="J554" s="127"/>
      <c r="L554" s="127"/>
      <c r="M554" s="128"/>
      <c r="N554" s="127"/>
    </row>
    <row r="555">
      <c r="E555" s="128"/>
      <c r="F555" s="127"/>
      <c r="G555" s="128"/>
      <c r="H555" s="127"/>
      <c r="I555" s="128"/>
      <c r="J555" s="127"/>
      <c r="L555" s="127"/>
      <c r="M555" s="128"/>
      <c r="N555" s="127"/>
    </row>
    <row r="556">
      <c r="E556" s="128"/>
      <c r="F556" s="127"/>
      <c r="G556" s="128"/>
      <c r="H556" s="127"/>
      <c r="I556" s="128"/>
      <c r="J556" s="127"/>
      <c r="L556" s="127"/>
      <c r="M556" s="128"/>
      <c r="N556" s="127"/>
    </row>
    <row r="557">
      <c r="E557" s="128"/>
      <c r="F557" s="127"/>
      <c r="G557" s="128"/>
      <c r="H557" s="127"/>
      <c r="I557" s="128"/>
      <c r="J557" s="127"/>
      <c r="L557" s="127"/>
      <c r="M557" s="128"/>
      <c r="N557" s="127"/>
    </row>
    <row r="558">
      <c r="E558" s="128"/>
      <c r="F558" s="127"/>
      <c r="G558" s="128"/>
      <c r="H558" s="127"/>
      <c r="I558" s="128"/>
      <c r="J558" s="127"/>
      <c r="L558" s="127"/>
      <c r="M558" s="128"/>
      <c r="N558" s="127"/>
    </row>
    <row r="559">
      <c r="E559" s="128"/>
      <c r="F559" s="127"/>
      <c r="G559" s="128"/>
      <c r="H559" s="127"/>
      <c r="I559" s="128"/>
      <c r="J559" s="127"/>
      <c r="L559" s="127"/>
      <c r="M559" s="128"/>
      <c r="N559" s="127"/>
    </row>
    <row r="560">
      <c r="E560" s="128"/>
      <c r="F560" s="127"/>
      <c r="G560" s="128"/>
      <c r="H560" s="127"/>
      <c r="I560" s="128"/>
      <c r="J560" s="127"/>
      <c r="L560" s="127"/>
      <c r="M560" s="128"/>
      <c r="N560" s="127"/>
    </row>
    <row r="561">
      <c r="E561" s="128"/>
      <c r="F561" s="127"/>
      <c r="G561" s="128"/>
      <c r="H561" s="127"/>
      <c r="I561" s="128"/>
      <c r="J561" s="127"/>
      <c r="L561" s="127"/>
      <c r="M561" s="128"/>
      <c r="N561" s="127"/>
    </row>
    <row r="562">
      <c r="E562" s="128"/>
      <c r="F562" s="127"/>
      <c r="G562" s="128"/>
      <c r="H562" s="127"/>
      <c r="I562" s="128"/>
      <c r="J562" s="127"/>
      <c r="L562" s="127"/>
      <c r="M562" s="128"/>
      <c r="N562" s="127"/>
    </row>
    <row r="563">
      <c r="E563" s="128"/>
      <c r="F563" s="127"/>
      <c r="G563" s="128"/>
      <c r="H563" s="127"/>
      <c r="I563" s="128"/>
      <c r="J563" s="127"/>
      <c r="L563" s="127"/>
      <c r="M563" s="128"/>
      <c r="N563" s="127"/>
    </row>
    <row r="564">
      <c r="E564" s="128"/>
      <c r="F564" s="127"/>
      <c r="G564" s="128"/>
      <c r="H564" s="127"/>
      <c r="I564" s="128"/>
      <c r="J564" s="127"/>
      <c r="L564" s="127"/>
      <c r="M564" s="128"/>
      <c r="N564" s="127"/>
    </row>
    <row r="565">
      <c r="E565" s="128"/>
      <c r="F565" s="127"/>
      <c r="G565" s="128"/>
      <c r="H565" s="127"/>
      <c r="I565" s="128"/>
      <c r="J565" s="127"/>
      <c r="L565" s="127"/>
      <c r="M565" s="128"/>
      <c r="N565" s="127"/>
    </row>
    <row r="566">
      <c r="E566" s="128"/>
      <c r="F566" s="127"/>
      <c r="G566" s="128"/>
      <c r="H566" s="127"/>
      <c r="I566" s="128"/>
      <c r="J566" s="127"/>
      <c r="L566" s="127"/>
      <c r="M566" s="128"/>
      <c r="N566" s="127"/>
    </row>
    <row r="567">
      <c r="E567" s="128"/>
      <c r="F567" s="127"/>
      <c r="G567" s="128"/>
      <c r="H567" s="127"/>
      <c r="I567" s="128"/>
      <c r="J567" s="127"/>
      <c r="L567" s="127"/>
      <c r="M567" s="128"/>
      <c r="N567" s="127"/>
    </row>
    <row r="568">
      <c r="E568" s="128"/>
      <c r="F568" s="127"/>
      <c r="G568" s="128"/>
      <c r="H568" s="127"/>
      <c r="I568" s="128"/>
      <c r="J568" s="127"/>
      <c r="L568" s="127"/>
      <c r="M568" s="128"/>
      <c r="N568" s="127"/>
    </row>
    <row r="569">
      <c r="E569" s="128"/>
      <c r="F569" s="127"/>
      <c r="G569" s="128"/>
      <c r="H569" s="127"/>
      <c r="I569" s="128"/>
      <c r="J569" s="127"/>
      <c r="L569" s="127"/>
      <c r="M569" s="128"/>
      <c r="N569" s="127"/>
    </row>
    <row r="570">
      <c r="E570" s="128"/>
      <c r="F570" s="127"/>
      <c r="G570" s="128"/>
      <c r="H570" s="127"/>
      <c r="I570" s="128"/>
      <c r="J570" s="127"/>
      <c r="L570" s="127"/>
      <c r="M570" s="128"/>
      <c r="N570" s="127"/>
    </row>
    <row r="571">
      <c r="E571" s="128"/>
      <c r="F571" s="127"/>
      <c r="G571" s="128"/>
      <c r="H571" s="127"/>
      <c r="I571" s="128"/>
      <c r="J571" s="127"/>
      <c r="L571" s="127"/>
      <c r="M571" s="128"/>
      <c r="N571" s="127"/>
    </row>
    <row r="572">
      <c r="E572" s="128"/>
      <c r="F572" s="127"/>
      <c r="G572" s="128"/>
      <c r="H572" s="127"/>
      <c r="I572" s="128"/>
      <c r="J572" s="127"/>
      <c r="L572" s="127"/>
      <c r="M572" s="128"/>
      <c r="N572" s="127"/>
    </row>
    <row r="573">
      <c r="E573" s="128"/>
      <c r="F573" s="127"/>
      <c r="G573" s="128"/>
      <c r="H573" s="127"/>
      <c r="I573" s="128"/>
      <c r="J573" s="127"/>
      <c r="L573" s="127"/>
      <c r="M573" s="128"/>
      <c r="N573" s="127"/>
    </row>
    <row r="574">
      <c r="E574" s="128"/>
      <c r="F574" s="127"/>
      <c r="G574" s="128"/>
      <c r="H574" s="127"/>
      <c r="I574" s="128"/>
      <c r="J574" s="127"/>
      <c r="L574" s="127"/>
      <c r="M574" s="128"/>
      <c r="N574" s="127"/>
    </row>
    <row r="575">
      <c r="E575" s="128"/>
      <c r="F575" s="127"/>
      <c r="G575" s="128"/>
      <c r="H575" s="127"/>
      <c r="I575" s="128"/>
      <c r="J575" s="127"/>
      <c r="L575" s="127"/>
      <c r="M575" s="128"/>
      <c r="N575" s="127"/>
    </row>
    <row r="576">
      <c r="E576" s="128"/>
      <c r="F576" s="127"/>
      <c r="G576" s="128"/>
      <c r="H576" s="127"/>
      <c r="I576" s="128"/>
      <c r="J576" s="127"/>
      <c r="L576" s="127"/>
      <c r="M576" s="128"/>
      <c r="N576" s="127"/>
    </row>
    <row r="577">
      <c r="E577" s="128"/>
      <c r="F577" s="127"/>
      <c r="G577" s="128"/>
      <c r="H577" s="127"/>
      <c r="I577" s="128"/>
      <c r="J577" s="127"/>
      <c r="L577" s="127"/>
      <c r="M577" s="128"/>
      <c r="N577" s="127"/>
    </row>
    <row r="578">
      <c r="E578" s="128"/>
      <c r="F578" s="127"/>
      <c r="G578" s="128"/>
      <c r="H578" s="127"/>
      <c r="I578" s="128"/>
      <c r="J578" s="127"/>
      <c r="L578" s="127"/>
      <c r="M578" s="128"/>
      <c r="N578" s="127"/>
    </row>
    <row r="579">
      <c r="E579" s="128"/>
      <c r="F579" s="127"/>
      <c r="G579" s="128"/>
      <c r="H579" s="127"/>
      <c r="I579" s="128"/>
      <c r="J579" s="127"/>
      <c r="L579" s="127"/>
      <c r="M579" s="128"/>
      <c r="N579" s="127"/>
    </row>
    <row r="580">
      <c r="E580" s="128"/>
      <c r="F580" s="127"/>
      <c r="G580" s="128"/>
      <c r="H580" s="127"/>
      <c r="I580" s="128"/>
      <c r="J580" s="127"/>
      <c r="L580" s="127"/>
      <c r="M580" s="128"/>
      <c r="N580" s="127"/>
    </row>
    <row r="581">
      <c r="E581" s="128"/>
      <c r="F581" s="127"/>
      <c r="G581" s="128"/>
      <c r="H581" s="127"/>
      <c r="I581" s="128"/>
      <c r="J581" s="127"/>
      <c r="L581" s="127"/>
      <c r="M581" s="128"/>
      <c r="N581" s="127"/>
    </row>
    <row r="582">
      <c r="E582" s="128"/>
      <c r="F582" s="127"/>
      <c r="G582" s="128"/>
      <c r="H582" s="127"/>
      <c r="I582" s="128"/>
      <c r="J582" s="127"/>
      <c r="L582" s="127"/>
      <c r="M582" s="128"/>
      <c r="N582" s="127"/>
    </row>
    <row r="583">
      <c r="E583" s="128"/>
      <c r="F583" s="127"/>
      <c r="G583" s="128"/>
      <c r="H583" s="127"/>
      <c r="I583" s="128"/>
      <c r="J583" s="127"/>
      <c r="L583" s="127"/>
      <c r="M583" s="128"/>
      <c r="N583" s="127"/>
    </row>
    <row r="584">
      <c r="E584" s="128"/>
      <c r="F584" s="127"/>
      <c r="G584" s="128"/>
      <c r="H584" s="127"/>
      <c r="I584" s="128"/>
      <c r="J584" s="127"/>
      <c r="L584" s="127"/>
      <c r="M584" s="128"/>
      <c r="N584" s="127"/>
    </row>
    <row r="585">
      <c r="E585" s="128"/>
      <c r="F585" s="127"/>
      <c r="G585" s="128"/>
      <c r="H585" s="127"/>
      <c r="I585" s="128"/>
      <c r="J585" s="127"/>
      <c r="L585" s="127"/>
      <c r="M585" s="128"/>
      <c r="N585" s="127"/>
    </row>
    <row r="586">
      <c r="E586" s="128"/>
      <c r="F586" s="127"/>
      <c r="G586" s="128"/>
      <c r="H586" s="127"/>
      <c r="I586" s="128"/>
      <c r="J586" s="127"/>
      <c r="L586" s="127"/>
      <c r="M586" s="128"/>
      <c r="N586" s="127"/>
    </row>
    <row r="587">
      <c r="E587" s="128"/>
      <c r="F587" s="127"/>
      <c r="G587" s="128"/>
      <c r="H587" s="127"/>
      <c r="I587" s="128"/>
      <c r="J587" s="127"/>
      <c r="L587" s="127"/>
      <c r="M587" s="128"/>
      <c r="N587" s="127"/>
    </row>
    <row r="588">
      <c r="E588" s="128"/>
      <c r="F588" s="127"/>
      <c r="G588" s="128"/>
      <c r="H588" s="127"/>
      <c r="I588" s="128"/>
      <c r="J588" s="127"/>
      <c r="L588" s="127"/>
      <c r="M588" s="128"/>
      <c r="N588" s="127"/>
    </row>
    <row r="589">
      <c r="E589" s="128"/>
      <c r="F589" s="127"/>
      <c r="G589" s="128"/>
      <c r="H589" s="127"/>
      <c r="I589" s="128"/>
      <c r="J589" s="127"/>
      <c r="L589" s="127"/>
      <c r="M589" s="128"/>
      <c r="N589" s="127"/>
    </row>
    <row r="590">
      <c r="E590" s="128"/>
      <c r="F590" s="127"/>
      <c r="G590" s="128"/>
      <c r="H590" s="127"/>
      <c r="I590" s="128"/>
      <c r="J590" s="127"/>
      <c r="L590" s="127"/>
      <c r="M590" s="128"/>
      <c r="N590" s="127"/>
    </row>
    <row r="591">
      <c r="E591" s="128"/>
      <c r="F591" s="127"/>
      <c r="G591" s="128"/>
      <c r="H591" s="127"/>
      <c r="I591" s="128"/>
      <c r="J591" s="127"/>
      <c r="L591" s="127"/>
      <c r="M591" s="128"/>
      <c r="N591" s="127"/>
    </row>
    <row r="592">
      <c r="E592" s="128"/>
      <c r="F592" s="127"/>
      <c r="G592" s="128"/>
      <c r="H592" s="127"/>
      <c r="I592" s="128"/>
      <c r="J592" s="127"/>
      <c r="L592" s="127"/>
      <c r="M592" s="128"/>
      <c r="N592" s="127"/>
    </row>
    <row r="593">
      <c r="E593" s="128"/>
      <c r="F593" s="127"/>
      <c r="G593" s="128"/>
      <c r="H593" s="127"/>
      <c r="I593" s="128"/>
      <c r="J593" s="127"/>
      <c r="L593" s="127"/>
      <c r="M593" s="128"/>
      <c r="N593" s="127"/>
    </row>
    <row r="594">
      <c r="E594" s="128"/>
      <c r="F594" s="127"/>
      <c r="G594" s="128"/>
      <c r="H594" s="127"/>
      <c r="I594" s="128"/>
      <c r="J594" s="127"/>
      <c r="L594" s="127"/>
      <c r="M594" s="128"/>
      <c r="N594" s="127"/>
    </row>
    <row r="595">
      <c r="E595" s="128"/>
      <c r="F595" s="127"/>
      <c r="G595" s="128"/>
      <c r="H595" s="127"/>
      <c r="I595" s="128"/>
      <c r="J595" s="127"/>
      <c r="L595" s="127"/>
      <c r="M595" s="128"/>
      <c r="N595" s="127"/>
    </row>
    <row r="596">
      <c r="E596" s="128"/>
      <c r="F596" s="127"/>
      <c r="G596" s="128"/>
      <c r="H596" s="127"/>
      <c r="I596" s="128"/>
      <c r="J596" s="127"/>
      <c r="L596" s="127"/>
      <c r="M596" s="128"/>
      <c r="N596" s="127"/>
    </row>
    <row r="597">
      <c r="E597" s="128"/>
      <c r="F597" s="127"/>
      <c r="G597" s="128"/>
      <c r="H597" s="127"/>
      <c r="I597" s="128"/>
      <c r="J597" s="127"/>
      <c r="L597" s="127"/>
      <c r="M597" s="128"/>
      <c r="N597" s="127"/>
    </row>
    <row r="598">
      <c r="E598" s="128"/>
      <c r="F598" s="127"/>
      <c r="G598" s="128"/>
      <c r="H598" s="127"/>
      <c r="I598" s="128"/>
      <c r="J598" s="127"/>
      <c r="L598" s="127"/>
      <c r="M598" s="128"/>
      <c r="N598" s="127"/>
    </row>
    <row r="599">
      <c r="E599" s="128"/>
      <c r="F599" s="127"/>
      <c r="G599" s="128"/>
      <c r="H599" s="127"/>
      <c r="I599" s="128"/>
      <c r="J599" s="127"/>
      <c r="L599" s="127"/>
      <c r="M599" s="128"/>
      <c r="N599" s="127"/>
    </row>
    <row r="600">
      <c r="E600" s="128"/>
      <c r="F600" s="127"/>
      <c r="G600" s="128"/>
      <c r="H600" s="127"/>
      <c r="I600" s="128"/>
      <c r="J600" s="127"/>
      <c r="L600" s="127"/>
      <c r="M600" s="128"/>
      <c r="N600" s="127"/>
    </row>
    <row r="601">
      <c r="E601" s="128"/>
      <c r="F601" s="127"/>
      <c r="G601" s="128"/>
      <c r="H601" s="127"/>
      <c r="I601" s="128"/>
      <c r="J601" s="127"/>
      <c r="L601" s="127"/>
      <c r="M601" s="128"/>
      <c r="N601" s="127"/>
    </row>
    <row r="602">
      <c r="E602" s="128"/>
      <c r="F602" s="127"/>
      <c r="G602" s="128"/>
      <c r="H602" s="127"/>
      <c r="I602" s="128"/>
      <c r="J602" s="127"/>
      <c r="L602" s="127"/>
      <c r="M602" s="128"/>
      <c r="N602" s="127"/>
    </row>
    <row r="603">
      <c r="E603" s="128"/>
      <c r="F603" s="127"/>
      <c r="G603" s="128"/>
      <c r="H603" s="127"/>
      <c r="I603" s="128"/>
      <c r="J603" s="127"/>
      <c r="L603" s="127"/>
      <c r="M603" s="128"/>
      <c r="N603" s="127"/>
    </row>
    <row r="604">
      <c r="E604" s="128"/>
      <c r="F604" s="127"/>
      <c r="G604" s="128"/>
      <c r="H604" s="127"/>
      <c r="I604" s="128"/>
      <c r="J604" s="127"/>
      <c r="L604" s="127"/>
      <c r="M604" s="128"/>
      <c r="N604" s="127"/>
    </row>
    <row r="605">
      <c r="E605" s="128"/>
      <c r="F605" s="127"/>
      <c r="G605" s="128"/>
      <c r="H605" s="127"/>
      <c r="I605" s="128"/>
      <c r="J605" s="127"/>
      <c r="L605" s="127"/>
      <c r="M605" s="128"/>
      <c r="N605" s="127"/>
    </row>
    <row r="606">
      <c r="E606" s="128"/>
      <c r="F606" s="127"/>
      <c r="G606" s="128"/>
      <c r="H606" s="127"/>
      <c r="I606" s="128"/>
      <c r="J606" s="127"/>
      <c r="L606" s="127"/>
      <c r="M606" s="128"/>
      <c r="N606" s="127"/>
    </row>
    <row r="607">
      <c r="E607" s="128"/>
      <c r="F607" s="127"/>
      <c r="G607" s="128"/>
      <c r="H607" s="127"/>
      <c r="I607" s="128"/>
      <c r="J607" s="127"/>
      <c r="L607" s="127"/>
      <c r="M607" s="128"/>
      <c r="N607" s="127"/>
    </row>
    <row r="608">
      <c r="E608" s="128"/>
      <c r="F608" s="127"/>
      <c r="G608" s="128"/>
      <c r="H608" s="127"/>
      <c r="I608" s="128"/>
      <c r="J608" s="127"/>
      <c r="L608" s="127"/>
      <c r="M608" s="128"/>
      <c r="N608" s="127"/>
    </row>
    <row r="609">
      <c r="E609" s="128"/>
      <c r="F609" s="127"/>
      <c r="G609" s="128"/>
      <c r="H609" s="127"/>
      <c r="I609" s="128"/>
      <c r="J609" s="127"/>
      <c r="L609" s="127"/>
      <c r="M609" s="128"/>
      <c r="N609" s="127"/>
    </row>
    <row r="610">
      <c r="E610" s="128"/>
      <c r="F610" s="127"/>
      <c r="G610" s="128"/>
      <c r="H610" s="127"/>
      <c r="I610" s="128"/>
      <c r="J610" s="127"/>
      <c r="L610" s="127"/>
      <c r="M610" s="128"/>
      <c r="N610" s="127"/>
    </row>
    <row r="611">
      <c r="E611" s="128"/>
      <c r="F611" s="127"/>
      <c r="G611" s="128"/>
      <c r="H611" s="127"/>
      <c r="I611" s="128"/>
      <c r="J611" s="127"/>
      <c r="L611" s="127"/>
      <c r="M611" s="128"/>
      <c r="N611" s="127"/>
    </row>
    <row r="612">
      <c r="E612" s="128"/>
      <c r="F612" s="127"/>
      <c r="G612" s="128"/>
      <c r="H612" s="127"/>
      <c r="I612" s="128"/>
      <c r="J612" s="127"/>
      <c r="L612" s="127"/>
      <c r="M612" s="128"/>
      <c r="N612" s="127"/>
    </row>
    <row r="613">
      <c r="E613" s="128"/>
      <c r="F613" s="127"/>
      <c r="G613" s="128"/>
      <c r="H613" s="127"/>
      <c r="I613" s="128"/>
      <c r="J613" s="127"/>
      <c r="L613" s="127"/>
      <c r="M613" s="128"/>
      <c r="N613" s="127"/>
    </row>
    <row r="614">
      <c r="E614" s="128"/>
      <c r="F614" s="127"/>
      <c r="G614" s="128"/>
      <c r="H614" s="127"/>
      <c r="I614" s="128"/>
      <c r="J614" s="127"/>
      <c r="L614" s="127"/>
      <c r="M614" s="128"/>
      <c r="N614" s="127"/>
    </row>
    <row r="615">
      <c r="E615" s="128"/>
      <c r="F615" s="127"/>
      <c r="G615" s="128"/>
      <c r="H615" s="127"/>
      <c r="I615" s="128"/>
      <c r="J615" s="127"/>
      <c r="L615" s="127"/>
      <c r="M615" s="128"/>
      <c r="N615" s="127"/>
    </row>
    <row r="616">
      <c r="E616" s="128"/>
      <c r="F616" s="127"/>
      <c r="G616" s="128"/>
      <c r="H616" s="127"/>
      <c r="I616" s="128"/>
      <c r="J616" s="127"/>
      <c r="L616" s="127"/>
      <c r="M616" s="128"/>
      <c r="N616" s="127"/>
    </row>
    <row r="617">
      <c r="E617" s="128"/>
      <c r="F617" s="127"/>
      <c r="G617" s="128"/>
      <c r="H617" s="127"/>
      <c r="I617" s="128"/>
      <c r="J617" s="127"/>
      <c r="L617" s="127"/>
      <c r="M617" s="128"/>
      <c r="N617" s="127"/>
    </row>
    <row r="618">
      <c r="E618" s="128"/>
      <c r="F618" s="127"/>
      <c r="G618" s="128"/>
      <c r="H618" s="127"/>
      <c r="I618" s="128"/>
      <c r="J618" s="127"/>
      <c r="L618" s="127"/>
      <c r="M618" s="128"/>
      <c r="N618" s="127"/>
    </row>
    <row r="619">
      <c r="E619" s="128"/>
      <c r="F619" s="127"/>
      <c r="G619" s="128"/>
      <c r="H619" s="127"/>
      <c r="I619" s="128"/>
      <c r="J619" s="127"/>
      <c r="L619" s="127"/>
      <c r="M619" s="128"/>
      <c r="N619" s="127"/>
    </row>
    <row r="620">
      <c r="E620" s="128"/>
      <c r="F620" s="127"/>
      <c r="G620" s="128"/>
      <c r="H620" s="127"/>
      <c r="I620" s="128"/>
      <c r="J620" s="127"/>
      <c r="L620" s="127"/>
      <c r="M620" s="128"/>
      <c r="N620" s="127"/>
    </row>
    <row r="621">
      <c r="E621" s="128"/>
      <c r="F621" s="127"/>
      <c r="G621" s="128"/>
      <c r="H621" s="127"/>
      <c r="I621" s="128"/>
      <c r="J621" s="127"/>
      <c r="L621" s="127"/>
      <c r="M621" s="128"/>
      <c r="N621" s="127"/>
    </row>
    <row r="622">
      <c r="E622" s="128"/>
      <c r="F622" s="127"/>
      <c r="G622" s="128"/>
      <c r="H622" s="127"/>
      <c r="I622" s="128"/>
      <c r="J622" s="127"/>
      <c r="L622" s="127"/>
      <c r="M622" s="128"/>
      <c r="N622" s="127"/>
    </row>
    <row r="623">
      <c r="E623" s="128"/>
      <c r="F623" s="127"/>
      <c r="G623" s="128"/>
      <c r="H623" s="127"/>
      <c r="I623" s="128"/>
      <c r="J623" s="127"/>
      <c r="L623" s="127"/>
      <c r="M623" s="128"/>
      <c r="N623" s="127"/>
    </row>
    <row r="624">
      <c r="E624" s="128"/>
      <c r="F624" s="127"/>
      <c r="G624" s="128"/>
      <c r="H624" s="127"/>
      <c r="I624" s="128"/>
      <c r="J624" s="127"/>
      <c r="L624" s="127"/>
      <c r="M624" s="128"/>
      <c r="N624" s="127"/>
    </row>
    <row r="625">
      <c r="E625" s="128"/>
      <c r="F625" s="127"/>
      <c r="G625" s="128"/>
      <c r="H625" s="127"/>
      <c r="I625" s="128"/>
      <c r="J625" s="127"/>
      <c r="L625" s="127"/>
      <c r="M625" s="128"/>
      <c r="N625" s="127"/>
    </row>
    <row r="626">
      <c r="E626" s="128"/>
      <c r="F626" s="127"/>
      <c r="G626" s="128"/>
      <c r="H626" s="127"/>
      <c r="I626" s="128"/>
      <c r="J626" s="127"/>
      <c r="L626" s="127"/>
      <c r="M626" s="128"/>
      <c r="N626" s="127"/>
    </row>
    <row r="627">
      <c r="E627" s="128"/>
      <c r="F627" s="127"/>
      <c r="G627" s="128"/>
      <c r="H627" s="127"/>
      <c r="I627" s="128"/>
      <c r="J627" s="127"/>
      <c r="L627" s="127"/>
      <c r="M627" s="128"/>
      <c r="N627" s="127"/>
    </row>
    <row r="628">
      <c r="E628" s="128"/>
      <c r="F628" s="127"/>
      <c r="G628" s="128"/>
      <c r="H628" s="127"/>
      <c r="I628" s="128"/>
      <c r="J628" s="127"/>
      <c r="L628" s="127"/>
      <c r="M628" s="128"/>
      <c r="N628" s="127"/>
    </row>
    <row r="629">
      <c r="E629" s="128"/>
      <c r="F629" s="127"/>
      <c r="G629" s="128"/>
      <c r="H629" s="127"/>
      <c r="I629" s="128"/>
      <c r="J629" s="127"/>
      <c r="L629" s="127"/>
      <c r="M629" s="128"/>
      <c r="N629" s="127"/>
    </row>
    <row r="630">
      <c r="E630" s="128"/>
      <c r="F630" s="127"/>
      <c r="G630" s="128"/>
      <c r="H630" s="127"/>
      <c r="I630" s="128"/>
      <c r="J630" s="127"/>
      <c r="L630" s="127"/>
      <c r="M630" s="128"/>
      <c r="N630" s="127"/>
    </row>
    <row r="631">
      <c r="E631" s="128"/>
      <c r="F631" s="127"/>
      <c r="G631" s="128"/>
      <c r="H631" s="127"/>
      <c r="I631" s="128"/>
      <c r="J631" s="127"/>
      <c r="L631" s="127"/>
      <c r="M631" s="128"/>
      <c r="N631" s="127"/>
    </row>
    <row r="632">
      <c r="E632" s="128"/>
      <c r="F632" s="127"/>
      <c r="G632" s="128"/>
      <c r="H632" s="127"/>
      <c r="I632" s="128"/>
      <c r="J632" s="127"/>
      <c r="L632" s="127"/>
      <c r="M632" s="128"/>
      <c r="N632" s="127"/>
    </row>
    <row r="633">
      <c r="E633" s="128"/>
      <c r="F633" s="127"/>
      <c r="G633" s="128"/>
      <c r="H633" s="127"/>
      <c r="I633" s="128"/>
      <c r="J633" s="127"/>
      <c r="L633" s="127"/>
      <c r="M633" s="128"/>
      <c r="N633" s="127"/>
    </row>
    <row r="634">
      <c r="E634" s="128"/>
      <c r="F634" s="127"/>
      <c r="G634" s="128"/>
      <c r="H634" s="127"/>
      <c r="I634" s="128"/>
      <c r="J634" s="127"/>
      <c r="L634" s="127"/>
      <c r="M634" s="128"/>
      <c r="N634" s="127"/>
    </row>
    <row r="635">
      <c r="E635" s="128"/>
      <c r="F635" s="127"/>
      <c r="G635" s="128"/>
      <c r="H635" s="127"/>
      <c r="I635" s="128"/>
      <c r="J635" s="127"/>
      <c r="L635" s="127"/>
      <c r="M635" s="128"/>
      <c r="N635" s="127"/>
    </row>
    <row r="636">
      <c r="E636" s="128"/>
      <c r="F636" s="127"/>
      <c r="G636" s="128"/>
      <c r="H636" s="127"/>
      <c r="I636" s="128"/>
      <c r="J636" s="127"/>
      <c r="L636" s="127"/>
      <c r="M636" s="128"/>
      <c r="N636" s="127"/>
    </row>
    <row r="637">
      <c r="E637" s="128"/>
      <c r="F637" s="127"/>
      <c r="G637" s="128"/>
      <c r="H637" s="127"/>
      <c r="I637" s="128"/>
      <c r="J637" s="127"/>
      <c r="L637" s="127"/>
      <c r="M637" s="128"/>
      <c r="N637" s="127"/>
    </row>
    <row r="638">
      <c r="E638" s="128"/>
      <c r="F638" s="127"/>
      <c r="G638" s="128"/>
      <c r="H638" s="127"/>
      <c r="I638" s="128"/>
      <c r="J638" s="127"/>
      <c r="L638" s="127"/>
      <c r="M638" s="128"/>
      <c r="N638" s="127"/>
    </row>
    <row r="639">
      <c r="E639" s="128"/>
      <c r="F639" s="127"/>
      <c r="G639" s="128"/>
      <c r="H639" s="127"/>
      <c r="I639" s="128"/>
      <c r="J639" s="127"/>
      <c r="L639" s="127"/>
      <c r="M639" s="128"/>
      <c r="N639" s="127"/>
    </row>
    <row r="640">
      <c r="E640" s="128"/>
      <c r="F640" s="127"/>
      <c r="G640" s="128"/>
      <c r="H640" s="127"/>
      <c r="I640" s="128"/>
      <c r="J640" s="127"/>
      <c r="L640" s="127"/>
      <c r="M640" s="128"/>
      <c r="N640" s="127"/>
    </row>
    <row r="641">
      <c r="E641" s="128"/>
      <c r="F641" s="127"/>
      <c r="G641" s="128"/>
      <c r="H641" s="127"/>
      <c r="I641" s="128"/>
      <c r="J641" s="127"/>
      <c r="L641" s="127"/>
      <c r="M641" s="128"/>
      <c r="N641" s="127"/>
    </row>
    <row r="642">
      <c r="E642" s="128"/>
      <c r="F642" s="127"/>
      <c r="G642" s="128"/>
      <c r="H642" s="127"/>
      <c r="I642" s="128"/>
      <c r="J642" s="127"/>
      <c r="L642" s="127"/>
      <c r="M642" s="128"/>
      <c r="N642" s="127"/>
    </row>
    <row r="643">
      <c r="E643" s="128"/>
      <c r="F643" s="127"/>
      <c r="G643" s="128"/>
      <c r="H643" s="127"/>
      <c r="I643" s="128"/>
      <c r="J643" s="127"/>
      <c r="L643" s="127"/>
      <c r="M643" s="128"/>
      <c r="N643" s="127"/>
    </row>
    <row r="644">
      <c r="E644" s="128"/>
      <c r="F644" s="127"/>
      <c r="G644" s="128"/>
      <c r="H644" s="127"/>
      <c r="I644" s="128"/>
      <c r="J644" s="127"/>
      <c r="L644" s="127"/>
      <c r="M644" s="128"/>
      <c r="N644" s="127"/>
    </row>
    <row r="645">
      <c r="E645" s="128"/>
      <c r="F645" s="127"/>
      <c r="G645" s="128"/>
      <c r="H645" s="127"/>
      <c r="I645" s="128"/>
      <c r="J645" s="127"/>
      <c r="L645" s="127"/>
      <c r="M645" s="128"/>
      <c r="N645" s="127"/>
    </row>
    <row r="646">
      <c r="E646" s="128"/>
      <c r="F646" s="127"/>
      <c r="G646" s="128"/>
      <c r="H646" s="127"/>
      <c r="I646" s="128"/>
      <c r="J646" s="127"/>
      <c r="L646" s="127"/>
      <c r="M646" s="128"/>
      <c r="N646" s="127"/>
    </row>
    <row r="647">
      <c r="E647" s="128"/>
      <c r="F647" s="127"/>
      <c r="G647" s="128"/>
      <c r="H647" s="127"/>
      <c r="I647" s="128"/>
      <c r="J647" s="127"/>
      <c r="L647" s="127"/>
      <c r="M647" s="128"/>
      <c r="N647" s="127"/>
    </row>
    <row r="648">
      <c r="E648" s="128"/>
      <c r="F648" s="127"/>
      <c r="G648" s="128"/>
      <c r="H648" s="127"/>
      <c r="I648" s="128"/>
      <c r="J648" s="127"/>
      <c r="L648" s="127"/>
      <c r="M648" s="128"/>
      <c r="N648" s="127"/>
    </row>
    <row r="649">
      <c r="E649" s="128"/>
      <c r="F649" s="127"/>
      <c r="G649" s="128"/>
      <c r="H649" s="127"/>
      <c r="I649" s="128"/>
      <c r="J649" s="127"/>
      <c r="L649" s="127"/>
      <c r="M649" s="128"/>
      <c r="N649" s="127"/>
    </row>
    <row r="650">
      <c r="E650" s="128"/>
      <c r="F650" s="127"/>
      <c r="G650" s="128"/>
      <c r="H650" s="127"/>
      <c r="I650" s="128"/>
      <c r="J650" s="127"/>
      <c r="L650" s="127"/>
      <c r="M650" s="128"/>
      <c r="N650" s="127"/>
    </row>
    <row r="651">
      <c r="E651" s="128"/>
      <c r="F651" s="127"/>
      <c r="G651" s="128"/>
      <c r="H651" s="127"/>
      <c r="I651" s="128"/>
      <c r="J651" s="127"/>
      <c r="L651" s="127"/>
      <c r="M651" s="128"/>
      <c r="N651" s="127"/>
    </row>
    <row r="652">
      <c r="E652" s="128"/>
      <c r="F652" s="127"/>
      <c r="G652" s="128"/>
      <c r="H652" s="127"/>
      <c r="I652" s="128"/>
      <c r="J652" s="127"/>
      <c r="L652" s="127"/>
      <c r="M652" s="128"/>
      <c r="N652" s="127"/>
    </row>
    <row r="653">
      <c r="E653" s="128"/>
      <c r="F653" s="127"/>
      <c r="G653" s="128"/>
      <c r="H653" s="127"/>
      <c r="I653" s="128"/>
      <c r="J653" s="127"/>
      <c r="L653" s="127"/>
      <c r="M653" s="128"/>
      <c r="N653" s="127"/>
    </row>
    <row r="654">
      <c r="E654" s="128"/>
      <c r="F654" s="127"/>
      <c r="G654" s="128"/>
      <c r="H654" s="127"/>
      <c r="I654" s="128"/>
      <c r="J654" s="127"/>
      <c r="L654" s="127"/>
      <c r="M654" s="128"/>
      <c r="N654" s="127"/>
    </row>
    <row r="655">
      <c r="E655" s="128"/>
      <c r="F655" s="127"/>
      <c r="G655" s="128"/>
      <c r="H655" s="127"/>
      <c r="I655" s="128"/>
      <c r="J655" s="127"/>
      <c r="L655" s="127"/>
      <c r="M655" s="128"/>
      <c r="N655" s="127"/>
    </row>
    <row r="656">
      <c r="E656" s="128"/>
      <c r="F656" s="127"/>
      <c r="G656" s="128"/>
      <c r="H656" s="127"/>
      <c r="I656" s="128"/>
      <c r="J656" s="127"/>
      <c r="L656" s="127"/>
      <c r="M656" s="128"/>
      <c r="N656" s="127"/>
    </row>
    <row r="657">
      <c r="E657" s="128"/>
      <c r="F657" s="127"/>
      <c r="G657" s="128"/>
      <c r="H657" s="127"/>
      <c r="I657" s="128"/>
      <c r="J657" s="127"/>
      <c r="L657" s="127"/>
      <c r="M657" s="128"/>
      <c r="N657" s="127"/>
    </row>
    <row r="658">
      <c r="E658" s="128"/>
      <c r="F658" s="127"/>
      <c r="G658" s="128"/>
      <c r="H658" s="127"/>
      <c r="I658" s="128"/>
      <c r="J658" s="127"/>
      <c r="L658" s="127"/>
      <c r="M658" s="128"/>
      <c r="N658" s="127"/>
    </row>
    <row r="659">
      <c r="E659" s="128"/>
      <c r="F659" s="127"/>
      <c r="G659" s="128"/>
      <c r="H659" s="127"/>
      <c r="I659" s="128"/>
      <c r="J659" s="127"/>
      <c r="L659" s="127"/>
      <c r="M659" s="128"/>
      <c r="N659" s="127"/>
    </row>
    <row r="660">
      <c r="E660" s="128"/>
      <c r="F660" s="127"/>
      <c r="G660" s="128"/>
      <c r="H660" s="127"/>
      <c r="I660" s="128"/>
      <c r="J660" s="127"/>
      <c r="L660" s="127"/>
      <c r="M660" s="128"/>
      <c r="N660" s="127"/>
    </row>
    <row r="661">
      <c r="E661" s="128"/>
      <c r="F661" s="127"/>
      <c r="G661" s="128"/>
      <c r="H661" s="127"/>
      <c r="I661" s="128"/>
      <c r="J661" s="127"/>
      <c r="L661" s="127"/>
      <c r="M661" s="128"/>
      <c r="N661" s="127"/>
    </row>
    <row r="662">
      <c r="E662" s="128"/>
      <c r="F662" s="127"/>
      <c r="G662" s="128"/>
      <c r="H662" s="127"/>
      <c r="I662" s="128"/>
      <c r="J662" s="127"/>
      <c r="L662" s="127"/>
      <c r="M662" s="128"/>
      <c r="N662" s="127"/>
    </row>
    <row r="663">
      <c r="E663" s="128"/>
      <c r="F663" s="127"/>
      <c r="G663" s="128"/>
      <c r="H663" s="127"/>
      <c r="I663" s="128"/>
      <c r="J663" s="127"/>
      <c r="L663" s="127"/>
      <c r="M663" s="128"/>
      <c r="N663" s="127"/>
    </row>
    <row r="664">
      <c r="E664" s="128"/>
      <c r="F664" s="127"/>
      <c r="G664" s="128"/>
      <c r="H664" s="127"/>
      <c r="I664" s="128"/>
      <c r="J664" s="127"/>
      <c r="L664" s="127"/>
      <c r="M664" s="128"/>
      <c r="N664" s="127"/>
    </row>
    <row r="665">
      <c r="E665" s="128"/>
      <c r="F665" s="127"/>
      <c r="G665" s="128"/>
      <c r="H665" s="127"/>
      <c r="I665" s="128"/>
      <c r="J665" s="127"/>
      <c r="L665" s="127"/>
      <c r="M665" s="128"/>
      <c r="N665" s="127"/>
    </row>
    <row r="666">
      <c r="E666" s="128"/>
      <c r="F666" s="127"/>
      <c r="G666" s="128"/>
      <c r="H666" s="127"/>
      <c r="I666" s="128"/>
      <c r="J666" s="127"/>
      <c r="L666" s="127"/>
      <c r="M666" s="128"/>
      <c r="N666" s="127"/>
    </row>
    <row r="667">
      <c r="E667" s="128"/>
      <c r="F667" s="127"/>
      <c r="G667" s="128"/>
      <c r="H667" s="127"/>
      <c r="I667" s="128"/>
      <c r="J667" s="127"/>
      <c r="L667" s="127"/>
      <c r="M667" s="128"/>
      <c r="N667" s="127"/>
    </row>
    <row r="668">
      <c r="E668" s="128"/>
      <c r="F668" s="127"/>
      <c r="G668" s="128"/>
      <c r="H668" s="127"/>
      <c r="I668" s="128"/>
      <c r="J668" s="127"/>
      <c r="L668" s="127"/>
      <c r="M668" s="128"/>
      <c r="N668" s="127"/>
    </row>
    <row r="669">
      <c r="E669" s="128"/>
      <c r="F669" s="127"/>
      <c r="G669" s="128"/>
      <c r="H669" s="127"/>
      <c r="I669" s="128"/>
      <c r="J669" s="127"/>
      <c r="L669" s="127"/>
      <c r="M669" s="128"/>
      <c r="N669" s="127"/>
    </row>
    <row r="670">
      <c r="E670" s="128"/>
      <c r="F670" s="127"/>
      <c r="G670" s="128"/>
      <c r="H670" s="127"/>
      <c r="I670" s="128"/>
      <c r="J670" s="127"/>
      <c r="L670" s="127"/>
      <c r="M670" s="128"/>
      <c r="N670" s="127"/>
    </row>
    <row r="671">
      <c r="E671" s="128"/>
      <c r="F671" s="127"/>
      <c r="G671" s="128"/>
      <c r="H671" s="127"/>
      <c r="I671" s="128"/>
      <c r="J671" s="127"/>
      <c r="L671" s="127"/>
      <c r="M671" s="128"/>
      <c r="N671" s="127"/>
    </row>
    <row r="672">
      <c r="E672" s="128"/>
      <c r="F672" s="127"/>
      <c r="G672" s="128"/>
      <c r="H672" s="127"/>
      <c r="I672" s="128"/>
      <c r="J672" s="127"/>
      <c r="L672" s="127"/>
      <c r="M672" s="128"/>
      <c r="N672" s="127"/>
    </row>
    <row r="673">
      <c r="E673" s="128"/>
      <c r="F673" s="127"/>
      <c r="G673" s="128"/>
      <c r="H673" s="127"/>
      <c r="I673" s="128"/>
      <c r="J673" s="127"/>
      <c r="L673" s="127"/>
      <c r="M673" s="128"/>
      <c r="N673" s="127"/>
    </row>
    <row r="674">
      <c r="E674" s="128"/>
      <c r="F674" s="127"/>
      <c r="G674" s="128"/>
      <c r="H674" s="127"/>
      <c r="I674" s="128"/>
      <c r="J674" s="127"/>
      <c r="L674" s="127"/>
      <c r="M674" s="128"/>
      <c r="N674" s="127"/>
    </row>
    <row r="675">
      <c r="E675" s="128"/>
      <c r="F675" s="127"/>
      <c r="G675" s="128"/>
      <c r="H675" s="127"/>
      <c r="I675" s="128"/>
      <c r="J675" s="127"/>
      <c r="L675" s="127"/>
      <c r="M675" s="128"/>
      <c r="N675" s="127"/>
    </row>
    <row r="676">
      <c r="E676" s="128"/>
      <c r="F676" s="127"/>
      <c r="G676" s="128"/>
      <c r="H676" s="127"/>
      <c r="I676" s="128"/>
      <c r="J676" s="127"/>
      <c r="L676" s="127"/>
      <c r="M676" s="128"/>
      <c r="N676" s="127"/>
    </row>
    <row r="677">
      <c r="E677" s="128"/>
      <c r="F677" s="127"/>
      <c r="G677" s="128"/>
      <c r="H677" s="127"/>
      <c r="I677" s="128"/>
      <c r="J677" s="127"/>
      <c r="L677" s="127"/>
      <c r="M677" s="128"/>
      <c r="N677" s="127"/>
    </row>
    <row r="678">
      <c r="E678" s="128"/>
      <c r="F678" s="127"/>
      <c r="G678" s="128"/>
      <c r="H678" s="127"/>
      <c r="I678" s="128"/>
      <c r="J678" s="127"/>
      <c r="L678" s="127"/>
      <c r="M678" s="128"/>
      <c r="N678" s="127"/>
    </row>
    <row r="679">
      <c r="E679" s="128"/>
      <c r="F679" s="127"/>
      <c r="G679" s="128"/>
      <c r="H679" s="127"/>
      <c r="I679" s="128"/>
      <c r="J679" s="127"/>
      <c r="L679" s="127"/>
      <c r="M679" s="128"/>
      <c r="N679" s="127"/>
    </row>
    <row r="680">
      <c r="E680" s="128"/>
      <c r="F680" s="127"/>
      <c r="G680" s="128"/>
      <c r="H680" s="127"/>
      <c r="I680" s="128"/>
      <c r="J680" s="127"/>
      <c r="L680" s="127"/>
      <c r="M680" s="128"/>
      <c r="N680" s="127"/>
    </row>
    <row r="681">
      <c r="E681" s="128"/>
      <c r="F681" s="127"/>
      <c r="G681" s="128"/>
      <c r="H681" s="127"/>
      <c r="I681" s="128"/>
      <c r="J681" s="127"/>
      <c r="L681" s="127"/>
      <c r="M681" s="128"/>
      <c r="N681" s="127"/>
    </row>
    <row r="682">
      <c r="E682" s="128"/>
      <c r="F682" s="127"/>
      <c r="G682" s="128"/>
      <c r="H682" s="127"/>
      <c r="I682" s="128"/>
      <c r="J682" s="127"/>
      <c r="L682" s="127"/>
      <c r="M682" s="128"/>
      <c r="N682" s="127"/>
    </row>
    <row r="683">
      <c r="E683" s="128"/>
      <c r="F683" s="127"/>
      <c r="G683" s="128"/>
      <c r="H683" s="127"/>
      <c r="I683" s="128"/>
      <c r="J683" s="127"/>
      <c r="L683" s="127"/>
      <c r="M683" s="128"/>
      <c r="N683" s="127"/>
    </row>
    <row r="684">
      <c r="E684" s="128"/>
      <c r="F684" s="127"/>
      <c r="G684" s="128"/>
      <c r="H684" s="127"/>
      <c r="I684" s="128"/>
      <c r="J684" s="127"/>
      <c r="L684" s="127"/>
      <c r="M684" s="128"/>
      <c r="N684" s="127"/>
    </row>
    <row r="685">
      <c r="E685" s="128"/>
      <c r="F685" s="127"/>
      <c r="G685" s="128"/>
      <c r="H685" s="127"/>
      <c r="I685" s="128"/>
      <c r="J685" s="127"/>
      <c r="L685" s="127"/>
      <c r="M685" s="128"/>
      <c r="N685" s="127"/>
    </row>
    <row r="686">
      <c r="E686" s="128"/>
      <c r="F686" s="127"/>
      <c r="G686" s="128"/>
      <c r="H686" s="127"/>
      <c r="I686" s="128"/>
      <c r="J686" s="127"/>
      <c r="L686" s="127"/>
      <c r="M686" s="128"/>
      <c r="N686" s="127"/>
    </row>
    <row r="687">
      <c r="E687" s="128"/>
      <c r="F687" s="127"/>
      <c r="G687" s="128"/>
      <c r="H687" s="127"/>
      <c r="I687" s="128"/>
      <c r="J687" s="127"/>
      <c r="L687" s="127"/>
      <c r="M687" s="128"/>
      <c r="N687" s="127"/>
    </row>
    <row r="688">
      <c r="E688" s="128"/>
      <c r="F688" s="127"/>
      <c r="G688" s="128"/>
      <c r="H688" s="127"/>
      <c r="I688" s="128"/>
      <c r="J688" s="127"/>
      <c r="L688" s="127"/>
      <c r="M688" s="128"/>
      <c r="N688" s="127"/>
    </row>
    <row r="689">
      <c r="E689" s="128"/>
      <c r="F689" s="127"/>
      <c r="G689" s="128"/>
      <c r="H689" s="127"/>
      <c r="I689" s="128"/>
      <c r="J689" s="127"/>
      <c r="L689" s="127"/>
      <c r="M689" s="128"/>
      <c r="N689" s="127"/>
    </row>
    <row r="690">
      <c r="E690" s="128"/>
      <c r="F690" s="127"/>
      <c r="G690" s="128"/>
      <c r="H690" s="127"/>
      <c r="I690" s="128"/>
      <c r="J690" s="127"/>
      <c r="L690" s="127"/>
      <c r="M690" s="128"/>
      <c r="N690" s="127"/>
    </row>
    <row r="691">
      <c r="E691" s="128"/>
      <c r="F691" s="127"/>
      <c r="G691" s="128"/>
      <c r="H691" s="127"/>
      <c r="I691" s="128"/>
      <c r="J691" s="127"/>
      <c r="L691" s="127"/>
      <c r="M691" s="128"/>
      <c r="N691" s="127"/>
    </row>
    <row r="692">
      <c r="E692" s="128"/>
      <c r="F692" s="127"/>
      <c r="G692" s="128"/>
      <c r="H692" s="127"/>
      <c r="I692" s="128"/>
      <c r="J692" s="127"/>
      <c r="L692" s="127"/>
      <c r="M692" s="128"/>
      <c r="N692" s="127"/>
    </row>
    <row r="693">
      <c r="E693" s="128"/>
      <c r="F693" s="127"/>
      <c r="G693" s="128"/>
      <c r="H693" s="127"/>
      <c r="I693" s="128"/>
      <c r="J693" s="127"/>
      <c r="L693" s="127"/>
      <c r="M693" s="128"/>
      <c r="N693" s="127"/>
    </row>
    <row r="694">
      <c r="E694" s="128"/>
      <c r="F694" s="127"/>
      <c r="G694" s="128"/>
      <c r="H694" s="127"/>
      <c r="I694" s="128"/>
      <c r="J694" s="127"/>
      <c r="L694" s="127"/>
      <c r="M694" s="128"/>
      <c r="N694" s="127"/>
    </row>
    <row r="695">
      <c r="E695" s="128"/>
      <c r="F695" s="127"/>
      <c r="G695" s="128"/>
      <c r="H695" s="127"/>
      <c r="I695" s="128"/>
      <c r="J695" s="127"/>
      <c r="L695" s="127"/>
      <c r="M695" s="128"/>
      <c r="N695" s="127"/>
    </row>
    <row r="696">
      <c r="E696" s="128"/>
      <c r="F696" s="127"/>
      <c r="G696" s="128"/>
      <c r="H696" s="127"/>
      <c r="I696" s="128"/>
      <c r="J696" s="127"/>
      <c r="L696" s="127"/>
      <c r="M696" s="128"/>
      <c r="N696" s="127"/>
    </row>
    <row r="697">
      <c r="E697" s="128"/>
      <c r="F697" s="127"/>
      <c r="G697" s="128"/>
      <c r="H697" s="127"/>
      <c r="I697" s="128"/>
      <c r="J697" s="127"/>
      <c r="L697" s="127"/>
      <c r="M697" s="128"/>
      <c r="N697" s="127"/>
    </row>
    <row r="698">
      <c r="E698" s="128"/>
      <c r="F698" s="127"/>
      <c r="G698" s="128"/>
      <c r="H698" s="127"/>
      <c r="I698" s="128"/>
      <c r="J698" s="127"/>
      <c r="L698" s="127"/>
      <c r="M698" s="128"/>
      <c r="N698" s="127"/>
    </row>
    <row r="699">
      <c r="E699" s="128"/>
      <c r="F699" s="127"/>
      <c r="G699" s="128"/>
      <c r="H699" s="127"/>
      <c r="I699" s="128"/>
      <c r="J699" s="127"/>
      <c r="L699" s="127"/>
      <c r="M699" s="128"/>
      <c r="N699" s="127"/>
    </row>
    <row r="700">
      <c r="E700" s="128"/>
      <c r="F700" s="127"/>
      <c r="G700" s="128"/>
      <c r="H700" s="127"/>
      <c r="I700" s="128"/>
      <c r="J700" s="127"/>
      <c r="L700" s="127"/>
      <c r="M700" s="128"/>
      <c r="N700" s="127"/>
    </row>
    <row r="701">
      <c r="E701" s="128"/>
      <c r="F701" s="127"/>
      <c r="G701" s="128"/>
      <c r="H701" s="127"/>
      <c r="I701" s="128"/>
      <c r="J701" s="127"/>
      <c r="L701" s="127"/>
      <c r="M701" s="128"/>
      <c r="N701" s="127"/>
    </row>
    <row r="702">
      <c r="E702" s="128"/>
      <c r="F702" s="127"/>
      <c r="G702" s="128"/>
      <c r="H702" s="127"/>
      <c r="I702" s="128"/>
      <c r="J702" s="127"/>
      <c r="L702" s="127"/>
      <c r="M702" s="128"/>
      <c r="N702" s="127"/>
    </row>
    <row r="703">
      <c r="E703" s="128"/>
      <c r="F703" s="127"/>
      <c r="G703" s="128"/>
      <c r="H703" s="127"/>
      <c r="I703" s="128"/>
      <c r="J703" s="127"/>
      <c r="L703" s="127"/>
      <c r="M703" s="128"/>
      <c r="N703" s="127"/>
    </row>
    <row r="704">
      <c r="E704" s="128"/>
      <c r="F704" s="127"/>
      <c r="G704" s="128"/>
      <c r="H704" s="127"/>
      <c r="I704" s="128"/>
      <c r="J704" s="127"/>
      <c r="L704" s="127"/>
      <c r="M704" s="128"/>
      <c r="N704" s="127"/>
    </row>
    <row r="705">
      <c r="E705" s="128"/>
      <c r="F705" s="127"/>
      <c r="G705" s="128"/>
      <c r="H705" s="127"/>
      <c r="I705" s="128"/>
      <c r="J705" s="127"/>
      <c r="L705" s="127"/>
      <c r="M705" s="128"/>
      <c r="N705" s="127"/>
    </row>
    <row r="706">
      <c r="E706" s="128"/>
      <c r="F706" s="127"/>
      <c r="G706" s="128"/>
      <c r="H706" s="127"/>
      <c r="I706" s="128"/>
      <c r="J706" s="127"/>
      <c r="L706" s="127"/>
      <c r="M706" s="128"/>
      <c r="N706" s="127"/>
    </row>
    <row r="707">
      <c r="E707" s="128"/>
      <c r="F707" s="127"/>
      <c r="G707" s="128"/>
      <c r="H707" s="127"/>
      <c r="I707" s="128"/>
      <c r="J707" s="127"/>
      <c r="L707" s="127"/>
      <c r="M707" s="128"/>
      <c r="N707" s="127"/>
    </row>
    <row r="708">
      <c r="E708" s="128"/>
      <c r="F708" s="127"/>
      <c r="G708" s="128"/>
      <c r="H708" s="127"/>
      <c r="I708" s="128"/>
      <c r="J708" s="127"/>
      <c r="L708" s="127"/>
      <c r="M708" s="128"/>
      <c r="N708" s="127"/>
    </row>
    <row r="709">
      <c r="E709" s="128"/>
      <c r="F709" s="127"/>
      <c r="G709" s="128"/>
      <c r="H709" s="127"/>
      <c r="I709" s="128"/>
      <c r="J709" s="127"/>
      <c r="L709" s="127"/>
      <c r="M709" s="128"/>
      <c r="N709" s="127"/>
    </row>
    <row r="710">
      <c r="E710" s="128"/>
      <c r="F710" s="127"/>
      <c r="G710" s="128"/>
      <c r="H710" s="127"/>
      <c r="I710" s="128"/>
      <c r="J710" s="127"/>
      <c r="L710" s="127"/>
      <c r="M710" s="128"/>
      <c r="N710" s="127"/>
    </row>
    <row r="711">
      <c r="E711" s="128"/>
      <c r="F711" s="127"/>
      <c r="G711" s="128"/>
      <c r="H711" s="127"/>
      <c r="I711" s="128"/>
      <c r="J711" s="127"/>
      <c r="L711" s="127"/>
      <c r="M711" s="128"/>
      <c r="N711" s="127"/>
    </row>
    <row r="712">
      <c r="E712" s="128"/>
      <c r="F712" s="127"/>
      <c r="G712" s="128"/>
      <c r="H712" s="127"/>
      <c r="I712" s="128"/>
      <c r="J712" s="127"/>
      <c r="L712" s="127"/>
      <c r="M712" s="128"/>
      <c r="N712" s="127"/>
    </row>
    <row r="713">
      <c r="E713" s="128"/>
      <c r="F713" s="127"/>
      <c r="G713" s="128"/>
      <c r="H713" s="127"/>
      <c r="I713" s="128"/>
      <c r="J713" s="127"/>
      <c r="L713" s="127"/>
      <c r="M713" s="128"/>
      <c r="N713" s="127"/>
    </row>
    <row r="714">
      <c r="E714" s="128"/>
      <c r="F714" s="127"/>
      <c r="G714" s="128"/>
      <c r="H714" s="127"/>
      <c r="I714" s="128"/>
      <c r="J714" s="127"/>
      <c r="L714" s="127"/>
      <c r="M714" s="128"/>
      <c r="N714" s="127"/>
    </row>
    <row r="715">
      <c r="E715" s="128"/>
      <c r="F715" s="127"/>
      <c r="G715" s="128"/>
      <c r="H715" s="127"/>
      <c r="I715" s="128"/>
      <c r="J715" s="127"/>
      <c r="L715" s="127"/>
      <c r="M715" s="128"/>
      <c r="N715" s="127"/>
    </row>
    <row r="716">
      <c r="E716" s="128"/>
      <c r="F716" s="127"/>
      <c r="G716" s="128"/>
      <c r="H716" s="127"/>
      <c r="I716" s="128"/>
      <c r="J716" s="127"/>
      <c r="L716" s="127"/>
      <c r="M716" s="128"/>
      <c r="N716" s="127"/>
    </row>
    <row r="717">
      <c r="E717" s="128"/>
      <c r="F717" s="127"/>
      <c r="G717" s="128"/>
      <c r="H717" s="127"/>
      <c r="I717" s="128"/>
      <c r="J717" s="127"/>
      <c r="L717" s="127"/>
      <c r="M717" s="128"/>
      <c r="N717" s="127"/>
    </row>
    <row r="718">
      <c r="E718" s="128"/>
      <c r="F718" s="127"/>
      <c r="G718" s="128"/>
      <c r="H718" s="127"/>
      <c r="I718" s="128"/>
      <c r="J718" s="127"/>
      <c r="L718" s="127"/>
      <c r="M718" s="128"/>
      <c r="N718" s="127"/>
    </row>
    <row r="719">
      <c r="E719" s="128"/>
      <c r="F719" s="127"/>
      <c r="G719" s="128"/>
      <c r="H719" s="127"/>
      <c r="I719" s="128"/>
      <c r="J719" s="127"/>
      <c r="L719" s="127"/>
      <c r="M719" s="128"/>
      <c r="N719" s="127"/>
    </row>
    <row r="720">
      <c r="E720" s="128"/>
      <c r="F720" s="127"/>
      <c r="G720" s="128"/>
      <c r="H720" s="127"/>
      <c r="I720" s="128"/>
      <c r="J720" s="127"/>
      <c r="L720" s="127"/>
      <c r="M720" s="128"/>
      <c r="N720" s="127"/>
    </row>
    <row r="721">
      <c r="E721" s="128"/>
      <c r="F721" s="127"/>
      <c r="G721" s="128"/>
      <c r="H721" s="127"/>
      <c r="I721" s="128"/>
      <c r="J721" s="127"/>
      <c r="L721" s="127"/>
      <c r="M721" s="128"/>
      <c r="N721" s="127"/>
    </row>
    <row r="722">
      <c r="E722" s="128"/>
      <c r="F722" s="127"/>
      <c r="G722" s="128"/>
      <c r="H722" s="127"/>
      <c r="I722" s="128"/>
      <c r="J722" s="127"/>
      <c r="L722" s="127"/>
      <c r="M722" s="128"/>
      <c r="N722" s="127"/>
    </row>
    <row r="723">
      <c r="E723" s="128"/>
      <c r="F723" s="127"/>
      <c r="G723" s="128"/>
      <c r="H723" s="127"/>
      <c r="I723" s="128"/>
      <c r="J723" s="127"/>
      <c r="L723" s="127"/>
      <c r="M723" s="128"/>
      <c r="N723" s="127"/>
    </row>
    <row r="724">
      <c r="E724" s="128"/>
      <c r="F724" s="127"/>
      <c r="G724" s="128"/>
      <c r="H724" s="127"/>
      <c r="I724" s="128"/>
      <c r="J724" s="127"/>
      <c r="L724" s="127"/>
      <c r="M724" s="128"/>
      <c r="N724" s="127"/>
    </row>
    <row r="725">
      <c r="E725" s="128"/>
      <c r="F725" s="127"/>
      <c r="G725" s="128"/>
      <c r="H725" s="127"/>
      <c r="I725" s="128"/>
      <c r="J725" s="127"/>
      <c r="L725" s="127"/>
      <c r="M725" s="128"/>
      <c r="N725" s="127"/>
    </row>
    <row r="726">
      <c r="E726" s="128"/>
      <c r="F726" s="127"/>
      <c r="G726" s="128"/>
      <c r="H726" s="127"/>
      <c r="I726" s="128"/>
      <c r="J726" s="127"/>
      <c r="L726" s="127"/>
      <c r="M726" s="128"/>
      <c r="N726" s="127"/>
    </row>
    <row r="727">
      <c r="E727" s="128"/>
      <c r="F727" s="127"/>
      <c r="G727" s="128"/>
      <c r="H727" s="127"/>
      <c r="I727" s="128"/>
      <c r="J727" s="127"/>
      <c r="L727" s="127"/>
      <c r="M727" s="128"/>
      <c r="N727" s="127"/>
    </row>
    <row r="728">
      <c r="E728" s="128"/>
      <c r="F728" s="127"/>
      <c r="G728" s="128"/>
      <c r="H728" s="127"/>
      <c r="I728" s="128"/>
      <c r="J728" s="127"/>
      <c r="L728" s="127"/>
      <c r="M728" s="128"/>
      <c r="N728" s="127"/>
    </row>
    <row r="729">
      <c r="E729" s="128"/>
      <c r="F729" s="127"/>
      <c r="G729" s="128"/>
      <c r="H729" s="127"/>
      <c r="I729" s="128"/>
      <c r="J729" s="127"/>
      <c r="L729" s="127"/>
      <c r="M729" s="128"/>
      <c r="N729" s="127"/>
    </row>
    <row r="730">
      <c r="E730" s="128"/>
      <c r="F730" s="127"/>
      <c r="G730" s="128"/>
      <c r="H730" s="127"/>
      <c r="I730" s="128"/>
      <c r="J730" s="127"/>
      <c r="L730" s="127"/>
      <c r="M730" s="128"/>
      <c r="N730" s="127"/>
    </row>
    <row r="731">
      <c r="E731" s="128"/>
      <c r="F731" s="127"/>
      <c r="G731" s="128"/>
      <c r="H731" s="127"/>
      <c r="I731" s="128"/>
      <c r="J731" s="127"/>
      <c r="L731" s="127"/>
      <c r="M731" s="128"/>
      <c r="N731" s="127"/>
    </row>
    <row r="732">
      <c r="E732" s="128"/>
      <c r="F732" s="127"/>
      <c r="G732" s="128"/>
      <c r="H732" s="127"/>
      <c r="I732" s="128"/>
      <c r="J732" s="127"/>
      <c r="L732" s="127"/>
      <c r="M732" s="128"/>
      <c r="N732" s="127"/>
    </row>
    <row r="733">
      <c r="E733" s="128"/>
      <c r="F733" s="127"/>
      <c r="G733" s="128"/>
      <c r="H733" s="127"/>
      <c r="I733" s="128"/>
      <c r="J733" s="127"/>
      <c r="L733" s="127"/>
      <c r="M733" s="128"/>
      <c r="N733" s="127"/>
    </row>
    <row r="734">
      <c r="E734" s="128"/>
      <c r="F734" s="127"/>
      <c r="G734" s="128"/>
      <c r="H734" s="127"/>
      <c r="I734" s="128"/>
      <c r="J734" s="127"/>
      <c r="L734" s="127"/>
      <c r="M734" s="128"/>
      <c r="N734" s="127"/>
    </row>
    <row r="735">
      <c r="E735" s="128"/>
      <c r="F735" s="127"/>
      <c r="G735" s="128"/>
      <c r="H735" s="127"/>
      <c r="I735" s="128"/>
      <c r="J735" s="127"/>
      <c r="L735" s="127"/>
      <c r="M735" s="128"/>
      <c r="N735" s="127"/>
    </row>
    <row r="736">
      <c r="E736" s="128"/>
      <c r="F736" s="127"/>
      <c r="G736" s="128"/>
      <c r="H736" s="127"/>
      <c r="I736" s="128"/>
      <c r="J736" s="127"/>
      <c r="L736" s="127"/>
      <c r="M736" s="128"/>
      <c r="N736" s="127"/>
    </row>
    <row r="737">
      <c r="E737" s="128"/>
      <c r="F737" s="127"/>
      <c r="G737" s="128"/>
      <c r="H737" s="127"/>
      <c r="I737" s="128"/>
      <c r="J737" s="127"/>
      <c r="L737" s="127"/>
      <c r="M737" s="128"/>
      <c r="N737" s="127"/>
    </row>
    <row r="738">
      <c r="E738" s="128"/>
      <c r="F738" s="127"/>
      <c r="G738" s="128"/>
      <c r="H738" s="127"/>
      <c r="I738" s="128"/>
      <c r="J738" s="127"/>
      <c r="L738" s="127"/>
      <c r="M738" s="128"/>
      <c r="N738" s="127"/>
    </row>
    <row r="739">
      <c r="E739" s="128"/>
      <c r="F739" s="127"/>
      <c r="G739" s="128"/>
      <c r="H739" s="127"/>
      <c r="I739" s="128"/>
      <c r="J739" s="127"/>
      <c r="L739" s="127"/>
      <c r="M739" s="128"/>
      <c r="N739" s="127"/>
    </row>
    <row r="740">
      <c r="E740" s="128"/>
      <c r="F740" s="127"/>
      <c r="G740" s="128"/>
      <c r="H740" s="127"/>
      <c r="I740" s="128"/>
      <c r="J740" s="127"/>
      <c r="L740" s="127"/>
      <c r="M740" s="128"/>
      <c r="N740" s="127"/>
    </row>
    <row r="741">
      <c r="E741" s="128"/>
      <c r="F741" s="127"/>
      <c r="G741" s="128"/>
      <c r="H741" s="127"/>
      <c r="I741" s="128"/>
      <c r="J741" s="127"/>
      <c r="L741" s="127"/>
      <c r="M741" s="128"/>
      <c r="N741" s="127"/>
    </row>
    <row r="742">
      <c r="E742" s="128"/>
      <c r="F742" s="127"/>
      <c r="G742" s="128"/>
      <c r="H742" s="127"/>
      <c r="I742" s="128"/>
      <c r="J742" s="127"/>
      <c r="L742" s="127"/>
      <c r="M742" s="128"/>
      <c r="N742" s="127"/>
    </row>
    <row r="743">
      <c r="E743" s="128"/>
      <c r="F743" s="127"/>
      <c r="G743" s="128"/>
      <c r="H743" s="127"/>
      <c r="I743" s="128"/>
      <c r="J743" s="127"/>
      <c r="L743" s="127"/>
      <c r="M743" s="128"/>
      <c r="N743" s="127"/>
    </row>
    <row r="744">
      <c r="E744" s="128"/>
      <c r="F744" s="127"/>
      <c r="G744" s="128"/>
      <c r="H744" s="127"/>
      <c r="I744" s="128"/>
      <c r="J744" s="127"/>
      <c r="L744" s="127"/>
      <c r="M744" s="128"/>
      <c r="N744" s="127"/>
    </row>
    <row r="745">
      <c r="E745" s="128"/>
      <c r="F745" s="127"/>
      <c r="G745" s="128"/>
      <c r="H745" s="127"/>
      <c r="I745" s="128"/>
      <c r="J745" s="127"/>
      <c r="L745" s="127"/>
      <c r="M745" s="128"/>
      <c r="N745" s="127"/>
    </row>
    <row r="746">
      <c r="E746" s="128"/>
      <c r="F746" s="127"/>
      <c r="G746" s="128"/>
      <c r="H746" s="127"/>
      <c r="I746" s="128"/>
      <c r="J746" s="127"/>
      <c r="L746" s="127"/>
      <c r="M746" s="128"/>
      <c r="N746" s="127"/>
    </row>
    <row r="747">
      <c r="E747" s="128"/>
      <c r="F747" s="127"/>
      <c r="G747" s="128"/>
      <c r="H747" s="127"/>
      <c r="I747" s="128"/>
      <c r="J747" s="127"/>
      <c r="L747" s="127"/>
      <c r="M747" s="128"/>
      <c r="N747" s="127"/>
    </row>
    <row r="748">
      <c r="E748" s="128"/>
      <c r="F748" s="127"/>
      <c r="G748" s="128"/>
      <c r="H748" s="127"/>
      <c r="I748" s="128"/>
      <c r="J748" s="127"/>
      <c r="L748" s="127"/>
      <c r="M748" s="128"/>
      <c r="N748" s="127"/>
    </row>
    <row r="749">
      <c r="E749" s="128"/>
      <c r="F749" s="127"/>
      <c r="G749" s="128"/>
      <c r="H749" s="127"/>
      <c r="I749" s="128"/>
      <c r="J749" s="127"/>
      <c r="L749" s="127"/>
      <c r="M749" s="128"/>
      <c r="N749" s="127"/>
    </row>
    <row r="750">
      <c r="E750" s="128"/>
      <c r="F750" s="127"/>
      <c r="G750" s="128"/>
      <c r="H750" s="127"/>
      <c r="I750" s="128"/>
      <c r="J750" s="127"/>
      <c r="L750" s="127"/>
      <c r="M750" s="128"/>
      <c r="N750" s="127"/>
    </row>
    <row r="751">
      <c r="E751" s="128"/>
      <c r="F751" s="127"/>
      <c r="G751" s="128"/>
      <c r="H751" s="127"/>
      <c r="I751" s="128"/>
      <c r="J751" s="127"/>
      <c r="L751" s="127"/>
      <c r="M751" s="128"/>
      <c r="N751" s="127"/>
    </row>
    <row r="752">
      <c r="E752" s="128"/>
      <c r="F752" s="127"/>
      <c r="G752" s="128"/>
      <c r="H752" s="127"/>
      <c r="I752" s="128"/>
      <c r="J752" s="127"/>
      <c r="L752" s="127"/>
      <c r="M752" s="128"/>
      <c r="N752" s="127"/>
    </row>
    <row r="753">
      <c r="E753" s="128"/>
      <c r="F753" s="127"/>
      <c r="G753" s="128"/>
      <c r="H753" s="127"/>
      <c r="I753" s="128"/>
      <c r="J753" s="127"/>
      <c r="L753" s="127"/>
      <c r="M753" s="128"/>
      <c r="N753" s="127"/>
    </row>
    <row r="754">
      <c r="E754" s="128"/>
      <c r="F754" s="127"/>
      <c r="G754" s="128"/>
      <c r="H754" s="127"/>
      <c r="I754" s="128"/>
      <c r="J754" s="127"/>
      <c r="L754" s="127"/>
      <c r="M754" s="128"/>
      <c r="N754" s="127"/>
    </row>
    <row r="755">
      <c r="E755" s="128"/>
      <c r="F755" s="127"/>
      <c r="G755" s="128"/>
      <c r="H755" s="127"/>
      <c r="I755" s="128"/>
      <c r="J755" s="127"/>
      <c r="L755" s="127"/>
      <c r="M755" s="128"/>
      <c r="N755" s="127"/>
    </row>
    <row r="756">
      <c r="E756" s="128"/>
      <c r="F756" s="127"/>
      <c r="G756" s="128"/>
      <c r="H756" s="127"/>
      <c r="I756" s="128"/>
      <c r="J756" s="127"/>
      <c r="L756" s="127"/>
      <c r="M756" s="128"/>
      <c r="N756" s="127"/>
    </row>
    <row r="757">
      <c r="E757" s="128"/>
      <c r="F757" s="127"/>
      <c r="G757" s="128"/>
      <c r="H757" s="127"/>
      <c r="I757" s="128"/>
      <c r="J757" s="127"/>
      <c r="L757" s="127"/>
      <c r="M757" s="128"/>
      <c r="N757" s="127"/>
    </row>
    <row r="758">
      <c r="E758" s="128"/>
      <c r="F758" s="127"/>
      <c r="G758" s="128"/>
      <c r="H758" s="127"/>
      <c r="I758" s="128"/>
      <c r="J758" s="127"/>
      <c r="L758" s="127"/>
      <c r="M758" s="128"/>
      <c r="N758" s="127"/>
    </row>
    <row r="759">
      <c r="E759" s="128"/>
      <c r="F759" s="127"/>
      <c r="G759" s="128"/>
      <c r="H759" s="127"/>
      <c r="I759" s="128"/>
      <c r="J759" s="127"/>
      <c r="L759" s="127"/>
      <c r="M759" s="128"/>
      <c r="N759" s="127"/>
    </row>
    <row r="760">
      <c r="E760" s="128"/>
      <c r="F760" s="127"/>
      <c r="G760" s="128"/>
      <c r="H760" s="127"/>
      <c r="I760" s="128"/>
      <c r="J760" s="127"/>
      <c r="L760" s="127"/>
      <c r="M760" s="128"/>
      <c r="N760" s="127"/>
    </row>
    <row r="761">
      <c r="E761" s="128"/>
      <c r="F761" s="127"/>
      <c r="G761" s="128"/>
      <c r="H761" s="127"/>
      <c r="I761" s="128"/>
      <c r="J761" s="127"/>
      <c r="L761" s="127"/>
      <c r="M761" s="128"/>
      <c r="N761" s="127"/>
    </row>
    <row r="762">
      <c r="E762" s="128"/>
      <c r="F762" s="127"/>
      <c r="G762" s="128"/>
      <c r="H762" s="127"/>
      <c r="I762" s="128"/>
      <c r="J762" s="127"/>
      <c r="L762" s="127"/>
      <c r="M762" s="128"/>
      <c r="N762" s="127"/>
    </row>
    <row r="763">
      <c r="E763" s="128"/>
      <c r="F763" s="127"/>
      <c r="G763" s="128"/>
      <c r="H763" s="127"/>
      <c r="I763" s="128"/>
      <c r="J763" s="127"/>
      <c r="L763" s="127"/>
      <c r="M763" s="128"/>
      <c r="N763" s="127"/>
    </row>
    <row r="764">
      <c r="E764" s="128"/>
      <c r="F764" s="127"/>
      <c r="G764" s="128"/>
      <c r="H764" s="127"/>
      <c r="I764" s="128"/>
      <c r="J764" s="127"/>
      <c r="L764" s="127"/>
      <c r="M764" s="128"/>
      <c r="N764" s="127"/>
    </row>
    <row r="765">
      <c r="E765" s="128"/>
      <c r="F765" s="127"/>
      <c r="G765" s="128"/>
      <c r="H765" s="127"/>
      <c r="I765" s="128"/>
      <c r="J765" s="127"/>
      <c r="L765" s="127"/>
      <c r="M765" s="128"/>
      <c r="N765" s="127"/>
    </row>
    <row r="766">
      <c r="E766" s="128"/>
      <c r="F766" s="127"/>
      <c r="G766" s="128"/>
      <c r="H766" s="127"/>
      <c r="I766" s="128"/>
      <c r="J766" s="127"/>
      <c r="L766" s="127"/>
      <c r="M766" s="128"/>
      <c r="N766" s="127"/>
    </row>
    <row r="767">
      <c r="E767" s="128"/>
      <c r="F767" s="127"/>
      <c r="G767" s="128"/>
      <c r="H767" s="127"/>
      <c r="I767" s="128"/>
      <c r="J767" s="127"/>
      <c r="L767" s="127"/>
      <c r="M767" s="128"/>
      <c r="N767" s="127"/>
    </row>
    <row r="768">
      <c r="E768" s="128"/>
      <c r="F768" s="127"/>
      <c r="G768" s="128"/>
      <c r="H768" s="127"/>
      <c r="I768" s="128"/>
      <c r="J768" s="127"/>
      <c r="L768" s="127"/>
      <c r="M768" s="128"/>
      <c r="N768" s="127"/>
    </row>
    <row r="769">
      <c r="E769" s="128"/>
      <c r="F769" s="127"/>
      <c r="G769" s="128"/>
      <c r="H769" s="127"/>
      <c r="I769" s="128"/>
      <c r="J769" s="127"/>
      <c r="L769" s="127"/>
      <c r="M769" s="128"/>
      <c r="N769" s="127"/>
    </row>
    <row r="770">
      <c r="E770" s="128"/>
      <c r="F770" s="127"/>
      <c r="G770" s="128"/>
      <c r="H770" s="127"/>
      <c r="I770" s="128"/>
      <c r="J770" s="127"/>
      <c r="L770" s="127"/>
      <c r="M770" s="128"/>
      <c r="N770" s="127"/>
    </row>
    <row r="771">
      <c r="E771" s="128"/>
      <c r="F771" s="127"/>
      <c r="G771" s="128"/>
      <c r="H771" s="127"/>
      <c r="I771" s="128"/>
      <c r="J771" s="127"/>
      <c r="L771" s="127"/>
      <c r="M771" s="128"/>
      <c r="N771" s="127"/>
    </row>
    <row r="772">
      <c r="E772" s="128"/>
      <c r="F772" s="127"/>
      <c r="G772" s="128"/>
      <c r="H772" s="127"/>
      <c r="I772" s="128"/>
      <c r="J772" s="127"/>
      <c r="L772" s="127"/>
      <c r="M772" s="128"/>
      <c r="N772" s="127"/>
    </row>
    <row r="773">
      <c r="E773" s="128"/>
      <c r="F773" s="127"/>
      <c r="G773" s="128"/>
      <c r="H773" s="127"/>
      <c r="I773" s="128"/>
      <c r="J773" s="127"/>
      <c r="L773" s="127"/>
      <c r="M773" s="128"/>
      <c r="N773" s="127"/>
    </row>
    <row r="774">
      <c r="E774" s="128"/>
      <c r="F774" s="127"/>
      <c r="G774" s="128"/>
      <c r="H774" s="127"/>
      <c r="I774" s="128"/>
      <c r="J774" s="127"/>
      <c r="L774" s="127"/>
      <c r="M774" s="128"/>
      <c r="N774" s="127"/>
    </row>
    <row r="775">
      <c r="E775" s="128"/>
      <c r="F775" s="127"/>
      <c r="G775" s="128"/>
      <c r="H775" s="127"/>
      <c r="I775" s="128"/>
      <c r="J775" s="127"/>
      <c r="L775" s="127"/>
      <c r="M775" s="128"/>
      <c r="N775" s="127"/>
    </row>
    <row r="776">
      <c r="E776" s="128"/>
      <c r="F776" s="127"/>
      <c r="G776" s="128"/>
      <c r="H776" s="127"/>
      <c r="I776" s="128"/>
      <c r="J776" s="127"/>
      <c r="L776" s="127"/>
      <c r="M776" s="128"/>
      <c r="N776" s="127"/>
    </row>
    <row r="777">
      <c r="E777" s="128"/>
      <c r="F777" s="127"/>
      <c r="G777" s="128"/>
      <c r="H777" s="127"/>
      <c r="I777" s="128"/>
      <c r="J777" s="127"/>
      <c r="L777" s="127"/>
      <c r="M777" s="128"/>
      <c r="N777" s="127"/>
    </row>
    <row r="778">
      <c r="E778" s="128"/>
      <c r="F778" s="127"/>
      <c r="G778" s="128"/>
      <c r="H778" s="127"/>
      <c r="I778" s="128"/>
      <c r="J778" s="127"/>
      <c r="L778" s="127"/>
      <c r="M778" s="128"/>
      <c r="N778" s="127"/>
    </row>
    <row r="779">
      <c r="E779" s="128"/>
      <c r="F779" s="127"/>
      <c r="G779" s="128"/>
      <c r="H779" s="127"/>
      <c r="I779" s="128"/>
      <c r="J779" s="127"/>
      <c r="L779" s="127"/>
      <c r="M779" s="128"/>
      <c r="N779" s="127"/>
    </row>
    <row r="780">
      <c r="E780" s="128"/>
      <c r="F780" s="127"/>
      <c r="G780" s="128"/>
      <c r="H780" s="127"/>
      <c r="I780" s="128"/>
      <c r="J780" s="127"/>
      <c r="L780" s="127"/>
      <c r="M780" s="128"/>
      <c r="N780" s="127"/>
    </row>
    <row r="781">
      <c r="E781" s="128"/>
      <c r="F781" s="127"/>
      <c r="G781" s="128"/>
      <c r="H781" s="127"/>
      <c r="I781" s="128"/>
      <c r="J781" s="127"/>
      <c r="L781" s="127"/>
      <c r="M781" s="128"/>
      <c r="N781" s="127"/>
    </row>
    <row r="782">
      <c r="E782" s="128"/>
      <c r="F782" s="127"/>
      <c r="G782" s="128"/>
      <c r="H782" s="127"/>
      <c r="I782" s="128"/>
      <c r="J782" s="127"/>
      <c r="L782" s="127"/>
      <c r="M782" s="128"/>
      <c r="N782" s="127"/>
    </row>
    <row r="783">
      <c r="E783" s="128"/>
      <c r="F783" s="127"/>
      <c r="G783" s="128"/>
      <c r="H783" s="127"/>
      <c r="I783" s="128"/>
      <c r="J783" s="127"/>
      <c r="L783" s="127"/>
      <c r="M783" s="128"/>
      <c r="N783" s="127"/>
    </row>
    <row r="784">
      <c r="E784" s="128"/>
      <c r="F784" s="127"/>
      <c r="G784" s="128"/>
      <c r="H784" s="127"/>
      <c r="I784" s="128"/>
      <c r="J784" s="127"/>
      <c r="L784" s="127"/>
      <c r="M784" s="128"/>
      <c r="N784" s="127"/>
    </row>
    <row r="785">
      <c r="E785" s="128"/>
      <c r="F785" s="127"/>
      <c r="G785" s="128"/>
      <c r="H785" s="127"/>
      <c r="I785" s="128"/>
      <c r="J785" s="127"/>
      <c r="L785" s="127"/>
      <c r="M785" s="128"/>
      <c r="N785" s="127"/>
    </row>
    <row r="786">
      <c r="E786" s="128"/>
      <c r="F786" s="127"/>
      <c r="G786" s="128"/>
      <c r="H786" s="127"/>
      <c r="I786" s="128"/>
      <c r="J786" s="127"/>
      <c r="L786" s="127"/>
      <c r="M786" s="128"/>
      <c r="N786" s="127"/>
    </row>
    <row r="787">
      <c r="E787" s="128"/>
      <c r="F787" s="127"/>
      <c r="G787" s="128"/>
      <c r="H787" s="127"/>
      <c r="I787" s="128"/>
      <c r="J787" s="127"/>
      <c r="L787" s="127"/>
      <c r="M787" s="128"/>
      <c r="N787" s="127"/>
    </row>
    <row r="788">
      <c r="E788" s="128"/>
      <c r="F788" s="127"/>
      <c r="G788" s="128"/>
      <c r="H788" s="127"/>
      <c r="I788" s="128"/>
      <c r="J788" s="127"/>
      <c r="L788" s="127"/>
      <c r="M788" s="128"/>
      <c r="N788" s="127"/>
    </row>
    <row r="789">
      <c r="E789" s="128"/>
      <c r="F789" s="127"/>
      <c r="G789" s="128"/>
      <c r="H789" s="127"/>
      <c r="I789" s="128"/>
      <c r="J789" s="127"/>
      <c r="L789" s="127"/>
      <c r="M789" s="128"/>
      <c r="N789" s="127"/>
    </row>
    <row r="790">
      <c r="E790" s="128"/>
      <c r="F790" s="127"/>
      <c r="G790" s="128"/>
      <c r="H790" s="127"/>
      <c r="I790" s="128"/>
      <c r="J790" s="127"/>
      <c r="L790" s="127"/>
      <c r="M790" s="128"/>
      <c r="N790" s="127"/>
    </row>
    <row r="791">
      <c r="E791" s="128"/>
      <c r="F791" s="127"/>
      <c r="G791" s="128"/>
      <c r="H791" s="127"/>
      <c r="I791" s="128"/>
      <c r="J791" s="127"/>
      <c r="L791" s="127"/>
      <c r="M791" s="128"/>
      <c r="N791" s="127"/>
    </row>
    <row r="792">
      <c r="E792" s="128"/>
      <c r="F792" s="127"/>
      <c r="G792" s="128"/>
      <c r="H792" s="127"/>
      <c r="I792" s="128"/>
      <c r="J792" s="127"/>
      <c r="L792" s="127"/>
      <c r="M792" s="128"/>
      <c r="N792" s="127"/>
    </row>
    <row r="793">
      <c r="E793" s="128"/>
      <c r="F793" s="127"/>
      <c r="G793" s="128"/>
      <c r="H793" s="127"/>
      <c r="I793" s="128"/>
      <c r="J793" s="127"/>
      <c r="L793" s="127"/>
      <c r="M793" s="128"/>
      <c r="N793" s="127"/>
    </row>
    <row r="794">
      <c r="E794" s="128"/>
      <c r="F794" s="127"/>
      <c r="G794" s="128"/>
      <c r="H794" s="127"/>
      <c r="I794" s="128"/>
      <c r="J794" s="127"/>
      <c r="L794" s="127"/>
      <c r="M794" s="128"/>
      <c r="N794" s="127"/>
    </row>
    <row r="795">
      <c r="E795" s="128"/>
      <c r="F795" s="127"/>
      <c r="G795" s="128"/>
      <c r="H795" s="127"/>
      <c r="I795" s="128"/>
      <c r="J795" s="127"/>
      <c r="L795" s="127"/>
      <c r="M795" s="128"/>
      <c r="N795" s="127"/>
    </row>
    <row r="796">
      <c r="E796" s="128"/>
      <c r="F796" s="127"/>
      <c r="G796" s="128"/>
      <c r="H796" s="127"/>
      <c r="I796" s="128"/>
      <c r="J796" s="127"/>
      <c r="L796" s="127"/>
      <c r="M796" s="128"/>
      <c r="N796" s="127"/>
    </row>
    <row r="797">
      <c r="E797" s="128"/>
      <c r="F797" s="127"/>
      <c r="G797" s="128"/>
      <c r="H797" s="127"/>
      <c r="I797" s="128"/>
      <c r="J797" s="127"/>
      <c r="L797" s="127"/>
      <c r="M797" s="128"/>
      <c r="N797" s="127"/>
    </row>
    <row r="798">
      <c r="E798" s="128"/>
      <c r="F798" s="127"/>
      <c r="G798" s="128"/>
      <c r="H798" s="127"/>
      <c r="I798" s="128"/>
      <c r="J798" s="127"/>
      <c r="L798" s="127"/>
      <c r="M798" s="128"/>
      <c r="N798" s="127"/>
    </row>
    <row r="799">
      <c r="E799" s="128"/>
      <c r="F799" s="127"/>
      <c r="G799" s="128"/>
      <c r="H799" s="127"/>
      <c r="I799" s="128"/>
      <c r="J799" s="127"/>
      <c r="L799" s="127"/>
      <c r="M799" s="128"/>
      <c r="N799" s="127"/>
    </row>
    <row r="800">
      <c r="E800" s="128"/>
      <c r="F800" s="127"/>
      <c r="G800" s="128"/>
      <c r="H800" s="127"/>
      <c r="I800" s="128"/>
      <c r="J800" s="127"/>
      <c r="L800" s="127"/>
      <c r="M800" s="128"/>
      <c r="N800" s="127"/>
    </row>
    <row r="801">
      <c r="E801" s="128"/>
      <c r="F801" s="127"/>
      <c r="G801" s="128"/>
      <c r="H801" s="127"/>
      <c r="I801" s="128"/>
      <c r="J801" s="127"/>
      <c r="L801" s="127"/>
      <c r="M801" s="128"/>
      <c r="N801" s="127"/>
    </row>
    <row r="802">
      <c r="E802" s="128"/>
      <c r="F802" s="127"/>
      <c r="G802" s="128"/>
      <c r="H802" s="127"/>
      <c r="I802" s="128"/>
      <c r="J802" s="127"/>
      <c r="L802" s="127"/>
      <c r="M802" s="128"/>
      <c r="N802" s="127"/>
    </row>
    <row r="803">
      <c r="E803" s="128"/>
      <c r="F803" s="127"/>
      <c r="G803" s="128"/>
      <c r="H803" s="127"/>
      <c r="I803" s="128"/>
      <c r="J803" s="127"/>
      <c r="L803" s="127"/>
      <c r="M803" s="128"/>
      <c r="N803" s="127"/>
    </row>
    <row r="804">
      <c r="E804" s="128"/>
      <c r="F804" s="127"/>
      <c r="G804" s="128"/>
      <c r="H804" s="127"/>
      <c r="I804" s="128"/>
      <c r="J804" s="127"/>
      <c r="L804" s="127"/>
      <c r="M804" s="128"/>
      <c r="N804" s="127"/>
    </row>
    <row r="805">
      <c r="E805" s="128"/>
      <c r="F805" s="127"/>
      <c r="G805" s="128"/>
      <c r="H805" s="127"/>
      <c r="I805" s="128"/>
      <c r="J805" s="127"/>
      <c r="L805" s="127"/>
      <c r="M805" s="128"/>
      <c r="N805" s="127"/>
    </row>
    <row r="806">
      <c r="E806" s="128"/>
      <c r="F806" s="127"/>
      <c r="G806" s="128"/>
      <c r="H806" s="127"/>
      <c r="I806" s="128"/>
      <c r="J806" s="127"/>
      <c r="L806" s="127"/>
      <c r="M806" s="128"/>
      <c r="N806" s="127"/>
    </row>
    <row r="807">
      <c r="E807" s="128"/>
      <c r="F807" s="127"/>
      <c r="G807" s="128"/>
      <c r="H807" s="127"/>
      <c r="I807" s="128"/>
      <c r="J807" s="127"/>
      <c r="L807" s="127"/>
      <c r="M807" s="128"/>
      <c r="N807" s="127"/>
    </row>
    <row r="808">
      <c r="E808" s="128"/>
      <c r="F808" s="127"/>
      <c r="G808" s="128"/>
      <c r="H808" s="127"/>
      <c r="I808" s="128"/>
      <c r="J808" s="127"/>
      <c r="L808" s="127"/>
      <c r="M808" s="128"/>
      <c r="N808" s="127"/>
    </row>
    <row r="809">
      <c r="E809" s="128"/>
      <c r="F809" s="127"/>
      <c r="G809" s="128"/>
      <c r="H809" s="127"/>
      <c r="I809" s="128"/>
      <c r="J809" s="127"/>
      <c r="L809" s="127"/>
      <c r="M809" s="128"/>
      <c r="N809" s="127"/>
    </row>
    <row r="810">
      <c r="E810" s="128"/>
      <c r="F810" s="127"/>
      <c r="G810" s="128"/>
      <c r="H810" s="127"/>
      <c r="I810" s="128"/>
      <c r="J810" s="127"/>
      <c r="L810" s="127"/>
      <c r="M810" s="128"/>
      <c r="N810" s="127"/>
    </row>
    <row r="811">
      <c r="E811" s="128"/>
      <c r="F811" s="127"/>
      <c r="G811" s="128"/>
      <c r="H811" s="127"/>
      <c r="I811" s="128"/>
      <c r="J811" s="127"/>
      <c r="L811" s="127"/>
      <c r="M811" s="128"/>
      <c r="N811" s="127"/>
    </row>
    <row r="812">
      <c r="E812" s="128"/>
      <c r="F812" s="127"/>
      <c r="G812" s="128"/>
      <c r="H812" s="127"/>
      <c r="I812" s="128"/>
      <c r="J812" s="127"/>
      <c r="L812" s="127"/>
      <c r="M812" s="128"/>
      <c r="N812" s="127"/>
    </row>
    <row r="813">
      <c r="E813" s="128"/>
      <c r="F813" s="127"/>
      <c r="G813" s="128"/>
      <c r="H813" s="127"/>
      <c r="I813" s="128"/>
      <c r="J813" s="127"/>
      <c r="L813" s="127"/>
      <c r="M813" s="128"/>
      <c r="N813" s="127"/>
    </row>
    <row r="814">
      <c r="E814" s="128"/>
      <c r="F814" s="127"/>
      <c r="G814" s="128"/>
      <c r="H814" s="127"/>
      <c r="I814" s="128"/>
      <c r="J814" s="127"/>
      <c r="L814" s="127"/>
      <c r="M814" s="128"/>
      <c r="N814" s="127"/>
    </row>
    <row r="815">
      <c r="E815" s="128"/>
      <c r="F815" s="127"/>
      <c r="G815" s="128"/>
      <c r="H815" s="127"/>
      <c r="I815" s="128"/>
      <c r="J815" s="127"/>
      <c r="L815" s="127"/>
      <c r="M815" s="128"/>
      <c r="N815" s="127"/>
    </row>
    <row r="816">
      <c r="E816" s="128"/>
      <c r="F816" s="127"/>
      <c r="G816" s="128"/>
      <c r="H816" s="127"/>
      <c r="I816" s="128"/>
      <c r="J816" s="127"/>
      <c r="L816" s="127"/>
      <c r="M816" s="128"/>
      <c r="N816" s="127"/>
    </row>
    <row r="817">
      <c r="E817" s="128"/>
      <c r="F817" s="127"/>
      <c r="G817" s="128"/>
      <c r="H817" s="127"/>
      <c r="I817" s="128"/>
      <c r="J817" s="127"/>
      <c r="L817" s="127"/>
      <c r="M817" s="128"/>
      <c r="N817" s="127"/>
    </row>
    <row r="818">
      <c r="E818" s="128"/>
      <c r="F818" s="127"/>
      <c r="G818" s="128"/>
      <c r="H818" s="127"/>
      <c r="I818" s="128"/>
      <c r="J818" s="127"/>
      <c r="L818" s="127"/>
      <c r="M818" s="128"/>
      <c r="N818" s="127"/>
    </row>
    <row r="819">
      <c r="E819" s="128"/>
      <c r="F819" s="127"/>
      <c r="G819" s="128"/>
      <c r="H819" s="127"/>
      <c r="I819" s="128"/>
      <c r="J819" s="127"/>
      <c r="L819" s="127"/>
      <c r="M819" s="128"/>
      <c r="N819" s="127"/>
    </row>
    <row r="820">
      <c r="E820" s="128"/>
      <c r="F820" s="127"/>
      <c r="G820" s="128"/>
      <c r="H820" s="127"/>
      <c r="I820" s="128"/>
      <c r="J820" s="127"/>
      <c r="L820" s="127"/>
      <c r="M820" s="128"/>
      <c r="N820" s="127"/>
    </row>
    <row r="821">
      <c r="E821" s="128"/>
      <c r="F821" s="127"/>
      <c r="G821" s="128"/>
      <c r="H821" s="127"/>
      <c r="I821" s="128"/>
      <c r="J821" s="127"/>
      <c r="L821" s="127"/>
      <c r="M821" s="128"/>
      <c r="N821" s="127"/>
    </row>
    <row r="822">
      <c r="E822" s="128"/>
      <c r="F822" s="127"/>
      <c r="G822" s="128"/>
      <c r="H822" s="127"/>
      <c r="I822" s="128"/>
      <c r="J822" s="127"/>
      <c r="L822" s="127"/>
      <c r="M822" s="128"/>
      <c r="N822" s="127"/>
    </row>
    <row r="823">
      <c r="E823" s="128"/>
      <c r="F823" s="127"/>
      <c r="G823" s="128"/>
      <c r="H823" s="127"/>
      <c r="I823" s="128"/>
      <c r="J823" s="127"/>
      <c r="L823" s="127"/>
      <c r="M823" s="128"/>
      <c r="N823" s="127"/>
    </row>
    <row r="824">
      <c r="E824" s="128"/>
      <c r="F824" s="127"/>
      <c r="G824" s="128"/>
      <c r="H824" s="127"/>
      <c r="I824" s="128"/>
      <c r="J824" s="127"/>
      <c r="L824" s="127"/>
      <c r="M824" s="128"/>
      <c r="N824" s="127"/>
    </row>
    <row r="825">
      <c r="E825" s="128"/>
      <c r="F825" s="127"/>
      <c r="G825" s="128"/>
      <c r="H825" s="127"/>
      <c r="I825" s="128"/>
      <c r="J825" s="127"/>
      <c r="L825" s="127"/>
      <c r="M825" s="128"/>
      <c r="N825" s="127"/>
    </row>
    <row r="826">
      <c r="E826" s="128"/>
      <c r="F826" s="127"/>
      <c r="G826" s="128"/>
      <c r="H826" s="127"/>
      <c r="I826" s="128"/>
      <c r="J826" s="127"/>
      <c r="L826" s="127"/>
      <c r="M826" s="128"/>
      <c r="N826" s="127"/>
    </row>
    <row r="827">
      <c r="E827" s="128"/>
      <c r="F827" s="127"/>
      <c r="G827" s="128"/>
      <c r="H827" s="127"/>
      <c r="I827" s="128"/>
      <c r="J827" s="127"/>
      <c r="L827" s="127"/>
      <c r="M827" s="128"/>
      <c r="N827" s="127"/>
    </row>
    <row r="828">
      <c r="E828" s="128"/>
      <c r="F828" s="127"/>
      <c r="G828" s="128"/>
      <c r="H828" s="127"/>
      <c r="I828" s="128"/>
      <c r="J828" s="127"/>
      <c r="L828" s="127"/>
      <c r="M828" s="128"/>
      <c r="N828" s="127"/>
    </row>
    <row r="829">
      <c r="E829" s="128"/>
      <c r="F829" s="127"/>
      <c r="G829" s="128"/>
      <c r="H829" s="127"/>
      <c r="I829" s="128"/>
      <c r="J829" s="127"/>
      <c r="L829" s="127"/>
      <c r="M829" s="128"/>
      <c r="N829" s="127"/>
    </row>
    <row r="830">
      <c r="E830" s="128"/>
      <c r="F830" s="127"/>
      <c r="G830" s="128"/>
      <c r="H830" s="127"/>
      <c r="I830" s="128"/>
      <c r="J830" s="127"/>
      <c r="L830" s="127"/>
      <c r="M830" s="128"/>
      <c r="N830" s="127"/>
    </row>
    <row r="831">
      <c r="E831" s="128"/>
      <c r="F831" s="127"/>
      <c r="G831" s="128"/>
      <c r="H831" s="127"/>
      <c r="I831" s="128"/>
      <c r="J831" s="127"/>
      <c r="L831" s="127"/>
      <c r="M831" s="128"/>
      <c r="N831" s="127"/>
    </row>
    <row r="832">
      <c r="E832" s="128"/>
      <c r="F832" s="127"/>
      <c r="G832" s="128"/>
      <c r="H832" s="127"/>
      <c r="I832" s="128"/>
      <c r="J832" s="127"/>
      <c r="L832" s="127"/>
      <c r="M832" s="128"/>
      <c r="N832" s="127"/>
    </row>
    <row r="833">
      <c r="E833" s="128"/>
      <c r="F833" s="127"/>
      <c r="G833" s="128"/>
      <c r="H833" s="127"/>
      <c r="I833" s="128"/>
      <c r="J833" s="127"/>
      <c r="L833" s="127"/>
      <c r="M833" s="128"/>
      <c r="N833" s="127"/>
    </row>
    <row r="834">
      <c r="E834" s="128"/>
      <c r="F834" s="127"/>
      <c r="G834" s="128"/>
      <c r="H834" s="127"/>
      <c r="I834" s="128"/>
      <c r="J834" s="127"/>
      <c r="L834" s="127"/>
      <c r="M834" s="128"/>
      <c r="N834" s="127"/>
    </row>
    <row r="835">
      <c r="E835" s="128"/>
      <c r="F835" s="127"/>
      <c r="G835" s="128"/>
      <c r="H835" s="127"/>
      <c r="I835" s="128"/>
      <c r="J835" s="127"/>
      <c r="L835" s="127"/>
      <c r="M835" s="128"/>
      <c r="N835" s="127"/>
    </row>
    <row r="836">
      <c r="E836" s="128"/>
      <c r="F836" s="127"/>
      <c r="G836" s="128"/>
      <c r="H836" s="127"/>
      <c r="I836" s="128"/>
      <c r="J836" s="127"/>
      <c r="L836" s="127"/>
      <c r="M836" s="128"/>
      <c r="N836" s="127"/>
    </row>
    <row r="837">
      <c r="E837" s="128"/>
      <c r="F837" s="127"/>
      <c r="G837" s="128"/>
      <c r="H837" s="127"/>
      <c r="I837" s="128"/>
      <c r="J837" s="127"/>
      <c r="L837" s="127"/>
      <c r="M837" s="128"/>
      <c r="N837" s="127"/>
    </row>
    <row r="838">
      <c r="E838" s="128"/>
      <c r="F838" s="127"/>
      <c r="G838" s="128"/>
      <c r="H838" s="127"/>
      <c r="I838" s="128"/>
      <c r="J838" s="127"/>
      <c r="L838" s="127"/>
      <c r="M838" s="128"/>
      <c r="N838" s="127"/>
    </row>
    <row r="839">
      <c r="E839" s="128"/>
      <c r="F839" s="127"/>
      <c r="G839" s="128"/>
      <c r="H839" s="127"/>
      <c r="I839" s="128"/>
      <c r="J839" s="127"/>
      <c r="L839" s="127"/>
      <c r="M839" s="128"/>
      <c r="N839" s="127"/>
    </row>
    <row r="840">
      <c r="E840" s="128"/>
      <c r="F840" s="127"/>
      <c r="G840" s="128"/>
      <c r="H840" s="127"/>
      <c r="I840" s="128"/>
      <c r="J840" s="127"/>
      <c r="L840" s="127"/>
      <c r="M840" s="128"/>
      <c r="N840" s="127"/>
    </row>
    <row r="841">
      <c r="E841" s="128"/>
      <c r="F841" s="127"/>
      <c r="G841" s="128"/>
      <c r="H841" s="127"/>
      <c r="I841" s="128"/>
      <c r="J841" s="127"/>
      <c r="L841" s="127"/>
      <c r="M841" s="128"/>
      <c r="N841" s="127"/>
    </row>
    <row r="842">
      <c r="E842" s="128"/>
      <c r="F842" s="127"/>
      <c r="G842" s="128"/>
      <c r="H842" s="127"/>
      <c r="I842" s="128"/>
      <c r="J842" s="127"/>
      <c r="L842" s="127"/>
      <c r="M842" s="128"/>
      <c r="N842" s="127"/>
    </row>
    <row r="843">
      <c r="E843" s="128"/>
      <c r="F843" s="127"/>
      <c r="G843" s="128"/>
      <c r="H843" s="127"/>
      <c r="I843" s="128"/>
      <c r="J843" s="127"/>
      <c r="L843" s="127"/>
      <c r="M843" s="128"/>
      <c r="N843" s="127"/>
    </row>
    <row r="844">
      <c r="E844" s="128"/>
      <c r="F844" s="127"/>
      <c r="G844" s="128"/>
      <c r="H844" s="127"/>
      <c r="I844" s="128"/>
      <c r="J844" s="127"/>
      <c r="L844" s="127"/>
      <c r="M844" s="128"/>
      <c r="N844" s="127"/>
    </row>
    <row r="845">
      <c r="E845" s="128"/>
      <c r="F845" s="127"/>
      <c r="G845" s="128"/>
      <c r="H845" s="127"/>
      <c r="I845" s="128"/>
      <c r="J845" s="127"/>
      <c r="L845" s="127"/>
      <c r="M845" s="128"/>
      <c r="N845" s="127"/>
    </row>
    <row r="846">
      <c r="E846" s="128"/>
      <c r="F846" s="127"/>
      <c r="G846" s="128"/>
      <c r="H846" s="127"/>
      <c r="I846" s="128"/>
      <c r="J846" s="127"/>
      <c r="L846" s="127"/>
      <c r="M846" s="128"/>
      <c r="N846" s="127"/>
    </row>
    <row r="847">
      <c r="E847" s="128"/>
      <c r="F847" s="127"/>
      <c r="G847" s="128"/>
      <c r="H847" s="127"/>
      <c r="I847" s="128"/>
      <c r="J847" s="127"/>
      <c r="L847" s="127"/>
      <c r="M847" s="128"/>
      <c r="N847" s="127"/>
    </row>
    <row r="848">
      <c r="E848" s="128"/>
      <c r="F848" s="127"/>
      <c r="G848" s="128"/>
      <c r="H848" s="127"/>
      <c r="I848" s="128"/>
      <c r="J848" s="127"/>
      <c r="L848" s="127"/>
      <c r="M848" s="128"/>
      <c r="N848" s="127"/>
    </row>
    <row r="849">
      <c r="E849" s="128"/>
      <c r="F849" s="127"/>
      <c r="G849" s="128"/>
      <c r="H849" s="127"/>
      <c r="I849" s="128"/>
      <c r="J849" s="127"/>
      <c r="L849" s="127"/>
      <c r="M849" s="128"/>
      <c r="N849" s="127"/>
    </row>
    <row r="850">
      <c r="E850" s="128"/>
      <c r="F850" s="127"/>
      <c r="G850" s="128"/>
      <c r="H850" s="127"/>
      <c r="I850" s="128"/>
      <c r="J850" s="127"/>
      <c r="L850" s="127"/>
      <c r="M850" s="128"/>
      <c r="N850" s="127"/>
    </row>
    <row r="851">
      <c r="E851" s="128"/>
      <c r="F851" s="127"/>
      <c r="G851" s="128"/>
      <c r="H851" s="127"/>
      <c r="I851" s="128"/>
      <c r="J851" s="127"/>
      <c r="L851" s="127"/>
      <c r="M851" s="128"/>
      <c r="N851" s="127"/>
    </row>
    <row r="852">
      <c r="E852" s="128"/>
      <c r="F852" s="127"/>
      <c r="G852" s="128"/>
      <c r="H852" s="127"/>
      <c r="I852" s="128"/>
      <c r="J852" s="127"/>
      <c r="L852" s="127"/>
      <c r="M852" s="128"/>
      <c r="N852" s="127"/>
    </row>
    <row r="853">
      <c r="E853" s="128"/>
      <c r="F853" s="127"/>
      <c r="G853" s="128"/>
      <c r="H853" s="127"/>
      <c r="I853" s="128"/>
      <c r="J853" s="127"/>
      <c r="L853" s="127"/>
      <c r="M853" s="128"/>
      <c r="N853" s="127"/>
    </row>
    <row r="854">
      <c r="E854" s="128"/>
      <c r="F854" s="127"/>
      <c r="G854" s="128"/>
      <c r="H854" s="127"/>
      <c r="I854" s="128"/>
      <c r="J854" s="127"/>
      <c r="L854" s="127"/>
      <c r="M854" s="128"/>
      <c r="N854" s="127"/>
    </row>
    <row r="855">
      <c r="E855" s="128"/>
      <c r="F855" s="127"/>
      <c r="G855" s="128"/>
      <c r="H855" s="127"/>
      <c r="I855" s="128"/>
      <c r="J855" s="127"/>
      <c r="L855" s="127"/>
      <c r="M855" s="128"/>
      <c r="N855" s="127"/>
    </row>
    <row r="856">
      <c r="E856" s="128"/>
      <c r="F856" s="127"/>
      <c r="G856" s="128"/>
      <c r="H856" s="127"/>
      <c r="I856" s="128"/>
      <c r="J856" s="127"/>
      <c r="L856" s="127"/>
      <c r="M856" s="128"/>
      <c r="N856" s="127"/>
    </row>
    <row r="857">
      <c r="E857" s="128"/>
      <c r="F857" s="127"/>
      <c r="G857" s="128"/>
      <c r="H857" s="127"/>
      <c r="I857" s="128"/>
      <c r="J857" s="127"/>
      <c r="L857" s="127"/>
      <c r="M857" s="128"/>
      <c r="N857" s="127"/>
    </row>
    <row r="858">
      <c r="E858" s="128"/>
      <c r="F858" s="127"/>
      <c r="G858" s="128"/>
      <c r="H858" s="127"/>
      <c r="I858" s="128"/>
      <c r="J858" s="127"/>
      <c r="L858" s="127"/>
      <c r="M858" s="128"/>
      <c r="N858" s="127"/>
    </row>
    <row r="859">
      <c r="E859" s="128"/>
      <c r="F859" s="127"/>
      <c r="G859" s="128"/>
      <c r="H859" s="127"/>
      <c r="I859" s="128"/>
      <c r="J859" s="127"/>
      <c r="L859" s="127"/>
      <c r="M859" s="128"/>
      <c r="N859" s="127"/>
    </row>
    <row r="860">
      <c r="E860" s="128"/>
      <c r="F860" s="127"/>
      <c r="G860" s="128"/>
      <c r="H860" s="127"/>
      <c r="I860" s="128"/>
      <c r="J860" s="127"/>
      <c r="L860" s="127"/>
      <c r="M860" s="128"/>
      <c r="N860" s="127"/>
    </row>
    <row r="861">
      <c r="E861" s="128"/>
      <c r="F861" s="127"/>
      <c r="G861" s="128"/>
      <c r="H861" s="127"/>
      <c r="I861" s="128"/>
      <c r="J861" s="127"/>
      <c r="L861" s="127"/>
      <c r="M861" s="128"/>
      <c r="N861" s="127"/>
    </row>
    <row r="862">
      <c r="E862" s="128"/>
      <c r="F862" s="127"/>
      <c r="G862" s="128"/>
      <c r="H862" s="127"/>
      <c r="I862" s="128"/>
      <c r="J862" s="127"/>
      <c r="L862" s="127"/>
      <c r="M862" s="128"/>
      <c r="N862" s="127"/>
    </row>
    <row r="863">
      <c r="E863" s="128"/>
      <c r="F863" s="127"/>
      <c r="G863" s="128"/>
      <c r="H863" s="127"/>
      <c r="I863" s="128"/>
      <c r="J863" s="127"/>
      <c r="L863" s="127"/>
      <c r="M863" s="128"/>
      <c r="N863" s="127"/>
    </row>
    <row r="864">
      <c r="E864" s="128"/>
      <c r="F864" s="127"/>
      <c r="G864" s="128"/>
      <c r="H864" s="127"/>
      <c r="I864" s="128"/>
      <c r="J864" s="127"/>
      <c r="L864" s="127"/>
      <c r="M864" s="128"/>
      <c r="N864" s="127"/>
    </row>
    <row r="865">
      <c r="E865" s="128"/>
      <c r="F865" s="127"/>
      <c r="G865" s="128"/>
      <c r="H865" s="127"/>
      <c r="I865" s="128"/>
      <c r="J865" s="127"/>
      <c r="L865" s="127"/>
      <c r="M865" s="128"/>
      <c r="N865" s="127"/>
    </row>
    <row r="866">
      <c r="E866" s="128"/>
      <c r="F866" s="127"/>
      <c r="G866" s="128"/>
      <c r="H866" s="127"/>
      <c r="I866" s="128"/>
      <c r="J866" s="127"/>
      <c r="L866" s="127"/>
      <c r="M866" s="128"/>
      <c r="N866" s="127"/>
    </row>
    <row r="867">
      <c r="E867" s="128"/>
      <c r="F867" s="127"/>
      <c r="G867" s="128"/>
      <c r="H867" s="127"/>
      <c r="I867" s="128"/>
      <c r="J867" s="127"/>
      <c r="L867" s="127"/>
      <c r="M867" s="128"/>
      <c r="N867" s="127"/>
    </row>
    <row r="868">
      <c r="E868" s="128"/>
      <c r="F868" s="127"/>
      <c r="G868" s="128"/>
      <c r="H868" s="127"/>
      <c r="I868" s="128"/>
      <c r="J868" s="127"/>
      <c r="L868" s="127"/>
      <c r="M868" s="128"/>
      <c r="N868" s="127"/>
    </row>
    <row r="869">
      <c r="E869" s="128"/>
      <c r="F869" s="127"/>
      <c r="G869" s="128"/>
      <c r="H869" s="127"/>
      <c r="I869" s="128"/>
      <c r="J869" s="127"/>
      <c r="L869" s="127"/>
      <c r="M869" s="128"/>
      <c r="N869" s="127"/>
    </row>
    <row r="870">
      <c r="E870" s="128"/>
      <c r="F870" s="127"/>
      <c r="G870" s="128"/>
      <c r="H870" s="127"/>
      <c r="I870" s="128"/>
      <c r="J870" s="127"/>
      <c r="L870" s="127"/>
      <c r="M870" s="128"/>
      <c r="N870" s="127"/>
    </row>
    <row r="871">
      <c r="E871" s="128"/>
      <c r="F871" s="127"/>
      <c r="G871" s="128"/>
      <c r="H871" s="127"/>
      <c r="I871" s="128"/>
      <c r="J871" s="127"/>
      <c r="L871" s="127"/>
      <c r="M871" s="128"/>
      <c r="N871" s="127"/>
    </row>
    <row r="872">
      <c r="E872" s="128"/>
      <c r="F872" s="127"/>
      <c r="G872" s="128"/>
      <c r="H872" s="127"/>
      <c r="I872" s="128"/>
      <c r="J872" s="127"/>
      <c r="L872" s="127"/>
      <c r="M872" s="128"/>
      <c r="N872" s="127"/>
    </row>
    <row r="873">
      <c r="E873" s="128"/>
      <c r="F873" s="127"/>
      <c r="G873" s="128"/>
      <c r="H873" s="127"/>
      <c r="I873" s="128"/>
      <c r="J873" s="127"/>
      <c r="L873" s="127"/>
      <c r="M873" s="128"/>
      <c r="N873" s="127"/>
    </row>
    <row r="874">
      <c r="E874" s="128"/>
      <c r="F874" s="127"/>
      <c r="G874" s="128"/>
      <c r="H874" s="127"/>
      <c r="I874" s="128"/>
      <c r="J874" s="127"/>
      <c r="L874" s="127"/>
      <c r="M874" s="128"/>
      <c r="N874" s="127"/>
    </row>
    <row r="875">
      <c r="E875" s="128"/>
      <c r="F875" s="127"/>
      <c r="G875" s="128"/>
      <c r="H875" s="127"/>
      <c r="I875" s="128"/>
      <c r="J875" s="127"/>
      <c r="L875" s="127"/>
      <c r="M875" s="128"/>
      <c r="N875" s="127"/>
    </row>
    <row r="876">
      <c r="E876" s="128"/>
      <c r="F876" s="127"/>
      <c r="G876" s="128"/>
      <c r="H876" s="127"/>
      <c r="I876" s="128"/>
      <c r="J876" s="127"/>
      <c r="L876" s="127"/>
      <c r="M876" s="128"/>
      <c r="N876" s="127"/>
    </row>
    <row r="877">
      <c r="E877" s="128"/>
      <c r="F877" s="127"/>
      <c r="G877" s="128"/>
      <c r="H877" s="127"/>
      <c r="I877" s="128"/>
      <c r="J877" s="127"/>
      <c r="L877" s="127"/>
      <c r="M877" s="128"/>
      <c r="N877" s="127"/>
    </row>
    <row r="878">
      <c r="E878" s="128"/>
      <c r="F878" s="127"/>
      <c r="G878" s="128"/>
      <c r="H878" s="127"/>
      <c r="I878" s="128"/>
      <c r="J878" s="127"/>
      <c r="L878" s="127"/>
      <c r="M878" s="128"/>
      <c r="N878" s="127"/>
    </row>
    <row r="879">
      <c r="E879" s="128"/>
      <c r="F879" s="127"/>
      <c r="G879" s="128"/>
      <c r="H879" s="127"/>
      <c r="I879" s="128"/>
      <c r="J879" s="127"/>
      <c r="L879" s="127"/>
      <c r="M879" s="128"/>
      <c r="N879" s="127"/>
    </row>
    <row r="880">
      <c r="E880" s="128"/>
      <c r="F880" s="127"/>
      <c r="G880" s="128"/>
      <c r="H880" s="127"/>
      <c r="I880" s="128"/>
      <c r="J880" s="127"/>
      <c r="L880" s="127"/>
      <c r="M880" s="128"/>
      <c r="N880" s="127"/>
    </row>
    <row r="881">
      <c r="E881" s="128"/>
      <c r="F881" s="127"/>
      <c r="G881" s="128"/>
      <c r="H881" s="127"/>
      <c r="I881" s="128"/>
      <c r="J881" s="127"/>
      <c r="L881" s="127"/>
      <c r="M881" s="128"/>
      <c r="N881" s="127"/>
    </row>
    <row r="882">
      <c r="E882" s="128"/>
      <c r="F882" s="127"/>
      <c r="G882" s="128"/>
      <c r="H882" s="127"/>
      <c r="I882" s="128"/>
      <c r="J882" s="127"/>
      <c r="L882" s="127"/>
      <c r="M882" s="128"/>
      <c r="N882" s="127"/>
    </row>
    <row r="883">
      <c r="E883" s="128"/>
      <c r="F883" s="127"/>
      <c r="G883" s="128"/>
      <c r="H883" s="127"/>
      <c r="I883" s="128"/>
      <c r="J883" s="127"/>
      <c r="L883" s="127"/>
      <c r="M883" s="128"/>
      <c r="N883" s="127"/>
    </row>
    <row r="884">
      <c r="E884" s="128"/>
      <c r="F884" s="127"/>
      <c r="G884" s="128"/>
      <c r="H884" s="127"/>
      <c r="I884" s="128"/>
      <c r="J884" s="127"/>
      <c r="L884" s="127"/>
      <c r="M884" s="128"/>
      <c r="N884" s="127"/>
    </row>
    <row r="885">
      <c r="E885" s="128"/>
      <c r="F885" s="127"/>
      <c r="G885" s="128"/>
      <c r="H885" s="127"/>
      <c r="I885" s="128"/>
      <c r="J885" s="127"/>
      <c r="L885" s="127"/>
      <c r="M885" s="128"/>
      <c r="N885" s="127"/>
    </row>
    <row r="886">
      <c r="E886" s="128"/>
      <c r="F886" s="127"/>
      <c r="G886" s="128"/>
      <c r="H886" s="127"/>
      <c r="I886" s="128"/>
      <c r="J886" s="127"/>
      <c r="L886" s="127"/>
      <c r="M886" s="128"/>
      <c r="N886" s="127"/>
    </row>
    <row r="887">
      <c r="E887" s="128"/>
      <c r="F887" s="127"/>
      <c r="G887" s="128"/>
      <c r="H887" s="127"/>
      <c r="I887" s="128"/>
      <c r="J887" s="127"/>
      <c r="L887" s="127"/>
      <c r="M887" s="128"/>
      <c r="N887" s="127"/>
    </row>
    <row r="888">
      <c r="E888" s="128"/>
      <c r="F888" s="127"/>
      <c r="G888" s="128"/>
      <c r="H888" s="127"/>
      <c r="I888" s="128"/>
      <c r="J888" s="127"/>
      <c r="L888" s="127"/>
      <c r="M888" s="128"/>
      <c r="N888" s="127"/>
    </row>
    <row r="889">
      <c r="E889" s="128"/>
      <c r="F889" s="127"/>
      <c r="G889" s="128"/>
      <c r="H889" s="127"/>
      <c r="I889" s="128"/>
      <c r="J889" s="127"/>
      <c r="L889" s="127"/>
      <c r="M889" s="128"/>
      <c r="N889" s="127"/>
    </row>
    <row r="890">
      <c r="E890" s="128"/>
      <c r="F890" s="127"/>
      <c r="G890" s="128"/>
      <c r="H890" s="127"/>
      <c r="I890" s="128"/>
      <c r="J890" s="127"/>
      <c r="L890" s="127"/>
      <c r="M890" s="128"/>
      <c r="N890" s="127"/>
    </row>
    <row r="891">
      <c r="E891" s="128"/>
      <c r="F891" s="127"/>
      <c r="G891" s="128"/>
      <c r="H891" s="127"/>
      <c r="I891" s="128"/>
      <c r="J891" s="127"/>
      <c r="L891" s="127"/>
      <c r="M891" s="128"/>
      <c r="N891" s="127"/>
    </row>
    <row r="892">
      <c r="E892" s="128"/>
      <c r="F892" s="127"/>
      <c r="G892" s="128"/>
      <c r="H892" s="127"/>
      <c r="I892" s="128"/>
      <c r="J892" s="127"/>
      <c r="L892" s="127"/>
      <c r="M892" s="128"/>
      <c r="N892" s="127"/>
    </row>
    <row r="893">
      <c r="E893" s="128"/>
      <c r="F893" s="127"/>
      <c r="G893" s="128"/>
      <c r="H893" s="127"/>
      <c r="I893" s="128"/>
      <c r="J893" s="127"/>
      <c r="L893" s="127"/>
      <c r="M893" s="128"/>
      <c r="N893" s="127"/>
    </row>
    <row r="894">
      <c r="E894" s="128"/>
      <c r="F894" s="127"/>
      <c r="G894" s="128"/>
      <c r="H894" s="127"/>
      <c r="I894" s="128"/>
      <c r="J894" s="127"/>
      <c r="L894" s="127"/>
      <c r="M894" s="128"/>
      <c r="N894" s="127"/>
    </row>
    <row r="895">
      <c r="E895" s="128"/>
      <c r="F895" s="127"/>
      <c r="G895" s="128"/>
      <c r="H895" s="127"/>
      <c r="I895" s="128"/>
      <c r="J895" s="127"/>
      <c r="L895" s="127"/>
      <c r="M895" s="128"/>
      <c r="N895" s="127"/>
    </row>
    <row r="896">
      <c r="E896" s="128"/>
      <c r="F896" s="127"/>
      <c r="G896" s="128"/>
      <c r="H896" s="127"/>
      <c r="I896" s="128"/>
      <c r="J896" s="127"/>
      <c r="L896" s="127"/>
      <c r="M896" s="128"/>
      <c r="N896" s="127"/>
    </row>
    <row r="897">
      <c r="E897" s="128"/>
      <c r="F897" s="127"/>
      <c r="G897" s="128"/>
      <c r="H897" s="127"/>
      <c r="I897" s="128"/>
      <c r="J897" s="127"/>
      <c r="L897" s="127"/>
      <c r="M897" s="128"/>
      <c r="N897" s="127"/>
    </row>
    <row r="898">
      <c r="E898" s="128"/>
      <c r="F898" s="127"/>
      <c r="G898" s="128"/>
      <c r="H898" s="127"/>
      <c r="I898" s="128"/>
      <c r="J898" s="127"/>
      <c r="L898" s="127"/>
      <c r="M898" s="128"/>
      <c r="N898" s="127"/>
    </row>
    <row r="899">
      <c r="E899" s="128"/>
      <c r="F899" s="127"/>
      <c r="G899" s="128"/>
      <c r="H899" s="127"/>
      <c r="I899" s="128"/>
      <c r="J899" s="127"/>
      <c r="L899" s="127"/>
      <c r="M899" s="128"/>
      <c r="N899" s="127"/>
    </row>
    <row r="900">
      <c r="E900" s="128"/>
      <c r="F900" s="127"/>
      <c r="G900" s="128"/>
      <c r="H900" s="127"/>
      <c r="I900" s="128"/>
      <c r="J900" s="127"/>
      <c r="L900" s="127"/>
      <c r="M900" s="128"/>
      <c r="N900" s="127"/>
    </row>
    <row r="901">
      <c r="E901" s="128"/>
      <c r="F901" s="127"/>
      <c r="G901" s="128"/>
      <c r="H901" s="127"/>
      <c r="I901" s="128"/>
      <c r="J901" s="127"/>
      <c r="L901" s="127"/>
      <c r="M901" s="128"/>
      <c r="N901" s="127"/>
    </row>
    <row r="902">
      <c r="E902" s="128"/>
      <c r="F902" s="127"/>
      <c r="G902" s="128"/>
      <c r="H902" s="127"/>
      <c r="I902" s="128"/>
      <c r="J902" s="127"/>
      <c r="L902" s="127"/>
      <c r="M902" s="128"/>
      <c r="N902" s="127"/>
    </row>
    <row r="903">
      <c r="E903" s="128"/>
      <c r="F903" s="127"/>
      <c r="G903" s="128"/>
      <c r="H903" s="127"/>
      <c r="I903" s="128"/>
      <c r="J903" s="127"/>
      <c r="L903" s="127"/>
      <c r="M903" s="128"/>
      <c r="N903" s="127"/>
    </row>
    <row r="904">
      <c r="E904" s="128"/>
      <c r="F904" s="127"/>
      <c r="G904" s="128"/>
      <c r="H904" s="127"/>
      <c r="I904" s="128"/>
      <c r="J904" s="127"/>
      <c r="L904" s="127"/>
      <c r="M904" s="128"/>
      <c r="N904" s="127"/>
    </row>
    <row r="905">
      <c r="E905" s="128"/>
      <c r="F905" s="127"/>
      <c r="G905" s="128"/>
      <c r="H905" s="127"/>
      <c r="I905" s="128"/>
      <c r="J905" s="127"/>
      <c r="L905" s="127"/>
      <c r="M905" s="128"/>
      <c r="N905" s="127"/>
    </row>
    <row r="906">
      <c r="E906" s="128"/>
      <c r="F906" s="127"/>
      <c r="G906" s="128"/>
      <c r="H906" s="127"/>
      <c r="I906" s="128"/>
      <c r="J906" s="127"/>
      <c r="L906" s="127"/>
      <c r="M906" s="128"/>
      <c r="N906" s="127"/>
    </row>
    <row r="907">
      <c r="E907" s="128"/>
      <c r="F907" s="127"/>
      <c r="G907" s="128"/>
      <c r="H907" s="127"/>
      <c r="I907" s="128"/>
      <c r="J907" s="127"/>
      <c r="L907" s="127"/>
      <c r="M907" s="128"/>
      <c r="N907" s="127"/>
    </row>
    <row r="908">
      <c r="E908" s="128"/>
      <c r="F908" s="127"/>
      <c r="G908" s="128"/>
      <c r="H908" s="127"/>
      <c r="I908" s="128"/>
      <c r="J908" s="127"/>
      <c r="L908" s="127"/>
      <c r="M908" s="128"/>
      <c r="N908" s="127"/>
    </row>
    <row r="909">
      <c r="E909" s="128"/>
      <c r="F909" s="127"/>
      <c r="G909" s="128"/>
      <c r="H909" s="127"/>
      <c r="I909" s="128"/>
      <c r="J909" s="127"/>
      <c r="L909" s="127"/>
      <c r="M909" s="128"/>
      <c r="N909" s="127"/>
    </row>
    <row r="910">
      <c r="E910" s="128"/>
      <c r="F910" s="127"/>
      <c r="G910" s="128"/>
      <c r="H910" s="127"/>
      <c r="I910" s="128"/>
      <c r="J910" s="127"/>
      <c r="L910" s="127"/>
      <c r="M910" s="128"/>
      <c r="N910" s="127"/>
    </row>
    <row r="911">
      <c r="E911" s="128"/>
      <c r="F911" s="127"/>
      <c r="G911" s="128"/>
      <c r="H911" s="127"/>
      <c r="I911" s="128"/>
      <c r="J911" s="127"/>
      <c r="L911" s="127"/>
      <c r="M911" s="128"/>
      <c r="N911" s="127"/>
    </row>
    <row r="912">
      <c r="E912" s="128"/>
      <c r="F912" s="127"/>
      <c r="G912" s="128"/>
      <c r="H912" s="127"/>
      <c r="I912" s="128"/>
      <c r="J912" s="127"/>
      <c r="L912" s="127"/>
      <c r="M912" s="128"/>
      <c r="N912" s="127"/>
    </row>
    <row r="913">
      <c r="E913" s="128"/>
      <c r="F913" s="127"/>
      <c r="G913" s="128"/>
      <c r="H913" s="127"/>
      <c r="I913" s="128"/>
      <c r="J913" s="127"/>
      <c r="L913" s="127"/>
      <c r="M913" s="128"/>
      <c r="N913" s="127"/>
    </row>
    <row r="914">
      <c r="E914" s="128"/>
      <c r="F914" s="127"/>
      <c r="G914" s="128"/>
      <c r="H914" s="127"/>
      <c r="I914" s="128"/>
      <c r="J914" s="127"/>
      <c r="L914" s="127"/>
      <c r="M914" s="128"/>
      <c r="N914" s="127"/>
    </row>
    <row r="915">
      <c r="E915" s="128"/>
      <c r="F915" s="127"/>
      <c r="G915" s="128"/>
      <c r="H915" s="127"/>
      <c r="I915" s="128"/>
      <c r="J915" s="127"/>
      <c r="L915" s="127"/>
      <c r="M915" s="128"/>
      <c r="N915" s="127"/>
    </row>
    <row r="916">
      <c r="E916" s="128"/>
      <c r="F916" s="127"/>
      <c r="G916" s="128"/>
      <c r="H916" s="127"/>
      <c r="I916" s="128"/>
      <c r="J916" s="127"/>
      <c r="L916" s="127"/>
      <c r="M916" s="128"/>
      <c r="N916" s="127"/>
    </row>
    <row r="917">
      <c r="E917" s="128"/>
      <c r="F917" s="127"/>
      <c r="G917" s="128"/>
      <c r="H917" s="127"/>
      <c r="I917" s="128"/>
      <c r="J917" s="127"/>
      <c r="L917" s="127"/>
      <c r="M917" s="128"/>
      <c r="N917" s="127"/>
    </row>
    <row r="918">
      <c r="E918" s="128"/>
      <c r="F918" s="127"/>
      <c r="G918" s="128"/>
      <c r="H918" s="127"/>
      <c r="I918" s="128"/>
      <c r="J918" s="127"/>
      <c r="L918" s="127"/>
      <c r="M918" s="128"/>
      <c r="N918" s="127"/>
    </row>
    <row r="919">
      <c r="E919" s="128"/>
      <c r="F919" s="127"/>
      <c r="G919" s="128"/>
      <c r="H919" s="127"/>
      <c r="I919" s="128"/>
      <c r="J919" s="127"/>
      <c r="L919" s="127"/>
      <c r="M919" s="128"/>
      <c r="N919" s="127"/>
    </row>
    <row r="920">
      <c r="E920" s="128"/>
      <c r="F920" s="127"/>
      <c r="G920" s="128"/>
      <c r="H920" s="127"/>
      <c r="I920" s="128"/>
      <c r="J920" s="127"/>
      <c r="L920" s="127"/>
      <c r="M920" s="128"/>
      <c r="N920" s="127"/>
    </row>
    <row r="921">
      <c r="E921" s="128"/>
      <c r="F921" s="127"/>
      <c r="G921" s="128"/>
      <c r="H921" s="127"/>
      <c r="I921" s="128"/>
      <c r="J921" s="127"/>
      <c r="L921" s="127"/>
      <c r="M921" s="128"/>
      <c r="N921" s="127"/>
    </row>
    <row r="922">
      <c r="E922" s="128"/>
      <c r="F922" s="127"/>
      <c r="G922" s="128"/>
      <c r="H922" s="127"/>
      <c r="I922" s="128"/>
      <c r="J922" s="127"/>
      <c r="L922" s="127"/>
      <c r="M922" s="128"/>
      <c r="N922" s="127"/>
    </row>
    <row r="923">
      <c r="E923" s="128"/>
      <c r="F923" s="127"/>
      <c r="G923" s="128"/>
      <c r="H923" s="127"/>
      <c r="I923" s="128"/>
      <c r="J923" s="127"/>
      <c r="L923" s="127"/>
      <c r="M923" s="128"/>
      <c r="N923" s="127"/>
    </row>
    <row r="924">
      <c r="E924" s="128"/>
      <c r="F924" s="127"/>
      <c r="G924" s="128"/>
      <c r="H924" s="127"/>
      <c r="I924" s="128"/>
      <c r="J924" s="127"/>
      <c r="L924" s="127"/>
      <c r="M924" s="128"/>
      <c r="N924" s="127"/>
    </row>
    <row r="925">
      <c r="E925" s="128"/>
      <c r="F925" s="127"/>
      <c r="G925" s="128"/>
      <c r="H925" s="127"/>
      <c r="I925" s="128"/>
      <c r="J925" s="127"/>
      <c r="L925" s="127"/>
      <c r="M925" s="128"/>
      <c r="N925" s="127"/>
    </row>
    <row r="926">
      <c r="E926" s="128"/>
      <c r="F926" s="127"/>
      <c r="G926" s="128"/>
      <c r="H926" s="127"/>
      <c r="I926" s="128"/>
      <c r="J926" s="127"/>
      <c r="L926" s="127"/>
      <c r="M926" s="128"/>
      <c r="N926" s="127"/>
    </row>
    <row r="927">
      <c r="E927" s="128"/>
      <c r="F927" s="127"/>
      <c r="G927" s="128"/>
      <c r="H927" s="127"/>
      <c r="I927" s="128"/>
      <c r="J927" s="127"/>
      <c r="L927" s="127"/>
      <c r="M927" s="128"/>
      <c r="N927" s="127"/>
    </row>
    <row r="928">
      <c r="E928" s="128"/>
      <c r="F928" s="127"/>
      <c r="G928" s="128"/>
      <c r="H928" s="127"/>
      <c r="I928" s="128"/>
      <c r="J928" s="127"/>
      <c r="L928" s="127"/>
      <c r="M928" s="128"/>
      <c r="N928" s="127"/>
    </row>
    <row r="929">
      <c r="E929" s="128"/>
      <c r="F929" s="127"/>
      <c r="G929" s="128"/>
      <c r="H929" s="127"/>
      <c r="I929" s="128"/>
      <c r="J929" s="127"/>
      <c r="L929" s="127"/>
      <c r="M929" s="128"/>
      <c r="N929" s="127"/>
    </row>
    <row r="930">
      <c r="E930" s="128"/>
      <c r="F930" s="127"/>
      <c r="G930" s="128"/>
      <c r="H930" s="127"/>
      <c r="I930" s="128"/>
      <c r="J930" s="127"/>
      <c r="L930" s="127"/>
      <c r="M930" s="128"/>
      <c r="N930" s="127"/>
    </row>
    <row r="931">
      <c r="E931" s="128"/>
      <c r="F931" s="127"/>
      <c r="G931" s="128"/>
      <c r="H931" s="127"/>
      <c r="I931" s="128"/>
      <c r="J931" s="127"/>
      <c r="L931" s="127"/>
      <c r="M931" s="128"/>
      <c r="N931" s="127"/>
    </row>
    <row r="932">
      <c r="E932" s="128"/>
      <c r="F932" s="127"/>
      <c r="G932" s="128"/>
      <c r="H932" s="127"/>
      <c r="I932" s="128"/>
      <c r="J932" s="127"/>
      <c r="L932" s="127"/>
      <c r="M932" s="128"/>
      <c r="N932" s="127"/>
    </row>
    <row r="933">
      <c r="E933" s="128"/>
      <c r="F933" s="127"/>
      <c r="G933" s="128"/>
      <c r="H933" s="127"/>
      <c r="I933" s="128"/>
      <c r="J933" s="127"/>
      <c r="L933" s="127"/>
      <c r="M933" s="128"/>
      <c r="N933" s="127"/>
    </row>
    <row r="934">
      <c r="E934" s="128"/>
      <c r="F934" s="127"/>
      <c r="G934" s="128"/>
      <c r="H934" s="127"/>
      <c r="I934" s="128"/>
      <c r="J934" s="127"/>
      <c r="L934" s="127"/>
      <c r="M934" s="128"/>
      <c r="N934" s="127"/>
    </row>
    <row r="935">
      <c r="E935" s="128"/>
      <c r="F935" s="127"/>
      <c r="G935" s="128"/>
      <c r="H935" s="127"/>
      <c r="I935" s="128"/>
      <c r="J935" s="127"/>
      <c r="L935" s="127"/>
      <c r="M935" s="128"/>
      <c r="N935" s="127"/>
    </row>
    <row r="936">
      <c r="E936" s="128"/>
      <c r="F936" s="127"/>
      <c r="G936" s="128"/>
      <c r="H936" s="127"/>
      <c r="I936" s="128"/>
      <c r="J936" s="127"/>
      <c r="L936" s="127"/>
      <c r="M936" s="128"/>
      <c r="N936" s="127"/>
    </row>
    <row r="937">
      <c r="E937" s="128"/>
      <c r="F937" s="127"/>
      <c r="G937" s="128"/>
      <c r="H937" s="127"/>
      <c r="I937" s="128"/>
      <c r="J937" s="127"/>
      <c r="L937" s="127"/>
      <c r="M937" s="128"/>
      <c r="N937" s="127"/>
    </row>
    <row r="938">
      <c r="E938" s="128"/>
      <c r="F938" s="127"/>
      <c r="G938" s="128"/>
      <c r="H938" s="127"/>
      <c r="I938" s="128"/>
      <c r="J938" s="127"/>
      <c r="L938" s="127"/>
      <c r="M938" s="128"/>
      <c r="N938" s="127"/>
    </row>
    <row r="939">
      <c r="E939" s="128"/>
      <c r="F939" s="127"/>
      <c r="G939" s="128"/>
      <c r="H939" s="127"/>
      <c r="I939" s="128"/>
      <c r="J939" s="127"/>
      <c r="L939" s="127"/>
      <c r="M939" s="128"/>
      <c r="N939" s="127"/>
    </row>
    <row r="940">
      <c r="E940" s="128"/>
      <c r="F940" s="127"/>
      <c r="G940" s="128"/>
      <c r="H940" s="127"/>
      <c r="I940" s="128"/>
      <c r="J940" s="127"/>
      <c r="L940" s="127"/>
      <c r="M940" s="128"/>
      <c r="N940" s="127"/>
    </row>
    <row r="941">
      <c r="E941" s="128"/>
      <c r="F941" s="127"/>
      <c r="G941" s="128"/>
      <c r="H941" s="127"/>
      <c r="I941" s="128"/>
      <c r="J941" s="127"/>
      <c r="L941" s="127"/>
      <c r="M941" s="128"/>
      <c r="N941" s="127"/>
    </row>
    <row r="942">
      <c r="E942" s="128"/>
      <c r="F942" s="127"/>
      <c r="G942" s="128"/>
      <c r="H942" s="127"/>
      <c r="I942" s="128"/>
      <c r="J942" s="127"/>
      <c r="L942" s="127"/>
      <c r="M942" s="128"/>
      <c r="N942" s="127"/>
    </row>
    <row r="943">
      <c r="E943" s="128"/>
      <c r="F943" s="127"/>
      <c r="G943" s="128"/>
      <c r="H943" s="127"/>
      <c r="I943" s="128"/>
      <c r="J943" s="127"/>
      <c r="L943" s="127"/>
      <c r="M943" s="128"/>
      <c r="N943" s="127"/>
    </row>
    <row r="944">
      <c r="E944" s="128"/>
      <c r="F944" s="127"/>
      <c r="G944" s="128"/>
      <c r="H944" s="127"/>
      <c r="I944" s="128"/>
      <c r="J944" s="127"/>
      <c r="L944" s="127"/>
      <c r="M944" s="128"/>
      <c r="N944" s="127"/>
    </row>
    <row r="945">
      <c r="E945" s="128"/>
      <c r="F945" s="127"/>
      <c r="G945" s="128"/>
      <c r="H945" s="127"/>
      <c r="I945" s="128"/>
      <c r="J945" s="127"/>
      <c r="L945" s="127"/>
      <c r="M945" s="128"/>
      <c r="N945" s="127"/>
    </row>
    <row r="946">
      <c r="E946" s="128"/>
      <c r="F946" s="127"/>
      <c r="G946" s="128"/>
      <c r="H946" s="127"/>
      <c r="I946" s="128"/>
      <c r="J946" s="127"/>
      <c r="L946" s="127"/>
      <c r="M946" s="128"/>
      <c r="N946" s="127"/>
    </row>
    <row r="947">
      <c r="E947" s="128"/>
      <c r="F947" s="127"/>
      <c r="G947" s="128"/>
      <c r="H947" s="127"/>
      <c r="I947" s="128"/>
      <c r="J947" s="127"/>
      <c r="L947" s="127"/>
      <c r="M947" s="128"/>
      <c r="N947" s="127"/>
    </row>
    <row r="948">
      <c r="E948" s="128"/>
      <c r="F948" s="127"/>
      <c r="G948" s="128"/>
      <c r="H948" s="127"/>
      <c r="I948" s="128"/>
      <c r="J948" s="127"/>
      <c r="L948" s="127"/>
      <c r="M948" s="128"/>
      <c r="N948" s="127"/>
    </row>
    <row r="949">
      <c r="E949" s="128"/>
      <c r="F949" s="127"/>
      <c r="G949" s="128"/>
      <c r="H949" s="127"/>
      <c r="I949" s="128"/>
      <c r="J949" s="127"/>
      <c r="L949" s="127"/>
      <c r="M949" s="128"/>
      <c r="N949" s="127"/>
    </row>
    <row r="950">
      <c r="E950" s="128"/>
      <c r="F950" s="127"/>
      <c r="G950" s="128"/>
      <c r="H950" s="127"/>
      <c r="I950" s="128"/>
      <c r="J950" s="127"/>
      <c r="L950" s="127"/>
      <c r="M950" s="128"/>
      <c r="N950" s="127"/>
    </row>
    <row r="951">
      <c r="E951" s="128"/>
      <c r="F951" s="127"/>
      <c r="G951" s="128"/>
      <c r="H951" s="127"/>
      <c r="I951" s="128"/>
      <c r="J951" s="127"/>
      <c r="L951" s="127"/>
      <c r="M951" s="128"/>
      <c r="N951" s="127"/>
    </row>
    <row r="952">
      <c r="E952" s="128"/>
      <c r="F952" s="127"/>
      <c r="G952" s="128"/>
      <c r="H952" s="127"/>
      <c r="I952" s="128"/>
      <c r="J952" s="127"/>
      <c r="L952" s="127"/>
      <c r="M952" s="128"/>
      <c r="N952" s="127"/>
    </row>
    <row r="953">
      <c r="E953" s="128"/>
      <c r="F953" s="127"/>
      <c r="G953" s="128"/>
      <c r="H953" s="127"/>
      <c r="I953" s="128"/>
      <c r="J953" s="127"/>
      <c r="L953" s="127"/>
      <c r="M953" s="128"/>
      <c r="N953" s="127"/>
    </row>
    <row r="954">
      <c r="E954" s="128"/>
      <c r="F954" s="127"/>
      <c r="G954" s="128"/>
      <c r="H954" s="127"/>
      <c r="I954" s="128"/>
      <c r="J954" s="127"/>
      <c r="L954" s="127"/>
      <c r="M954" s="128"/>
      <c r="N954" s="127"/>
    </row>
    <row r="955">
      <c r="E955" s="128"/>
      <c r="F955" s="127"/>
      <c r="G955" s="128"/>
      <c r="H955" s="127"/>
      <c r="I955" s="128"/>
      <c r="J955" s="127"/>
      <c r="L955" s="127"/>
      <c r="M955" s="128"/>
      <c r="N955" s="127"/>
    </row>
    <row r="956">
      <c r="E956" s="128"/>
      <c r="F956" s="127"/>
      <c r="G956" s="128"/>
      <c r="H956" s="127"/>
      <c r="I956" s="128"/>
      <c r="J956" s="127"/>
      <c r="L956" s="127"/>
      <c r="M956" s="128"/>
      <c r="N956" s="127"/>
    </row>
    <row r="957">
      <c r="E957" s="128"/>
      <c r="F957" s="127"/>
      <c r="G957" s="128"/>
      <c r="H957" s="127"/>
      <c r="I957" s="128"/>
      <c r="J957" s="127"/>
      <c r="L957" s="127"/>
      <c r="M957" s="128"/>
      <c r="N957" s="127"/>
    </row>
    <row r="958">
      <c r="E958" s="128"/>
      <c r="F958" s="127"/>
      <c r="G958" s="128"/>
      <c r="H958" s="127"/>
      <c r="I958" s="128"/>
      <c r="J958" s="127"/>
      <c r="L958" s="127"/>
      <c r="M958" s="128"/>
      <c r="N958" s="127"/>
    </row>
    <row r="959">
      <c r="E959" s="128"/>
      <c r="F959" s="127"/>
      <c r="G959" s="128"/>
      <c r="H959" s="127"/>
      <c r="I959" s="128"/>
      <c r="J959" s="127"/>
      <c r="L959" s="127"/>
      <c r="M959" s="128"/>
      <c r="N959" s="127"/>
    </row>
    <row r="960">
      <c r="E960" s="128"/>
      <c r="F960" s="127"/>
      <c r="G960" s="128"/>
      <c r="H960" s="127"/>
      <c r="I960" s="128"/>
      <c r="J960" s="127"/>
      <c r="L960" s="127"/>
      <c r="M960" s="128"/>
      <c r="N960" s="127"/>
    </row>
    <row r="961">
      <c r="E961" s="128"/>
      <c r="F961" s="127"/>
      <c r="G961" s="128"/>
      <c r="H961" s="127"/>
      <c r="I961" s="128"/>
      <c r="J961" s="127"/>
      <c r="L961" s="127"/>
      <c r="M961" s="128"/>
      <c r="N961" s="127"/>
    </row>
    <row r="962">
      <c r="E962" s="128"/>
      <c r="F962" s="127"/>
      <c r="G962" s="128"/>
      <c r="H962" s="127"/>
      <c r="I962" s="128"/>
      <c r="J962" s="127"/>
      <c r="L962" s="127"/>
      <c r="M962" s="128"/>
      <c r="N962" s="127"/>
    </row>
    <row r="963">
      <c r="E963" s="128"/>
      <c r="F963" s="127"/>
      <c r="G963" s="128"/>
      <c r="H963" s="127"/>
      <c r="I963" s="128"/>
      <c r="J963" s="127"/>
      <c r="L963" s="127"/>
      <c r="M963" s="128"/>
      <c r="N963" s="127"/>
    </row>
    <row r="964">
      <c r="E964" s="128"/>
      <c r="F964" s="127"/>
      <c r="G964" s="128"/>
      <c r="H964" s="127"/>
      <c r="I964" s="128"/>
      <c r="J964" s="127"/>
      <c r="L964" s="127"/>
      <c r="M964" s="128"/>
      <c r="N964" s="127"/>
    </row>
    <row r="965">
      <c r="E965" s="128"/>
      <c r="F965" s="127"/>
      <c r="G965" s="128"/>
      <c r="H965" s="127"/>
      <c r="I965" s="128"/>
      <c r="J965" s="127"/>
      <c r="L965" s="127"/>
      <c r="M965" s="128"/>
      <c r="N965" s="127"/>
    </row>
    <row r="966">
      <c r="E966" s="128"/>
      <c r="F966" s="127"/>
      <c r="G966" s="128"/>
      <c r="H966" s="127"/>
      <c r="I966" s="128"/>
      <c r="J966" s="127"/>
      <c r="L966" s="127"/>
      <c r="M966" s="128"/>
      <c r="N966" s="127"/>
    </row>
    <row r="967">
      <c r="E967" s="128"/>
      <c r="F967" s="127"/>
      <c r="G967" s="128"/>
      <c r="H967" s="127"/>
      <c r="I967" s="128"/>
      <c r="J967" s="127"/>
      <c r="L967" s="127"/>
      <c r="M967" s="128"/>
      <c r="N967" s="127"/>
    </row>
    <row r="968">
      <c r="E968" s="128"/>
      <c r="F968" s="127"/>
      <c r="G968" s="128"/>
      <c r="H968" s="127"/>
      <c r="I968" s="128"/>
      <c r="J968" s="127"/>
      <c r="L968" s="127"/>
      <c r="M968" s="128"/>
      <c r="N968" s="127"/>
    </row>
    <row r="969">
      <c r="E969" s="128"/>
      <c r="F969" s="127"/>
      <c r="G969" s="128"/>
      <c r="H969" s="127"/>
      <c r="I969" s="128"/>
      <c r="J969" s="127"/>
      <c r="L969" s="127"/>
      <c r="M969" s="128"/>
      <c r="N969" s="127"/>
    </row>
    <row r="970">
      <c r="E970" s="128"/>
      <c r="F970" s="127"/>
      <c r="G970" s="128"/>
      <c r="H970" s="127"/>
      <c r="I970" s="128"/>
      <c r="J970" s="127"/>
      <c r="L970" s="127"/>
      <c r="M970" s="128"/>
      <c r="N970" s="127"/>
    </row>
    <row r="971">
      <c r="E971" s="128"/>
      <c r="F971" s="127"/>
      <c r="G971" s="128"/>
      <c r="H971" s="127"/>
      <c r="I971" s="128"/>
      <c r="J971" s="127"/>
      <c r="L971" s="127"/>
      <c r="M971" s="128"/>
      <c r="N971" s="127"/>
    </row>
    <row r="972">
      <c r="E972" s="128"/>
      <c r="F972" s="127"/>
      <c r="G972" s="128"/>
      <c r="H972" s="127"/>
      <c r="I972" s="128"/>
      <c r="J972" s="127"/>
      <c r="L972" s="127"/>
      <c r="M972" s="128"/>
      <c r="N972" s="127"/>
    </row>
    <row r="973">
      <c r="E973" s="128"/>
      <c r="F973" s="127"/>
      <c r="G973" s="128"/>
      <c r="H973" s="127"/>
      <c r="I973" s="128"/>
      <c r="J973" s="127"/>
      <c r="L973" s="127"/>
      <c r="M973" s="128"/>
      <c r="N973" s="127"/>
    </row>
    <row r="974">
      <c r="E974" s="128"/>
      <c r="F974" s="127"/>
      <c r="G974" s="128"/>
      <c r="H974" s="127"/>
      <c r="I974" s="128"/>
      <c r="J974" s="127"/>
      <c r="L974" s="127"/>
      <c r="M974" s="128"/>
      <c r="N974" s="127"/>
    </row>
    <row r="975">
      <c r="E975" s="128"/>
      <c r="F975" s="127"/>
      <c r="G975" s="128"/>
      <c r="H975" s="127"/>
      <c r="I975" s="128"/>
      <c r="J975" s="127"/>
      <c r="L975" s="127"/>
      <c r="M975" s="128"/>
      <c r="N975" s="127"/>
    </row>
    <row r="976">
      <c r="E976" s="128"/>
      <c r="F976" s="127"/>
      <c r="G976" s="128"/>
      <c r="H976" s="127"/>
      <c r="I976" s="128"/>
      <c r="J976" s="127"/>
      <c r="L976" s="127"/>
      <c r="M976" s="128"/>
      <c r="N976" s="127"/>
    </row>
    <row r="977">
      <c r="E977" s="128"/>
      <c r="F977" s="127"/>
      <c r="G977" s="128"/>
      <c r="H977" s="127"/>
      <c r="I977" s="128"/>
      <c r="J977" s="127"/>
      <c r="L977" s="127"/>
      <c r="M977" s="128"/>
      <c r="N977" s="127"/>
    </row>
    <row r="978">
      <c r="E978" s="128"/>
      <c r="F978" s="127"/>
      <c r="G978" s="128"/>
      <c r="H978" s="127"/>
      <c r="I978" s="128"/>
      <c r="J978" s="127"/>
      <c r="L978" s="127"/>
      <c r="M978" s="128"/>
      <c r="N978" s="127"/>
    </row>
    <row r="979">
      <c r="E979" s="128"/>
      <c r="F979" s="127"/>
      <c r="G979" s="128"/>
      <c r="H979" s="127"/>
      <c r="I979" s="128"/>
      <c r="J979" s="127"/>
      <c r="L979" s="127"/>
      <c r="M979" s="128"/>
      <c r="N979" s="127"/>
    </row>
    <row r="980">
      <c r="E980" s="128"/>
      <c r="F980" s="127"/>
      <c r="G980" s="128"/>
      <c r="H980" s="127"/>
      <c r="I980" s="128"/>
      <c r="J980" s="127"/>
      <c r="L980" s="127"/>
      <c r="M980" s="128"/>
      <c r="N980" s="127"/>
    </row>
    <row r="981">
      <c r="E981" s="128"/>
      <c r="F981" s="127"/>
      <c r="G981" s="128"/>
      <c r="H981" s="127"/>
      <c r="I981" s="128"/>
      <c r="J981" s="127"/>
      <c r="L981" s="127"/>
      <c r="M981" s="128"/>
      <c r="N981" s="127"/>
    </row>
    <row r="982">
      <c r="E982" s="128"/>
      <c r="F982" s="127"/>
      <c r="G982" s="128"/>
      <c r="H982" s="127"/>
      <c r="I982" s="128"/>
      <c r="J982" s="127"/>
      <c r="L982" s="127"/>
      <c r="M982" s="128"/>
      <c r="N982" s="127"/>
    </row>
    <row r="983">
      <c r="E983" s="128"/>
      <c r="F983" s="127"/>
      <c r="G983" s="128"/>
      <c r="H983" s="127"/>
      <c r="I983" s="128"/>
      <c r="J983" s="127"/>
      <c r="L983" s="127"/>
      <c r="M983" s="128"/>
      <c r="N983" s="127"/>
    </row>
    <row r="984">
      <c r="E984" s="128"/>
      <c r="F984" s="127"/>
      <c r="G984" s="128"/>
      <c r="H984" s="127"/>
      <c r="I984" s="128"/>
      <c r="J984" s="127"/>
      <c r="L984" s="127"/>
      <c r="M984" s="128"/>
      <c r="N984" s="127"/>
    </row>
    <row r="985">
      <c r="E985" s="128"/>
      <c r="F985" s="127"/>
      <c r="G985" s="128"/>
      <c r="H985" s="127"/>
      <c r="I985" s="128"/>
      <c r="J985" s="127"/>
      <c r="L985" s="127"/>
      <c r="M985" s="128"/>
      <c r="N985" s="127"/>
    </row>
    <row r="986">
      <c r="E986" s="128"/>
      <c r="F986" s="127"/>
      <c r="G986" s="128"/>
      <c r="H986" s="127"/>
      <c r="I986" s="128"/>
      <c r="J986" s="127"/>
      <c r="L986" s="127"/>
      <c r="M986" s="128"/>
      <c r="N986" s="127"/>
    </row>
    <row r="987">
      <c r="E987" s="128"/>
      <c r="F987" s="127"/>
      <c r="G987" s="128"/>
      <c r="H987" s="127"/>
      <c r="I987" s="128"/>
      <c r="J987" s="127"/>
      <c r="L987" s="127"/>
      <c r="M987" s="128"/>
      <c r="N987" s="127"/>
    </row>
    <row r="988">
      <c r="E988" s="128"/>
      <c r="F988" s="127"/>
      <c r="G988" s="128"/>
      <c r="H988" s="127"/>
      <c r="I988" s="128"/>
      <c r="J988" s="127"/>
      <c r="L988" s="127"/>
      <c r="M988" s="128"/>
      <c r="N988" s="127"/>
    </row>
    <row r="989">
      <c r="E989" s="128"/>
      <c r="F989" s="127"/>
      <c r="G989" s="128"/>
      <c r="H989" s="127"/>
      <c r="I989" s="128"/>
      <c r="J989" s="127"/>
      <c r="L989" s="127"/>
      <c r="M989" s="128"/>
      <c r="N989" s="127"/>
    </row>
    <row r="990">
      <c r="E990" s="128"/>
      <c r="F990" s="127"/>
      <c r="G990" s="128"/>
      <c r="H990" s="127"/>
      <c r="I990" s="128"/>
      <c r="J990" s="127"/>
      <c r="L990" s="127"/>
      <c r="M990" s="128"/>
      <c r="N990" s="127"/>
    </row>
    <row r="991">
      <c r="E991" s="128"/>
      <c r="F991" s="127"/>
      <c r="G991" s="128"/>
      <c r="H991" s="127"/>
      <c r="I991" s="128"/>
      <c r="J991" s="127"/>
      <c r="L991" s="127"/>
      <c r="M991" s="128"/>
      <c r="N991" s="127"/>
    </row>
    <row r="992">
      <c r="E992" s="128"/>
      <c r="F992" s="127"/>
      <c r="G992" s="128"/>
      <c r="H992" s="127"/>
      <c r="I992" s="128"/>
      <c r="J992" s="127"/>
      <c r="L992" s="127"/>
      <c r="M992" s="128"/>
      <c r="N992" s="127"/>
    </row>
    <row r="993">
      <c r="E993" s="128"/>
      <c r="F993" s="127"/>
      <c r="G993" s="128"/>
      <c r="H993" s="127"/>
      <c r="I993" s="128"/>
      <c r="J993" s="127"/>
      <c r="L993" s="127"/>
      <c r="M993" s="128"/>
      <c r="N993" s="127"/>
    </row>
    <row r="994">
      <c r="E994" s="128"/>
      <c r="F994" s="127"/>
      <c r="G994" s="128"/>
      <c r="H994" s="127"/>
      <c r="I994" s="128"/>
      <c r="J994" s="127"/>
      <c r="L994" s="127"/>
      <c r="M994" s="128"/>
      <c r="N994" s="127"/>
    </row>
    <row r="995">
      <c r="E995" s="128"/>
      <c r="F995" s="127"/>
      <c r="G995" s="128"/>
      <c r="H995" s="127"/>
      <c r="I995" s="128"/>
      <c r="J995" s="127"/>
      <c r="L995" s="127"/>
      <c r="M995" s="128"/>
      <c r="N995" s="127"/>
    </row>
    <row r="996">
      <c r="E996" s="128"/>
      <c r="F996" s="127"/>
      <c r="G996" s="128"/>
      <c r="H996" s="127"/>
      <c r="I996" s="128"/>
      <c r="J996" s="127"/>
      <c r="L996" s="127"/>
      <c r="M996" s="128"/>
      <c r="N996" s="127"/>
    </row>
    <row r="997">
      <c r="E997" s="128"/>
      <c r="F997" s="127"/>
      <c r="G997" s="128"/>
      <c r="H997" s="127"/>
      <c r="I997" s="128"/>
      <c r="J997" s="127"/>
      <c r="L997" s="127"/>
      <c r="M997" s="128"/>
      <c r="N997" s="127"/>
    </row>
    <row r="998">
      <c r="E998" s="128"/>
      <c r="F998" s="127"/>
      <c r="G998" s="128"/>
      <c r="H998" s="127"/>
      <c r="I998" s="128"/>
      <c r="J998" s="127"/>
      <c r="L998" s="127"/>
      <c r="M998" s="128"/>
      <c r="N998" s="127"/>
    </row>
    <row r="999">
      <c r="E999" s="128"/>
      <c r="F999" s="127"/>
      <c r="G999" s="128"/>
      <c r="H999" s="127"/>
      <c r="I999" s="128"/>
      <c r="J999" s="127"/>
      <c r="L999" s="127"/>
      <c r="M999" s="128"/>
      <c r="N999" s="127"/>
    </row>
    <row r="1000">
      <c r="E1000" s="128"/>
      <c r="F1000" s="127"/>
      <c r="G1000" s="128"/>
      <c r="H1000" s="127"/>
      <c r="I1000" s="128"/>
      <c r="J1000" s="127"/>
      <c r="L1000" s="127"/>
      <c r="M1000" s="128"/>
      <c r="N1000" s="127"/>
    </row>
    <row r="1001">
      <c r="E1001" s="128"/>
      <c r="F1001" s="127"/>
      <c r="G1001" s="128"/>
      <c r="H1001" s="127"/>
      <c r="I1001" s="128"/>
      <c r="J1001" s="127"/>
      <c r="L1001" s="127"/>
      <c r="M1001" s="128"/>
      <c r="N1001" s="127"/>
    </row>
    <row r="1002">
      <c r="E1002" s="128"/>
      <c r="F1002" s="127"/>
      <c r="G1002" s="128"/>
      <c r="H1002" s="127"/>
      <c r="I1002" s="128"/>
      <c r="J1002" s="127"/>
      <c r="L1002" s="127"/>
      <c r="M1002" s="128"/>
      <c r="N1002" s="127"/>
    </row>
    <row r="1003">
      <c r="E1003" s="128"/>
      <c r="F1003" s="127"/>
      <c r="G1003" s="128"/>
      <c r="H1003" s="127"/>
      <c r="I1003" s="128"/>
      <c r="J1003" s="127"/>
      <c r="L1003" s="127"/>
      <c r="M1003" s="128"/>
      <c r="N1003" s="127"/>
    </row>
    <row r="1004">
      <c r="E1004" s="128"/>
      <c r="F1004" s="127"/>
      <c r="G1004" s="128"/>
      <c r="H1004" s="127"/>
      <c r="I1004" s="128"/>
      <c r="J1004" s="127"/>
      <c r="L1004" s="127"/>
      <c r="M1004" s="128"/>
      <c r="N1004" s="127"/>
    </row>
    <row r="1005">
      <c r="E1005" s="128"/>
      <c r="F1005" s="127"/>
      <c r="G1005" s="128"/>
      <c r="H1005" s="127"/>
      <c r="I1005" s="128"/>
      <c r="J1005" s="127"/>
      <c r="L1005" s="127"/>
      <c r="M1005" s="128"/>
      <c r="N1005" s="127"/>
    </row>
    <row r="1006">
      <c r="E1006" s="128"/>
      <c r="F1006" s="127"/>
      <c r="G1006" s="128"/>
      <c r="H1006" s="127"/>
      <c r="I1006" s="128"/>
      <c r="J1006" s="127"/>
      <c r="L1006" s="127"/>
      <c r="M1006" s="128"/>
      <c r="N1006" s="127"/>
    </row>
    <row r="1007">
      <c r="E1007" s="128"/>
      <c r="F1007" s="127"/>
      <c r="G1007" s="128"/>
      <c r="H1007" s="127"/>
      <c r="I1007" s="128"/>
      <c r="J1007" s="127"/>
      <c r="L1007" s="127"/>
      <c r="M1007" s="128"/>
      <c r="N1007" s="127"/>
    </row>
    <row r="1008">
      <c r="E1008" s="128"/>
      <c r="F1008" s="127"/>
      <c r="G1008" s="128"/>
      <c r="H1008" s="127"/>
      <c r="I1008" s="128"/>
      <c r="J1008" s="127"/>
      <c r="L1008" s="127"/>
      <c r="M1008" s="128"/>
      <c r="N1008" s="127"/>
    </row>
    <row r="1009">
      <c r="E1009" s="128"/>
      <c r="F1009" s="127"/>
      <c r="G1009" s="128"/>
      <c r="H1009" s="127"/>
      <c r="I1009" s="128"/>
      <c r="J1009" s="127"/>
      <c r="L1009" s="127"/>
      <c r="M1009" s="128"/>
      <c r="N1009" s="127"/>
    </row>
    <row r="1010">
      <c r="E1010" s="128"/>
      <c r="F1010" s="127"/>
      <c r="G1010" s="128"/>
      <c r="H1010" s="127"/>
      <c r="I1010" s="128"/>
      <c r="J1010" s="127"/>
      <c r="L1010" s="127"/>
      <c r="M1010" s="128"/>
      <c r="N1010" s="127"/>
    </row>
    <row r="1011">
      <c r="E1011" s="128"/>
      <c r="F1011" s="127"/>
      <c r="G1011" s="128"/>
      <c r="H1011" s="127"/>
      <c r="I1011" s="128"/>
      <c r="J1011" s="127"/>
      <c r="L1011" s="127"/>
      <c r="M1011" s="128"/>
      <c r="N1011" s="127"/>
    </row>
    <row r="1012">
      <c r="E1012" s="128"/>
      <c r="F1012" s="127"/>
      <c r="G1012" s="128"/>
      <c r="H1012" s="127"/>
      <c r="I1012" s="128"/>
      <c r="J1012" s="127"/>
      <c r="L1012" s="127"/>
      <c r="M1012" s="128"/>
      <c r="N1012" s="127"/>
    </row>
    <row r="1013">
      <c r="E1013" s="128"/>
      <c r="F1013" s="127"/>
      <c r="G1013" s="128"/>
      <c r="H1013" s="127"/>
      <c r="I1013" s="128"/>
      <c r="J1013" s="127"/>
      <c r="L1013" s="127"/>
      <c r="M1013" s="128"/>
      <c r="N1013" s="127"/>
    </row>
    <row r="1014">
      <c r="E1014" s="128"/>
      <c r="F1014" s="127"/>
      <c r="G1014" s="128"/>
      <c r="H1014" s="127"/>
      <c r="I1014" s="128"/>
      <c r="J1014" s="127"/>
      <c r="L1014" s="127"/>
      <c r="M1014" s="128"/>
      <c r="N1014" s="127"/>
    </row>
    <row r="1015">
      <c r="E1015" s="128"/>
      <c r="F1015" s="127"/>
      <c r="G1015" s="128"/>
      <c r="H1015" s="127"/>
      <c r="I1015" s="128"/>
      <c r="J1015" s="127"/>
      <c r="L1015" s="127"/>
      <c r="M1015" s="128"/>
      <c r="N1015" s="127"/>
    </row>
    <row r="1016">
      <c r="E1016" s="128"/>
      <c r="F1016" s="127"/>
      <c r="G1016" s="128"/>
      <c r="H1016" s="127"/>
      <c r="I1016" s="128"/>
      <c r="J1016" s="127"/>
      <c r="L1016" s="127"/>
      <c r="M1016" s="128"/>
      <c r="N1016" s="127"/>
    </row>
    <row r="1017">
      <c r="E1017" s="128"/>
      <c r="F1017" s="127"/>
      <c r="G1017" s="128"/>
      <c r="H1017" s="127"/>
      <c r="I1017" s="128"/>
      <c r="J1017" s="127"/>
      <c r="L1017" s="127"/>
      <c r="M1017" s="128"/>
      <c r="N1017" s="127"/>
    </row>
    <row r="1018">
      <c r="E1018" s="128"/>
      <c r="F1018" s="127"/>
      <c r="G1018" s="128"/>
      <c r="H1018" s="127"/>
      <c r="I1018" s="128"/>
      <c r="J1018" s="127"/>
      <c r="L1018" s="127"/>
      <c r="M1018" s="128"/>
      <c r="N1018" s="127"/>
    </row>
    <row r="1019">
      <c r="E1019" s="128"/>
      <c r="F1019" s="127"/>
      <c r="G1019" s="128"/>
      <c r="H1019" s="127"/>
      <c r="I1019" s="128"/>
      <c r="J1019" s="127"/>
      <c r="L1019" s="127"/>
      <c r="M1019" s="128"/>
      <c r="N1019" s="127"/>
    </row>
    <row r="1020">
      <c r="E1020" s="128"/>
      <c r="F1020" s="127"/>
      <c r="G1020" s="128"/>
      <c r="H1020" s="127"/>
      <c r="I1020" s="128"/>
      <c r="J1020" s="127"/>
      <c r="L1020" s="127"/>
      <c r="M1020" s="128"/>
      <c r="N1020" s="127"/>
    </row>
    <row r="1021">
      <c r="E1021" s="128"/>
      <c r="F1021" s="127"/>
      <c r="G1021" s="128"/>
      <c r="H1021" s="127"/>
      <c r="I1021" s="128"/>
      <c r="J1021" s="127"/>
      <c r="L1021" s="127"/>
      <c r="M1021" s="128"/>
      <c r="N1021" s="127"/>
    </row>
    <row r="1022">
      <c r="E1022" s="128"/>
      <c r="F1022" s="127"/>
      <c r="G1022" s="128"/>
      <c r="H1022" s="127"/>
      <c r="I1022" s="128"/>
      <c r="J1022" s="127"/>
      <c r="L1022" s="127"/>
      <c r="M1022" s="128"/>
      <c r="N1022" s="127"/>
    </row>
    <row r="1023">
      <c r="E1023" s="128"/>
      <c r="F1023" s="127"/>
      <c r="G1023" s="128"/>
      <c r="H1023" s="127"/>
      <c r="I1023" s="128"/>
      <c r="J1023" s="127"/>
      <c r="L1023" s="127"/>
      <c r="M1023" s="128"/>
      <c r="N1023" s="127"/>
    </row>
    <row r="1024">
      <c r="E1024" s="128"/>
      <c r="F1024" s="127"/>
      <c r="G1024" s="128"/>
      <c r="H1024" s="127"/>
      <c r="I1024" s="128"/>
      <c r="J1024" s="127"/>
      <c r="L1024" s="127"/>
      <c r="M1024" s="128"/>
      <c r="N1024" s="127"/>
    </row>
    <row r="1025">
      <c r="E1025" s="128"/>
      <c r="F1025" s="127"/>
      <c r="G1025" s="128"/>
      <c r="H1025" s="127"/>
      <c r="I1025" s="128"/>
      <c r="J1025" s="127"/>
      <c r="L1025" s="127"/>
      <c r="M1025" s="128"/>
      <c r="N1025" s="127"/>
    </row>
    <row r="1026">
      <c r="E1026" s="128"/>
      <c r="F1026" s="127"/>
      <c r="G1026" s="128"/>
      <c r="H1026" s="127"/>
      <c r="I1026" s="128"/>
      <c r="J1026" s="127"/>
      <c r="L1026" s="127"/>
      <c r="M1026" s="128"/>
      <c r="N1026" s="127"/>
    </row>
    <row r="1027">
      <c r="E1027" s="128"/>
      <c r="F1027" s="127"/>
      <c r="G1027" s="128"/>
      <c r="H1027" s="127"/>
      <c r="I1027" s="128"/>
      <c r="J1027" s="127"/>
      <c r="L1027" s="127"/>
      <c r="M1027" s="128"/>
      <c r="N1027" s="127"/>
    </row>
    <row r="1028">
      <c r="E1028" s="128"/>
      <c r="F1028" s="127"/>
      <c r="G1028" s="128"/>
      <c r="H1028" s="127"/>
      <c r="I1028" s="128"/>
      <c r="J1028" s="127"/>
      <c r="L1028" s="127"/>
      <c r="M1028" s="128"/>
      <c r="N1028" s="127"/>
    </row>
    <row r="1029">
      <c r="E1029" s="128"/>
      <c r="F1029" s="127"/>
      <c r="G1029" s="128"/>
      <c r="H1029" s="127"/>
      <c r="I1029" s="128"/>
      <c r="J1029" s="127"/>
      <c r="L1029" s="127"/>
      <c r="M1029" s="128"/>
      <c r="N1029" s="127"/>
    </row>
    <row r="1030">
      <c r="E1030" s="128"/>
      <c r="F1030" s="127"/>
      <c r="G1030" s="128"/>
      <c r="H1030" s="127"/>
      <c r="I1030" s="128"/>
      <c r="J1030" s="127"/>
      <c r="L1030" s="127"/>
      <c r="M1030" s="128"/>
      <c r="N1030" s="127"/>
    </row>
    <row r="1031">
      <c r="E1031" s="128"/>
      <c r="F1031" s="127"/>
      <c r="G1031" s="128"/>
      <c r="H1031" s="127"/>
      <c r="I1031" s="128"/>
      <c r="J1031" s="127"/>
      <c r="L1031" s="127"/>
      <c r="M1031" s="128"/>
      <c r="N1031" s="127"/>
    </row>
    <row r="1032">
      <c r="E1032" s="128"/>
      <c r="F1032" s="127"/>
      <c r="G1032" s="128"/>
      <c r="H1032" s="127"/>
      <c r="I1032" s="128"/>
      <c r="J1032" s="127"/>
      <c r="L1032" s="127"/>
      <c r="M1032" s="128"/>
      <c r="N1032" s="127"/>
    </row>
    <row r="1033">
      <c r="E1033" s="128"/>
      <c r="F1033" s="127"/>
      <c r="G1033" s="128"/>
      <c r="H1033" s="127"/>
      <c r="I1033" s="128"/>
      <c r="J1033" s="127"/>
      <c r="L1033" s="127"/>
      <c r="M1033" s="128"/>
      <c r="N1033" s="127"/>
    </row>
    <row r="1034">
      <c r="E1034" s="128"/>
      <c r="F1034" s="127"/>
      <c r="G1034" s="128"/>
      <c r="H1034" s="127"/>
      <c r="I1034" s="128"/>
      <c r="J1034" s="127"/>
      <c r="L1034" s="127"/>
      <c r="M1034" s="128"/>
      <c r="N1034" s="127"/>
    </row>
    <row r="1035">
      <c r="E1035" s="128"/>
      <c r="F1035" s="127"/>
      <c r="G1035" s="128"/>
      <c r="H1035" s="127"/>
      <c r="I1035" s="128"/>
      <c r="J1035" s="127"/>
      <c r="L1035" s="127"/>
      <c r="M1035" s="128"/>
      <c r="N1035" s="127"/>
    </row>
    <row r="1036">
      <c r="E1036" s="128"/>
      <c r="F1036" s="127"/>
      <c r="G1036" s="128"/>
      <c r="H1036" s="127"/>
      <c r="I1036" s="128"/>
      <c r="J1036" s="127"/>
      <c r="L1036" s="127"/>
      <c r="M1036" s="128"/>
      <c r="N1036" s="127"/>
    </row>
    <row r="1037">
      <c r="E1037" s="128"/>
      <c r="F1037" s="127"/>
      <c r="G1037" s="128"/>
      <c r="H1037" s="127"/>
      <c r="I1037" s="128"/>
      <c r="J1037" s="127"/>
      <c r="L1037" s="127"/>
      <c r="M1037" s="128"/>
      <c r="N1037" s="127"/>
    </row>
    <row r="1038">
      <c r="E1038" s="128"/>
      <c r="F1038" s="127"/>
      <c r="G1038" s="128"/>
      <c r="H1038" s="127"/>
      <c r="I1038" s="128"/>
      <c r="J1038" s="127"/>
      <c r="L1038" s="127"/>
      <c r="M1038" s="128"/>
      <c r="N1038" s="127"/>
    </row>
    <row r="1039">
      <c r="E1039" s="128"/>
      <c r="F1039" s="127"/>
      <c r="G1039" s="128"/>
      <c r="H1039" s="127"/>
      <c r="I1039" s="128"/>
      <c r="J1039" s="127"/>
      <c r="L1039" s="127"/>
      <c r="M1039" s="128"/>
      <c r="N1039" s="127"/>
    </row>
    <row r="1040">
      <c r="E1040" s="128"/>
      <c r="F1040" s="127"/>
      <c r="G1040" s="128"/>
      <c r="H1040" s="127"/>
      <c r="I1040" s="128"/>
      <c r="J1040" s="127"/>
      <c r="L1040" s="127"/>
      <c r="M1040" s="128"/>
      <c r="N1040" s="127"/>
    </row>
    <row r="1041">
      <c r="E1041" s="128"/>
      <c r="F1041" s="127"/>
      <c r="G1041" s="128"/>
      <c r="H1041" s="127"/>
      <c r="I1041" s="128"/>
      <c r="J1041" s="127"/>
      <c r="L1041" s="127"/>
      <c r="M1041" s="128"/>
      <c r="N1041" s="127"/>
    </row>
    <row r="1042">
      <c r="E1042" s="128"/>
      <c r="F1042" s="127"/>
      <c r="G1042" s="128"/>
      <c r="H1042" s="127"/>
      <c r="I1042" s="128"/>
      <c r="J1042" s="127"/>
      <c r="L1042" s="127"/>
      <c r="M1042" s="128"/>
      <c r="N1042" s="127"/>
    </row>
    <row r="1043">
      <c r="E1043" s="128"/>
      <c r="F1043" s="127"/>
      <c r="G1043" s="128"/>
      <c r="H1043" s="127"/>
      <c r="I1043" s="128"/>
      <c r="J1043" s="127"/>
      <c r="L1043" s="127"/>
      <c r="M1043" s="128"/>
      <c r="N1043" s="127"/>
    </row>
    <row r="1044">
      <c r="E1044" s="128"/>
      <c r="F1044" s="127"/>
      <c r="G1044" s="128"/>
      <c r="H1044" s="127"/>
      <c r="I1044" s="128"/>
      <c r="J1044" s="127"/>
      <c r="L1044" s="127"/>
      <c r="M1044" s="128"/>
      <c r="N1044" s="127"/>
    </row>
    <row r="1045">
      <c r="E1045" s="156"/>
      <c r="F1045" s="168"/>
      <c r="G1045" s="156"/>
      <c r="H1045" s="168"/>
      <c r="I1045" s="156"/>
      <c r="J1045" s="168"/>
      <c r="K1045" s="121"/>
      <c r="L1045" s="168"/>
      <c r="M1045" s="156"/>
      <c r="N1045" s="168"/>
    </row>
  </sheetData>
  <mergeCells count="1">
    <mergeCell ref="C54:D54"/>
  </mergeCells>
  <hyperlinks>
    <hyperlink r:id="rId1" ref="L5"/>
    <hyperlink r:id="rId2" ref="F6"/>
    <hyperlink r:id="rId3" ref="H6"/>
    <hyperlink r:id="rId4" ref="J6"/>
    <hyperlink r:id="rId5" ref="L6"/>
    <hyperlink r:id="rId6" ref="N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11.5"/>
    <col customWidth="1" min="3" max="3" width="14.0"/>
    <col customWidth="1" min="4" max="4" width="10.63"/>
    <col customWidth="1" min="5" max="5" width="12.0"/>
    <col customWidth="1" min="6" max="6" width="10.5"/>
    <col customWidth="1" min="10" max="10" width="11.38"/>
    <col customWidth="1" min="11" max="11" width="13.0"/>
  </cols>
  <sheetData>
    <row r="1">
      <c r="A1" s="1" t="s">
        <v>2</v>
      </c>
      <c r="B1" s="8" t="s">
        <v>3</v>
      </c>
      <c r="C1" s="10"/>
      <c r="D1" s="11"/>
      <c r="E1" s="10"/>
      <c r="F1" s="11"/>
      <c r="G1" s="10"/>
      <c r="H1" s="11"/>
      <c r="I1" s="9"/>
    </row>
    <row r="2">
      <c r="B2" s="126"/>
      <c r="C2" s="127"/>
      <c r="D2" s="128"/>
      <c r="E2" s="127"/>
      <c r="F2" s="128"/>
      <c r="G2" s="127"/>
      <c r="H2" s="128"/>
      <c r="I2" s="127"/>
      <c r="J2" s="128"/>
      <c r="K2" s="127"/>
    </row>
    <row r="3">
      <c r="B3" s="126" t="s">
        <v>72</v>
      </c>
      <c r="C3" s="127"/>
      <c r="D3" s="126" t="s">
        <v>72</v>
      </c>
      <c r="E3" s="127"/>
      <c r="F3" s="126" t="s">
        <v>72</v>
      </c>
      <c r="G3" s="127"/>
      <c r="H3" s="128"/>
      <c r="I3" s="127"/>
      <c r="J3" s="126" t="s">
        <v>72</v>
      </c>
      <c r="K3" s="127"/>
    </row>
    <row r="4">
      <c r="B4" s="131"/>
      <c r="C4" s="127"/>
      <c r="D4" s="131"/>
      <c r="E4" s="127"/>
      <c r="F4" s="131"/>
      <c r="G4" s="127"/>
      <c r="H4" s="128"/>
      <c r="I4" s="127"/>
      <c r="J4" s="131"/>
      <c r="K4" s="127"/>
    </row>
    <row r="5">
      <c r="B5" s="131"/>
      <c r="C5" s="127"/>
      <c r="D5" s="133"/>
      <c r="E5" s="127"/>
      <c r="F5" s="128"/>
      <c r="G5" s="127"/>
      <c r="H5" s="128"/>
      <c r="I5" s="127"/>
      <c r="J5" s="131"/>
      <c r="K5" s="127"/>
    </row>
    <row r="6">
      <c r="A6" s="25"/>
      <c r="B6" s="169" t="s">
        <v>586</v>
      </c>
      <c r="D6" s="169" t="s">
        <v>169</v>
      </c>
      <c r="E6" s="129"/>
      <c r="F6" s="129" t="s">
        <v>84</v>
      </c>
      <c r="G6" s="170"/>
      <c r="H6" s="128"/>
      <c r="I6" s="127"/>
      <c r="J6" s="169" t="s">
        <v>170</v>
      </c>
      <c r="K6" s="170"/>
    </row>
    <row r="7" ht="23.25" customHeight="1">
      <c r="A7" s="25"/>
      <c r="B7" s="126" t="s">
        <v>339</v>
      </c>
      <c r="C7" s="136"/>
      <c r="D7" s="126" t="s">
        <v>339</v>
      </c>
      <c r="E7" s="136"/>
      <c r="F7" s="126" t="s">
        <v>339</v>
      </c>
      <c r="G7" s="136"/>
      <c r="H7" s="126" t="s">
        <v>587</v>
      </c>
      <c r="I7" s="136" t="s">
        <v>588</v>
      </c>
      <c r="J7" s="126" t="s">
        <v>339</v>
      </c>
      <c r="K7" s="136"/>
    </row>
    <row r="8" ht="42.0" customHeight="1">
      <c r="A8" s="31" t="s">
        <v>589</v>
      </c>
      <c r="B8" s="126" t="s">
        <v>590</v>
      </c>
      <c r="C8" s="136" t="s">
        <v>591</v>
      </c>
      <c r="D8" s="126" t="s">
        <v>592</v>
      </c>
      <c r="E8" s="136" t="s">
        <v>593</v>
      </c>
      <c r="F8" s="126" t="s">
        <v>594</v>
      </c>
      <c r="G8" s="136" t="s">
        <v>595</v>
      </c>
      <c r="H8" s="126" t="s">
        <v>596</v>
      </c>
      <c r="I8" s="136" t="s">
        <v>597</v>
      </c>
      <c r="J8" s="126" t="s">
        <v>598</v>
      </c>
      <c r="K8" s="136" t="s">
        <v>599</v>
      </c>
    </row>
    <row r="9">
      <c r="A9" s="138">
        <v>1.0</v>
      </c>
      <c r="B9" s="131">
        <v>5.0</v>
      </c>
      <c r="C9" s="131">
        <v>2.0</v>
      </c>
      <c r="D9" s="131">
        <v>4.0</v>
      </c>
      <c r="E9" s="131">
        <v>3.0</v>
      </c>
      <c r="F9" s="131">
        <v>4.0</v>
      </c>
      <c r="G9" s="131">
        <v>2.0</v>
      </c>
      <c r="H9" s="36">
        <v>0.586907261184283</v>
      </c>
      <c r="I9" s="36">
        <v>0.436249551583646</v>
      </c>
      <c r="J9" s="131">
        <v>3.0</v>
      </c>
      <c r="K9" s="171">
        <v>2.0</v>
      </c>
    </row>
    <row r="10">
      <c r="A10" s="138">
        <v>2.0</v>
      </c>
      <c r="B10" s="131">
        <v>5.0</v>
      </c>
      <c r="C10" s="131">
        <v>2.0</v>
      </c>
      <c r="D10" s="131">
        <v>5.0</v>
      </c>
      <c r="E10" s="131">
        <v>2.0</v>
      </c>
      <c r="F10" s="131">
        <v>5.0</v>
      </c>
      <c r="G10" s="131">
        <v>2.0</v>
      </c>
      <c r="H10" s="36">
        <v>0.576087786683014</v>
      </c>
      <c r="I10" s="36">
        <v>0.566544887210641</v>
      </c>
      <c r="J10" s="131">
        <v>5.0</v>
      </c>
      <c r="K10" s="171">
        <v>1.0</v>
      </c>
    </row>
    <row r="11">
      <c r="A11" s="138">
        <v>3.0</v>
      </c>
      <c r="B11" s="131">
        <v>5.0</v>
      </c>
      <c r="C11" s="131">
        <v>4.0</v>
      </c>
      <c r="D11" s="131">
        <v>5.0</v>
      </c>
      <c r="E11" s="131">
        <v>4.0</v>
      </c>
      <c r="F11" s="131">
        <v>5.0</v>
      </c>
      <c r="G11" s="131">
        <v>3.0</v>
      </c>
      <c r="H11" s="36">
        <v>0.447050382416429</v>
      </c>
      <c r="I11" s="36">
        <v>0.442674742612455</v>
      </c>
      <c r="J11" s="131">
        <v>5.0</v>
      </c>
      <c r="K11" s="171">
        <v>3.0</v>
      </c>
    </row>
    <row r="12">
      <c r="A12" s="138">
        <v>4.0</v>
      </c>
      <c r="B12" s="131">
        <v>5.0</v>
      </c>
      <c r="C12" s="131">
        <v>5.0</v>
      </c>
      <c r="D12" s="131">
        <v>5.0</v>
      </c>
      <c r="E12" s="131">
        <v>4.0</v>
      </c>
      <c r="F12" s="131">
        <v>5.0</v>
      </c>
      <c r="G12" s="131">
        <v>4.0</v>
      </c>
      <c r="H12" s="36">
        <v>0.578823759158452</v>
      </c>
      <c r="I12" s="36">
        <v>0.548526980479558</v>
      </c>
      <c r="J12" s="131">
        <v>5.0</v>
      </c>
      <c r="K12" s="171">
        <v>2.0</v>
      </c>
      <c r="W12" s="21"/>
    </row>
    <row r="13">
      <c r="A13" s="138">
        <v>5.0</v>
      </c>
      <c r="B13" s="131">
        <v>5.0</v>
      </c>
      <c r="C13" s="131">
        <v>5.0</v>
      </c>
      <c r="D13" s="131">
        <v>5.0</v>
      </c>
      <c r="E13" s="131">
        <v>5.0</v>
      </c>
      <c r="F13" s="131">
        <v>5.0</v>
      </c>
      <c r="G13" s="131">
        <v>4.0</v>
      </c>
      <c r="H13" s="36">
        <v>0.487817580997943</v>
      </c>
      <c r="I13" s="138">
        <v>0.495051</v>
      </c>
      <c r="J13" s="131">
        <v>5.0</v>
      </c>
      <c r="K13" s="171">
        <v>3.0</v>
      </c>
    </row>
    <row r="14">
      <c r="A14" s="138">
        <v>6.0</v>
      </c>
      <c r="B14" s="131">
        <v>5.0</v>
      </c>
      <c r="C14" s="131">
        <v>4.0</v>
      </c>
      <c r="D14" s="131">
        <v>5.0</v>
      </c>
      <c r="E14" s="131">
        <v>5.0</v>
      </c>
      <c r="F14" s="131">
        <v>5.0</v>
      </c>
      <c r="G14" s="131">
        <v>4.0</v>
      </c>
      <c r="H14" s="36">
        <v>0.467899478971958</v>
      </c>
      <c r="I14" s="36">
        <v>0.545698790839224</v>
      </c>
      <c r="J14" s="131">
        <v>5.0</v>
      </c>
      <c r="K14" s="171">
        <v>2.0</v>
      </c>
    </row>
    <row r="15">
      <c r="A15" s="138">
        <v>7.0</v>
      </c>
      <c r="B15" s="131">
        <v>5.0</v>
      </c>
      <c r="C15" s="131">
        <v>4.0</v>
      </c>
      <c r="D15" s="131">
        <v>5.0</v>
      </c>
      <c r="E15" s="131">
        <v>5.0</v>
      </c>
      <c r="F15" s="131">
        <v>5.0</v>
      </c>
      <c r="G15" s="131">
        <v>5.0</v>
      </c>
      <c r="H15" s="36">
        <v>0.575616808874266</v>
      </c>
      <c r="I15" s="36">
        <v>0.532597654632159</v>
      </c>
      <c r="J15" s="131">
        <v>5.0</v>
      </c>
      <c r="K15" s="171">
        <v>3.0</v>
      </c>
    </row>
    <row r="16">
      <c r="A16" s="138">
        <v>8.0</v>
      </c>
      <c r="B16" s="131">
        <v>5.0</v>
      </c>
      <c r="C16" s="131">
        <v>3.0</v>
      </c>
      <c r="D16" s="131">
        <v>5.0</v>
      </c>
      <c r="E16" s="131">
        <v>5.0</v>
      </c>
      <c r="F16" s="131">
        <v>5.0</v>
      </c>
      <c r="G16" s="131">
        <v>3.0</v>
      </c>
      <c r="H16" s="36">
        <v>0.482011158060696</v>
      </c>
      <c r="I16" s="138">
        <v>0.494269</v>
      </c>
      <c r="J16" s="131">
        <v>5.0</v>
      </c>
      <c r="K16" s="171">
        <v>2.0</v>
      </c>
    </row>
    <row r="17">
      <c r="A17" s="138">
        <v>9.0</v>
      </c>
      <c r="B17" s="131">
        <v>5.0</v>
      </c>
      <c r="C17" s="131">
        <v>3.0</v>
      </c>
      <c r="D17" s="131">
        <v>3.0</v>
      </c>
      <c r="E17" s="131">
        <v>4.0</v>
      </c>
      <c r="F17" s="131">
        <v>4.0</v>
      </c>
      <c r="G17" s="131">
        <v>3.0</v>
      </c>
      <c r="H17" s="138">
        <v>0.57062</v>
      </c>
      <c r="I17" s="138">
        <v>0.590297</v>
      </c>
      <c r="J17" s="131">
        <v>4.0</v>
      </c>
      <c r="K17" s="171">
        <v>3.0</v>
      </c>
    </row>
    <row r="18">
      <c r="A18" s="138">
        <v>10.0</v>
      </c>
      <c r="B18" s="131">
        <v>5.0</v>
      </c>
      <c r="C18" s="131">
        <v>3.0</v>
      </c>
      <c r="D18" s="131">
        <v>5.0</v>
      </c>
      <c r="E18" s="131">
        <v>3.0</v>
      </c>
      <c r="F18" s="131">
        <v>5.0</v>
      </c>
      <c r="G18" s="131">
        <v>3.0</v>
      </c>
      <c r="H18" s="36">
        <v>0.590157490968704</v>
      </c>
      <c r="I18" s="36">
        <v>0.583632511984218</v>
      </c>
      <c r="J18" s="131">
        <v>5.0</v>
      </c>
      <c r="K18" s="171">
        <v>2.0</v>
      </c>
    </row>
    <row r="19">
      <c r="A19" s="138">
        <v>11.0</v>
      </c>
      <c r="B19" s="131">
        <v>5.0</v>
      </c>
      <c r="C19" s="131">
        <v>2.0</v>
      </c>
      <c r="D19" s="131">
        <v>5.0</v>
      </c>
      <c r="E19" s="131">
        <v>2.0</v>
      </c>
      <c r="F19" s="131">
        <v>5.0</v>
      </c>
      <c r="G19" s="131">
        <v>2.0</v>
      </c>
      <c r="H19" s="36">
        <v>0.579777226616174</v>
      </c>
      <c r="I19" s="36">
        <v>0.569489275415738</v>
      </c>
      <c r="J19" s="131">
        <v>5.0</v>
      </c>
      <c r="K19" s="171">
        <v>2.0</v>
      </c>
    </row>
    <row r="20">
      <c r="A20" s="138">
        <v>12.0</v>
      </c>
      <c r="B20" s="131">
        <v>5.0</v>
      </c>
      <c r="C20" s="131">
        <v>5.0</v>
      </c>
      <c r="D20" s="131">
        <v>5.0</v>
      </c>
      <c r="E20" s="131">
        <v>5.0</v>
      </c>
      <c r="F20" s="131">
        <v>5.0</v>
      </c>
      <c r="G20" s="131">
        <v>3.0</v>
      </c>
      <c r="H20" s="36">
        <v>0.55661720304917</v>
      </c>
      <c r="I20" s="36">
        <v>0.563217260516606</v>
      </c>
      <c r="J20" s="131">
        <v>5.0</v>
      </c>
      <c r="K20" s="171">
        <v>3.0</v>
      </c>
    </row>
    <row r="21">
      <c r="A21" s="138">
        <v>13.0</v>
      </c>
      <c r="B21" s="131">
        <v>5.0</v>
      </c>
      <c r="C21" s="131">
        <v>2.0</v>
      </c>
      <c r="D21" s="131">
        <v>5.0</v>
      </c>
      <c r="E21" s="131">
        <v>2.0</v>
      </c>
      <c r="F21" s="131">
        <v>5.0</v>
      </c>
      <c r="G21" s="131">
        <v>3.0</v>
      </c>
      <c r="H21" s="138">
        <v>0.576926</v>
      </c>
      <c r="I21" s="36">
        <v>0.568772337757624</v>
      </c>
      <c r="J21" s="131">
        <v>5.0</v>
      </c>
      <c r="K21" s="171">
        <v>3.0</v>
      </c>
    </row>
    <row r="22">
      <c r="A22" s="138">
        <v>14.0</v>
      </c>
      <c r="B22" s="131">
        <v>5.0</v>
      </c>
      <c r="C22" s="131">
        <v>5.0</v>
      </c>
      <c r="D22" s="131">
        <v>5.0</v>
      </c>
      <c r="E22" s="131">
        <v>2.0</v>
      </c>
      <c r="F22" s="131">
        <v>5.0</v>
      </c>
      <c r="G22" s="131">
        <v>3.0</v>
      </c>
      <c r="H22" s="36">
        <v>0.557744824351408</v>
      </c>
      <c r="I22" s="36">
        <v>0.582386434078216</v>
      </c>
      <c r="J22" s="131">
        <v>5.0</v>
      </c>
      <c r="K22" s="171">
        <v>3.0</v>
      </c>
    </row>
    <row r="23">
      <c r="A23" s="138">
        <v>15.0</v>
      </c>
      <c r="B23" s="131">
        <v>5.0</v>
      </c>
      <c r="C23" s="131">
        <v>4.0</v>
      </c>
      <c r="D23" s="131">
        <v>5.0</v>
      </c>
      <c r="E23" s="131">
        <v>4.0</v>
      </c>
      <c r="F23" s="131">
        <v>5.0</v>
      </c>
      <c r="G23" s="131">
        <v>4.0</v>
      </c>
      <c r="H23" s="36">
        <v>0.504703996846309</v>
      </c>
      <c r="I23" s="36">
        <v>0.51679469530399</v>
      </c>
      <c r="J23" s="131">
        <v>5.0</v>
      </c>
      <c r="K23" s="171">
        <v>2.0</v>
      </c>
    </row>
    <row r="24">
      <c r="A24" s="138">
        <v>16.0</v>
      </c>
      <c r="B24" s="131">
        <v>5.0</v>
      </c>
      <c r="C24" s="131">
        <v>1.0</v>
      </c>
      <c r="D24" s="131">
        <v>5.0</v>
      </c>
      <c r="E24" s="131">
        <v>2.0</v>
      </c>
      <c r="F24" s="131">
        <v>5.0</v>
      </c>
      <c r="G24" s="131">
        <v>2.0</v>
      </c>
      <c r="H24" s="36">
        <v>0.568494035265384</v>
      </c>
      <c r="I24" s="36">
        <v>0.563129728803267</v>
      </c>
      <c r="J24" s="131">
        <v>5.0</v>
      </c>
      <c r="K24" s="171">
        <v>2.0</v>
      </c>
    </row>
    <row r="25">
      <c r="A25" s="138">
        <v>17.0</v>
      </c>
      <c r="B25" s="131">
        <v>5.0</v>
      </c>
      <c r="C25" s="131">
        <v>1.0</v>
      </c>
      <c r="D25" s="131">
        <v>5.0</v>
      </c>
      <c r="E25" s="131">
        <v>5.0</v>
      </c>
      <c r="F25" s="131">
        <v>5.0</v>
      </c>
      <c r="G25" s="131">
        <v>3.0</v>
      </c>
      <c r="H25" s="138">
        <v>0.4625</v>
      </c>
      <c r="I25" s="36">
        <v>0.533486454041449</v>
      </c>
      <c r="J25" s="131">
        <v>5.0</v>
      </c>
      <c r="K25" s="171">
        <v>2.0</v>
      </c>
    </row>
    <row r="26">
      <c r="A26" s="138">
        <v>18.0</v>
      </c>
      <c r="B26" s="131">
        <v>5.0</v>
      </c>
      <c r="C26" s="131">
        <v>5.0</v>
      </c>
      <c r="D26" s="131">
        <v>5.0</v>
      </c>
      <c r="E26" s="131">
        <v>2.0</v>
      </c>
      <c r="F26" s="131">
        <v>5.0</v>
      </c>
      <c r="G26" s="131">
        <v>2.0</v>
      </c>
      <c r="H26" s="36">
        <v>0.557738499654518</v>
      </c>
      <c r="I26" s="36">
        <v>0.554333332475725</v>
      </c>
      <c r="J26" s="131">
        <v>5.0</v>
      </c>
      <c r="K26" s="171">
        <v>2.0</v>
      </c>
    </row>
    <row r="27">
      <c r="A27" s="138">
        <v>19.0</v>
      </c>
      <c r="B27" s="131">
        <v>5.0</v>
      </c>
      <c r="C27" s="131">
        <v>3.0</v>
      </c>
      <c r="D27" s="131">
        <v>4.0</v>
      </c>
      <c r="E27" s="131">
        <v>1.0</v>
      </c>
      <c r="F27" s="131">
        <v>5.0</v>
      </c>
      <c r="G27" s="131">
        <v>2.0</v>
      </c>
      <c r="H27" s="36">
        <v>0.552312632853334</v>
      </c>
      <c r="I27" s="36">
        <v>0.557310405102643</v>
      </c>
      <c r="J27" s="131">
        <v>5.0</v>
      </c>
      <c r="K27" s="171">
        <v>2.0</v>
      </c>
    </row>
    <row r="28">
      <c r="A28" s="138">
        <v>20.0</v>
      </c>
      <c r="B28" s="131">
        <v>5.0</v>
      </c>
      <c r="C28" s="131">
        <v>5.0</v>
      </c>
      <c r="D28" s="131">
        <v>5.0</v>
      </c>
      <c r="E28" s="131">
        <v>1.0</v>
      </c>
      <c r="F28" s="131">
        <v>5.0</v>
      </c>
      <c r="G28" s="131">
        <v>3.0</v>
      </c>
      <c r="H28" s="36">
        <v>0.559540505662108</v>
      </c>
      <c r="I28" s="36">
        <v>0.549387858672575</v>
      </c>
      <c r="J28" s="131">
        <v>5.0</v>
      </c>
      <c r="K28" s="171">
        <v>2.0</v>
      </c>
    </row>
    <row r="29">
      <c r="B29" s="53"/>
      <c r="C29" s="147"/>
      <c r="D29" s="144"/>
      <c r="E29" s="147"/>
      <c r="F29" s="144"/>
      <c r="G29" s="71"/>
      <c r="J29" s="144"/>
      <c r="K29" s="71"/>
    </row>
    <row r="30">
      <c r="B30" s="53"/>
      <c r="C30" s="147"/>
      <c r="D30" s="53"/>
      <c r="E30" s="147"/>
      <c r="F30" s="53"/>
      <c r="G30" s="172"/>
      <c r="H30" s="173"/>
      <c r="I30" s="173"/>
      <c r="J30" s="53"/>
      <c r="K30" s="172"/>
    </row>
    <row r="31">
      <c r="B31" s="53"/>
      <c r="C31" s="147"/>
      <c r="D31" s="53"/>
      <c r="E31" s="147"/>
      <c r="F31" s="53"/>
      <c r="G31" s="172"/>
      <c r="H31" s="173"/>
      <c r="I31" s="173"/>
      <c r="J31" s="53"/>
      <c r="K31" s="172"/>
    </row>
    <row r="32">
      <c r="B32" s="53"/>
      <c r="C32" s="147"/>
      <c r="D32" s="53"/>
      <c r="E32" s="147"/>
      <c r="F32" s="53"/>
      <c r="G32" s="71"/>
      <c r="J32" s="53"/>
      <c r="K32" s="71"/>
    </row>
    <row r="33">
      <c r="B33" s="53"/>
      <c r="C33" s="147"/>
      <c r="D33" s="53"/>
      <c r="E33" s="147"/>
      <c r="F33" s="53"/>
      <c r="G33" s="71"/>
      <c r="J33" s="53"/>
      <c r="K33" s="71"/>
    </row>
    <row r="34">
      <c r="B34" s="53"/>
      <c r="C34" s="147"/>
      <c r="D34" s="144"/>
      <c r="E34" s="147"/>
      <c r="F34" s="144"/>
      <c r="G34" s="71"/>
      <c r="J34" s="144"/>
      <c r="K34" s="71"/>
    </row>
    <row r="35">
      <c r="C35" s="71"/>
      <c r="E35" s="71"/>
      <c r="G35" s="71"/>
      <c r="K35" s="71"/>
    </row>
    <row r="36">
      <c r="C36" s="71"/>
      <c r="E36" s="71"/>
      <c r="G36" s="71"/>
      <c r="K36" s="71"/>
    </row>
    <row r="37">
      <c r="B37" s="2"/>
    </row>
    <row r="38">
      <c r="B38" s="1"/>
      <c r="D38" s="1"/>
      <c r="F38" s="1"/>
      <c r="J38" s="1"/>
    </row>
    <row r="39" ht="45.0" customHeight="1">
      <c r="B39" s="94"/>
      <c r="C39" s="79"/>
      <c r="D39" s="94"/>
      <c r="E39" s="79"/>
      <c r="F39" s="94"/>
      <c r="G39" s="79"/>
      <c r="J39" s="94"/>
      <c r="K39" s="79"/>
    </row>
    <row r="40" ht="57.0" customHeight="1">
      <c r="B40" s="94"/>
      <c r="C40" s="79"/>
      <c r="D40" s="94"/>
      <c r="E40" s="79"/>
      <c r="F40" s="94"/>
      <c r="G40" s="79"/>
      <c r="J40" s="94"/>
      <c r="K40" s="79"/>
    </row>
    <row r="41" ht="58.5" customHeight="1">
      <c r="B41" s="94"/>
      <c r="C41" s="79"/>
      <c r="D41" s="94"/>
      <c r="E41" s="79"/>
      <c r="F41" s="94"/>
      <c r="G41" s="79"/>
      <c r="J41" s="94"/>
      <c r="K41" s="79"/>
    </row>
    <row r="42" ht="58.5" customHeight="1">
      <c r="B42" s="94"/>
      <c r="C42" s="79"/>
      <c r="D42" s="94"/>
      <c r="E42" s="79"/>
      <c r="F42" s="94"/>
      <c r="G42" s="79"/>
      <c r="J42" s="94"/>
      <c r="K42" s="79"/>
    </row>
    <row r="43" ht="66.0" customHeight="1">
      <c r="B43" s="94"/>
      <c r="C43" s="79"/>
      <c r="D43" s="94"/>
      <c r="E43" s="79"/>
      <c r="F43" s="94"/>
      <c r="G43" s="79"/>
      <c r="J43" s="94"/>
      <c r="K43" s="79"/>
    </row>
    <row r="44" ht="65.25" customHeight="1">
      <c r="B44" s="94"/>
      <c r="C44" s="79"/>
      <c r="D44" s="94"/>
      <c r="E44" s="79"/>
      <c r="F44" s="94"/>
      <c r="G44" s="79"/>
      <c r="J44" s="94"/>
      <c r="K44" s="79"/>
    </row>
    <row r="45" ht="48.75" customHeight="1">
      <c r="B45" s="94"/>
      <c r="C45" s="79"/>
      <c r="D45" s="94"/>
      <c r="E45" s="79"/>
      <c r="F45" s="94"/>
      <c r="G45" s="79"/>
      <c r="J45" s="94"/>
      <c r="K45" s="79"/>
    </row>
    <row r="46" ht="51.75" customHeight="1">
      <c r="B46" s="94"/>
      <c r="C46" s="79"/>
      <c r="D46" s="94"/>
      <c r="E46" s="79"/>
      <c r="F46" s="94"/>
      <c r="G46" s="79"/>
      <c r="J46" s="94"/>
      <c r="K46" s="79"/>
    </row>
    <row r="47" ht="51.75" customHeight="1">
      <c r="B47" s="94"/>
      <c r="C47" s="79"/>
      <c r="D47" s="94"/>
      <c r="E47" s="79"/>
      <c r="F47" s="94"/>
      <c r="G47" s="79"/>
      <c r="J47" s="94"/>
      <c r="K47" s="79"/>
    </row>
    <row r="48" ht="51.0" customHeight="1">
      <c r="B48" s="94"/>
      <c r="C48" s="79"/>
      <c r="D48" s="94"/>
      <c r="E48" s="79"/>
      <c r="F48" s="94"/>
      <c r="G48" s="79"/>
      <c r="J48" s="94"/>
      <c r="K48" s="79"/>
    </row>
    <row r="49" ht="51.0" customHeight="1">
      <c r="B49" s="94"/>
      <c r="C49" s="79"/>
      <c r="D49" s="94"/>
      <c r="E49" s="79"/>
      <c r="F49" s="94"/>
      <c r="G49" s="79"/>
      <c r="J49" s="94"/>
      <c r="K49" s="79"/>
    </row>
    <row r="50" ht="46.5" customHeight="1">
      <c r="B50" s="94"/>
      <c r="C50" s="79"/>
      <c r="D50" s="94"/>
      <c r="E50" s="79"/>
      <c r="F50" s="94"/>
      <c r="G50" s="79"/>
      <c r="J50" s="94"/>
      <c r="K50" s="79"/>
    </row>
    <row r="51" ht="49.5" customHeight="1">
      <c r="B51" s="94"/>
      <c r="C51" s="79"/>
      <c r="D51" s="94"/>
      <c r="E51" s="79"/>
      <c r="F51" s="94"/>
      <c r="G51" s="79"/>
      <c r="J51" s="94"/>
      <c r="K51" s="79"/>
    </row>
    <row r="52" ht="45.0" customHeight="1">
      <c r="B52" s="94"/>
      <c r="C52" s="79"/>
      <c r="D52" s="94"/>
      <c r="E52" s="79"/>
      <c r="F52" s="94"/>
      <c r="G52" s="79"/>
      <c r="J52" s="94"/>
      <c r="K52" s="79"/>
    </row>
    <row r="53" ht="52.5" customHeight="1">
      <c r="B53" s="94"/>
      <c r="C53" s="79"/>
      <c r="D53" s="94"/>
      <c r="E53" s="79"/>
      <c r="F53" s="94"/>
      <c r="G53" s="79"/>
      <c r="J53" s="94"/>
      <c r="K53" s="79"/>
    </row>
    <row r="54" ht="48.0" customHeight="1">
      <c r="B54" s="94"/>
      <c r="C54" s="79"/>
      <c r="D54" s="94"/>
      <c r="E54" s="79"/>
      <c r="F54" s="94"/>
      <c r="G54" s="79"/>
      <c r="J54" s="94"/>
      <c r="K54" s="79"/>
    </row>
    <row r="55" ht="46.5" customHeight="1">
      <c r="B55" s="94"/>
      <c r="C55" s="79"/>
      <c r="D55" s="94"/>
      <c r="E55" s="79"/>
      <c r="F55" s="94"/>
      <c r="G55" s="79"/>
      <c r="J55" s="94"/>
      <c r="K55" s="79"/>
    </row>
    <row r="56" ht="48.0" customHeight="1">
      <c r="B56" s="94"/>
      <c r="C56" s="79"/>
      <c r="D56" s="94"/>
      <c r="E56" s="79"/>
      <c r="F56" s="94"/>
      <c r="G56" s="79"/>
      <c r="J56" s="94"/>
      <c r="K56" s="79"/>
    </row>
    <row r="57" ht="45.75" customHeight="1">
      <c r="B57" s="94"/>
      <c r="C57" s="79"/>
      <c r="D57" s="94"/>
      <c r="E57" s="79"/>
      <c r="F57" s="94"/>
      <c r="G57" s="79"/>
      <c r="J57" s="94"/>
      <c r="K57" s="79"/>
    </row>
    <row r="58" ht="48.0" customHeight="1">
      <c r="B58" s="94"/>
      <c r="C58" s="79"/>
      <c r="D58" s="94"/>
      <c r="E58" s="79"/>
      <c r="F58" s="94"/>
      <c r="G58" s="79"/>
      <c r="J58" s="94"/>
      <c r="K58" s="79"/>
    </row>
    <row r="59" ht="50.25" customHeight="1">
      <c r="B59" s="94"/>
      <c r="C59" s="79"/>
      <c r="D59" s="94"/>
      <c r="E59" s="79"/>
      <c r="F59" s="94"/>
      <c r="G59" s="79"/>
      <c r="J59" s="94"/>
      <c r="K59" s="79"/>
    </row>
    <row r="60" ht="45.0" customHeight="1">
      <c r="B60" s="94"/>
      <c r="C60" s="79"/>
      <c r="D60" s="94"/>
      <c r="E60" s="79"/>
      <c r="F60" s="94"/>
      <c r="G60" s="79"/>
      <c r="J60" s="94"/>
      <c r="K60" s="79"/>
    </row>
    <row r="61" ht="51.75" customHeight="1">
      <c r="B61" s="94"/>
      <c r="C61" s="79"/>
      <c r="D61" s="94"/>
      <c r="E61" s="79"/>
      <c r="F61" s="94"/>
      <c r="G61" s="79"/>
      <c r="J61" s="94"/>
      <c r="K61" s="79"/>
    </row>
    <row r="62" ht="49.5" customHeight="1">
      <c r="B62" s="94"/>
      <c r="C62" s="79"/>
      <c r="D62" s="94"/>
      <c r="E62" s="79"/>
      <c r="F62" s="94"/>
      <c r="G62" s="79"/>
      <c r="J62" s="94"/>
      <c r="K62" s="79"/>
    </row>
    <row r="63" ht="52.5" customHeight="1">
      <c r="B63" s="94"/>
      <c r="C63" s="79"/>
      <c r="D63" s="94"/>
      <c r="E63" s="79"/>
      <c r="F63" s="94"/>
      <c r="G63" s="79"/>
      <c r="K63" s="79"/>
    </row>
    <row r="64" ht="57.0" customHeight="1">
      <c r="B64" s="94"/>
      <c r="C64" s="79"/>
      <c r="D64" s="94"/>
      <c r="E64" s="79"/>
      <c r="F64" s="94"/>
      <c r="G64" s="79"/>
      <c r="J64" s="94"/>
      <c r="K64" s="79"/>
    </row>
    <row r="65" ht="52.5" customHeight="1">
      <c r="B65" s="94"/>
      <c r="C65" s="79"/>
      <c r="D65" s="94"/>
      <c r="E65" s="79"/>
      <c r="F65" s="94"/>
      <c r="G65" s="79"/>
      <c r="J65" s="94"/>
      <c r="K65" s="79"/>
    </row>
    <row r="66" ht="48.75" customHeight="1">
      <c r="B66" s="94"/>
      <c r="C66" s="79"/>
      <c r="D66" s="94"/>
      <c r="E66" s="79"/>
      <c r="F66" s="94"/>
      <c r="G66" s="79"/>
      <c r="J66" s="94"/>
      <c r="K66" s="79"/>
    </row>
    <row r="67" ht="52.5" customHeight="1">
      <c r="B67" s="94"/>
      <c r="C67" s="79"/>
      <c r="D67" s="94"/>
      <c r="E67" s="79"/>
      <c r="F67" s="94"/>
      <c r="G67" s="79"/>
      <c r="J67" s="94"/>
      <c r="K67" s="79"/>
    </row>
    <row r="68" ht="51.0" customHeight="1">
      <c r="B68" s="94"/>
      <c r="C68" s="79"/>
      <c r="D68" s="94"/>
      <c r="E68" s="79"/>
      <c r="F68" s="94"/>
      <c r="G68" s="79"/>
      <c r="J68" s="94"/>
      <c r="K68" s="79"/>
    </row>
    <row r="69" ht="48.75" customHeight="1">
      <c r="B69" s="94"/>
      <c r="C69" s="79"/>
      <c r="D69" s="94"/>
      <c r="E69" s="79"/>
      <c r="F69" s="94"/>
      <c r="G69" s="79"/>
      <c r="J69" s="94"/>
      <c r="K69" s="79"/>
    </row>
    <row r="70" ht="48.75" customHeight="1">
      <c r="B70" s="94"/>
      <c r="C70" s="79"/>
      <c r="D70" s="94"/>
      <c r="E70" s="79"/>
      <c r="F70" s="94"/>
      <c r="G70" s="79"/>
      <c r="J70" s="94"/>
      <c r="K70" s="79"/>
    </row>
    <row r="71" ht="51.0" customHeight="1">
      <c r="B71" s="94"/>
      <c r="C71" s="79"/>
      <c r="D71" s="94"/>
      <c r="E71" s="79"/>
      <c r="F71" s="94"/>
      <c r="G71" s="79"/>
      <c r="J71" s="94"/>
      <c r="K71" s="79"/>
    </row>
    <row r="72" ht="50.25" customHeight="1">
      <c r="B72" s="94"/>
      <c r="C72" s="79"/>
      <c r="D72" s="94"/>
      <c r="E72" s="79"/>
      <c r="F72" s="94"/>
      <c r="G72" s="79"/>
      <c r="J72" s="94"/>
      <c r="K72" s="79"/>
    </row>
    <row r="73" ht="48.75" customHeight="1">
      <c r="B73" s="94"/>
      <c r="C73" s="79"/>
      <c r="D73" s="94"/>
      <c r="E73" s="79"/>
      <c r="F73" s="94"/>
      <c r="G73" s="79"/>
      <c r="J73" s="94"/>
      <c r="K73" s="79"/>
    </row>
    <row r="74" ht="52.5" customHeight="1">
      <c r="B74" s="94"/>
      <c r="C74" s="79"/>
      <c r="D74" s="94"/>
      <c r="E74" s="79"/>
      <c r="F74" s="94"/>
      <c r="G74" s="79"/>
      <c r="J74" s="94"/>
      <c r="K74" s="79"/>
    </row>
    <row r="75" ht="53.25" customHeight="1">
      <c r="B75" s="94"/>
      <c r="C75" s="79"/>
      <c r="D75" s="94"/>
      <c r="E75" s="79"/>
      <c r="F75" s="94"/>
      <c r="G75" s="79"/>
      <c r="J75" s="94"/>
      <c r="K75" s="79"/>
    </row>
    <row r="76" ht="53.25" customHeight="1">
      <c r="B76" s="94"/>
      <c r="C76" s="79"/>
      <c r="D76" s="94"/>
      <c r="E76" s="79"/>
      <c r="F76" s="94"/>
      <c r="G76" s="79"/>
      <c r="J76" s="94"/>
      <c r="K76" s="79"/>
    </row>
    <row r="77" ht="52.5" customHeight="1">
      <c r="B77" s="94"/>
      <c r="C77" s="79"/>
      <c r="D77" s="94"/>
      <c r="E77" s="79"/>
      <c r="F77" s="94"/>
      <c r="G77" s="79"/>
      <c r="J77" s="94"/>
      <c r="K77" s="79"/>
    </row>
    <row r="78" ht="62.25" customHeight="1">
      <c r="B78" s="94"/>
      <c r="C78" s="79"/>
      <c r="D78" s="94"/>
      <c r="E78" s="79"/>
      <c r="F78" s="94"/>
      <c r="G78" s="79"/>
      <c r="J78" s="94"/>
      <c r="K78" s="79"/>
    </row>
    <row r="79">
      <c r="B79" s="79"/>
      <c r="C79" s="79"/>
      <c r="D79" s="79"/>
      <c r="E79" s="79"/>
      <c r="F79" s="79"/>
      <c r="G79" s="79"/>
      <c r="J79" s="79"/>
      <c r="K79" s="79"/>
    </row>
    <row r="80">
      <c r="B80" s="79"/>
      <c r="C80" s="79"/>
      <c r="D80" s="79"/>
      <c r="E80" s="79"/>
      <c r="F80" s="79"/>
      <c r="G80" s="79"/>
      <c r="J80" s="79"/>
      <c r="K80" s="79"/>
    </row>
    <row r="81">
      <c r="B81" s="79"/>
      <c r="C81" s="79"/>
      <c r="D81" s="79"/>
      <c r="E81" s="79"/>
      <c r="F81" s="79"/>
      <c r="G81" s="79"/>
      <c r="J81" s="79"/>
      <c r="K81" s="79"/>
    </row>
    <row r="82">
      <c r="B82" s="79"/>
      <c r="C82" s="79"/>
      <c r="D82" s="79"/>
      <c r="E82" s="79"/>
      <c r="F82" s="79"/>
      <c r="G82" s="79"/>
      <c r="J82" s="79"/>
      <c r="K82" s="79"/>
    </row>
    <row r="83">
      <c r="B83" s="79"/>
      <c r="C83" s="79"/>
      <c r="D83" s="79"/>
      <c r="E83" s="79"/>
      <c r="F83" s="79"/>
      <c r="G83" s="79"/>
      <c r="J83" s="79"/>
      <c r="K83" s="79"/>
    </row>
    <row r="84">
      <c r="B84" s="79"/>
      <c r="C84" s="79"/>
      <c r="D84" s="79"/>
      <c r="E84" s="79"/>
      <c r="F84" s="79"/>
      <c r="G84" s="79"/>
      <c r="J84" s="79"/>
      <c r="K84" s="79"/>
    </row>
    <row r="85">
      <c r="B85" s="79"/>
      <c r="C85" s="79"/>
      <c r="D85" s="79"/>
      <c r="E85" s="79"/>
      <c r="F85" s="79"/>
      <c r="G85" s="79"/>
      <c r="J85" s="79"/>
      <c r="K85" s="79"/>
    </row>
    <row r="86">
      <c r="B86" s="79"/>
      <c r="C86" s="79"/>
      <c r="D86" s="79"/>
      <c r="E86" s="79"/>
      <c r="F86" s="79"/>
      <c r="G86" s="79"/>
      <c r="J86" s="79"/>
      <c r="K86" s="79"/>
    </row>
    <row r="87">
      <c r="B87" s="79"/>
      <c r="C87" s="79"/>
      <c r="D87" s="79"/>
      <c r="E87" s="79"/>
      <c r="F87" s="79"/>
      <c r="G87" s="79"/>
      <c r="J87" s="79"/>
      <c r="K87" s="79"/>
    </row>
    <row r="88">
      <c r="B88" s="79"/>
      <c r="C88" s="79"/>
      <c r="D88" s="79"/>
      <c r="E88" s="79"/>
      <c r="F88" s="79"/>
      <c r="G88" s="79"/>
      <c r="J88" s="79"/>
      <c r="K88" s="79"/>
    </row>
    <row r="89">
      <c r="A89" s="138"/>
      <c r="B89" s="79"/>
      <c r="C89" s="79"/>
      <c r="D89" s="79"/>
      <c r="E89" s="79"/>
      <c r="F89" s="79"/>
      <c r="G89" s="79"/>
      <c r="J89" s="79"/>
      <c r="K89" s="79"/>
    </row>
    <row r="90">
      <c r="A90" s="36"/>
      <c r="B90" s="79"/>
      <c r="C90" s="79"/>
      <c r="D90" s="79"/>
      <c r="E90" s="79"/>
      <c r="F90" s="79"/>
      <c r="G90" s="79"/>
      <c r="J90" s="79"/>
      <c r="K90" s="79"/>
    </row>
    <row r="91">
      <c r="A91" s="138"/>
      <c r="B91" s="79"/>
      <c r="C91" s="79"/>
      <c r="D91" s="79"/>
      <c r="E91" s="79"/>
      <c r="F91" s="79"/>
      <c r="G91" s="79"/>
      <c r="J91" s="79"/>
      <c r="K91" s="79"/>
    </row>
    <row r="92">
      <c r="A92" s="36"/>
      <c r="B92" s="79"/>
      <c r="C92" s="79"/>
      <c r="D92" s="79"/>
      <c r="E92" s="79"/>
      <c r="F92" s="79"/>
      <c r="G92" s="79"/>
      <c r="J92" s="79"/>
      <c r="K92" s="79"/>
    </row>
    <row r="93">
      <c r="A93" s="138"/>
      <c r="B93" s="79"/>
      <c r="C93" s="79"/>
      <c r="D93" s="79"/>
      <c r="E93" s="79"/>
      <c r="F93" s="79"/>
      <c r="G93" s="79"/>
      <c r="J93" s="79"/>
      <c r="K93" s="79"/>
    </row>
    <row r="94">
      <c r="A94" s="36"/>
      <c r="B94" s="79"/>
      <c r="C94" s="79"/>
      <c r="D94" s="79"/>
      <c r="E94" s="79"/>
      <c r="F94" s="79"/>
      <c r="G94" s="79"/>
      <c r="J94" s="79"/>
      <c r="K94" s="79"/>
    </row>
    <row r="95">
      <c r="A95" s="138"/>
      <c r="B95" s="79"/>
      <c r="C95" s="79"/>
      <c r="D95" s="79"/>
      <c r="E95" s="79"/>
      <c r="F95" s="79"/>
      <c r="G95" s="79"/>
      <c r="J95" s="79"/>
      <c r="K95" s="79"/>
    </row>
    <row r="96">
      <c r="A96" s="36"/>
      <c r="B96" s="79"/>
      <c r="C96" s="79"/>
      <c r="D96" s="79"/>
      <c r="E96" s="79"/>
      <c r="F96" s="79"/>
      <c r="G96" s="79"/>
      <c r="J96" s="79"/>
      <c r="K96" s="79"/>
    </row>
    <row r="97">
      <c r="A97" s="138"/>
      <c r="B97" s="79"/>
      <c r="C97" s="79"/>
      <c r="D97" s="79"/>
      <c r="E97" s="79"/>
      <c r="F97" s="79"/>
      <c r="G97" s="79"/>
      <c r="J97" s="79"/>
      <c r="K97" s="79"/>
    </row>
    <row r="98">
      <c r="A98" s="36"/>
      <c r="B98" s="79"/>
      <c r="C98" s="79"/>
      <c r="D98" s="79"/>
      <c r="E98" s="79"/>
      <c r="F98" s="79"/>
      <c r="G98" s="79"/>
      <c r="J98" s="79"/>
      <c r="K98" s="79"/>
    </row>
    <row r="99">
      <c r="A99" s="138"/>
      <c r="B99" s="79"/>
      <c r="C99" s="79"/>
      <c r="D99" s="79"/>
      <c r="E99" s="79"/>
      <c r="F99" s="79"/>
      <c r="G99" s="79"/>
      <c r="J99" s="79"/>
      <c r="K99" s="79"/>
    </row>
    <row r="100">
      <c r="A100" s="36"/>
      <c r="B100" s="79"/>
      <c r="C100" s="79"/>
      <c r="D100" s="79"/>
      <c r="E100" s="79"/>
      <c r="F100" s="79"/>
      <c r="G100" s="79"/>
      <c r="J100" s="79"/>
      <c r="K100" s="79"/>
    </row>
    <row r="101">
      <c r="A101" s="138"/>
      <c r="B101" s="79"/>
      <c r="C101" s="79"/>
      <c r="D101" s="79"/>
      <c r="E101" s="79"/>
      <c r="F101" s="79"/>
      <c r="G101" s="79"/>
      <c r="J101" s="79"/>
      <c r="K101" s="79"/>
    </row>
    <row r="102">
      <c r="A102" s="36"/>
      <c r="B102" s="79"/>
      <c r="C102" s="79"/>
      <c r="D102" s="79"/>
      <c r="E102" s="79"/>
      <c r="F102" s="79"/>
      <c r="G102" s="79"/>
      <c r="J102" s="79"/>
      <c r="K102" s="79"/>
    </row>
    <row r="103">
      <c r="A103" s="138"/>
      <c r="B103" s="79"/>
      <c r="C103" s="79"/>
      <c r="D103" s="79"/>
      <c r="E103" s="79"/>
      <c r="F103" s="79"/>
      <c r="G103" s="79"/>
      <c r="J103" s="79"/>
      <c r="K103" s="79"/>
    </row>
    <row r="104">
      <c r="A104" s="36"/>
      <c r="B104" s="79"/>
      <c r="C104" s="79"/>
      <c r="D104" s="79"/>
      <c r="E104" s="79"/>
      <c r="F104" s="79"/>
      <c r="G104" s="79"/>
      <c r="J104" s="79"/>
      <c r="K104" s="79"/>
    </row>
    <row r="105">
      <c r="A105" s="138"/>
      <c r="B105" s="79"/>
      <c r="C105" s="79"/>
      <c r="D105" s="79"/>
      <c r="E105" s="79"/>
      <c r="F105" s="79"/>
      <c r="G105" s="79"/>
      <c r="J105" s="79"/>
      <c r="K105" s="79"/>
    </row>
    <row r="106">
      <c r="A106" s="36"/>
      <c r="B106" s="79"/>
      <c r="C106" s="79"/>
      <c r="D106" s="79"/>
      <c r="E106" s="79"/>
      <c r="F106" s="79"/>
      <c r="G106" s="79"/>
      <c r="J106" s="79"/>
      <c r="K106" s="79"/>
    </row>
    <row r="107">
      <c r="A107" s="138"/>
      <c r="B107" s="79"/>
      <c r="C107" s="79"/>
      <c r="D107" s="79"/>
      <c r="E107" s="79"/>
      <c r="F107" s="79"/>
      <c r="G107" s="79"/>
      <c r="J107" s="79"/>
      <c r="K107" s="79"/>
    </row>
    <row r="108">
      <c r="A108" s="36"/>
      <c r="B108" s="79"/>
      <c r="C108" s="79"/>
      <c r="D108" s="79"/>
      <c r="E108" s="79"/>
      <c r="F108" s="79"/>
      <c r="G108" s="79"/>
      <c r="J108" s="79"/>
      <c r="K108" s="79"/>
    </row>
    <row r="109">
      <c r="A109" s="138"/>
      <c r="B109" s="79"/>
      <c r="C109" s="79"/>
      <c r="D109" s="79"/>
      <c r="E109" s="79"/>
      <c r="F109" s="79"/>
      <c r="G109" s="79"/>
      <c r="J109" s="79"/>
      <c r="K109" s="79"/>
    </row>
    <row r="110">
      <c r="A110" s="36"/>
      <c r="B110" s="79"/>
      <c r="C110" s="79"/>
      <c r="D110" s="79"/>
      <c r="E110" s="79"/>
      <c r="F110" s="79"/>
      <c r="G110" s="79"/>
      <c r="J110" s="79"/>
      <c r="K110" s="79"/>
    </row>
    <row r="111">
      <c r="A111" s="138"/>
      <c r="B111" s="79"/>
      <c r="C111" s="79"/>
      <c r="D111" s="79"/>
      <c r="E111" s="79"/>
      <c r="F111" s="79"/>
      <c r="G111" s="79"/>
      <c r="J111" s="79"/>
      <c r="K111" s="79"/>
    </row>
    <row r="112">
      <c r="A112" s="36"/>
      <c r="B112" s="79"/>
      <c r="C112" s="79"/>
      <c r="D112" s="79"/>
      <c r="E112" s="79"/>
      <c r="F112" s="79"/>
      <c r="G112" s="79"/>
      <c r="J112" s="79"/>
      <c r="K112" s="79"/>
    </row>
    <row r="113">
      <c r="A113" s="138"/>
      <c r="B113" s="79"/>
      <c r="C113" s="79"/>
      <c r="D113" s="79"/>
      <c r="E113" s="79"/>
      <c r="F113" s="79"/>
      <c r="G113" s="79"/>
      <c r="J113" s="79"/>
      <c r="K113" s="79"/>
    </row>
    <row r="114">
      <c r="A114" s="36"/>
      <c r="B114" s="79"/>
      <c r="C114" s="79"/>
      <c r="D114" s="79"/>
      <c r="E114" s="79"/>
      <c r="F114" s="79"/>
      <c r="G114" s="79"/>
      <c r="J114" s="79"/>
      <c r="K114" s="79"/>
    </row>
    <row r="115">
      <c r="A115" s="138"/>
      <c r="B115" s="79"/>
      <c r="C115" s="79"/>
      <c r="D115" s="79"/>
      <c r="E115" s="79"/>
      <c r="F115" s="79"/>
      <c r="G115" s="79"/>
      <c r="J115" s="79"/>
      <c r="K115" s="79"/>
    </row>
    <row r="116">
      <c r="A116" s="36"/>
      <c r="B116" s="79"/>
      <c r="C116" s="79"/>
      <c r="D116" s="79"/>
      <c r="E116" s="79"/>
      <c r="F116" s="79"/>
      <c r="G116" s="79"/>
      <c r="J116" s="79"/>
      <c r="K116" s="79"/>
    </row>
    <row r="117">
      <c r="A117" s="138"/>
      <c r="B117" s="79"/>
      <c r="C117" s="79"/>
      <c r="D117" s="79"/>
      <c r="E117" s="79"/>
      <c r="F117" s="79"/>
      <c r="G117" s="79"/>
      <c r="J117" s="79"/>
      <c r="K117" s="79"/>
    </row>
    <row r="118">
      <c r="A118" s="36"/>
      <c r="B118" s="79"/>
      <c r="C118" s="79"/>
      <c r="D118" s="79"/>
      <c r="E118" s="79"/>
      <c r="F118" s="79"/>
      <c r="G118" s="79"/>
      <c r="J118" s="79"/>
      <c r="K118" s="79"/>
    </row>
    <row r="119">
      <c r="A119" s="138"/>
      <c r="B119" s="79"/>
      <c r="C119" s="79"/>
      <c r="D119" s="79"/>
      <c r="E119" s="79"/>
      <c r="F119" s="79"/>
      <c r="G119" s="79"/>
      <c r="J119" s="79"/>
      <c r="K119" s="79"/>
    </row>
    <row r="120">
      <c r="A120" s="36"/>
      <c r="B120" s="79"/>
      <c r="C120" s="79"/>
      <c r="D120" s="79"/>
      <c r="E120" s="79"/>
      <c r="F120" s="79"/>
      <c r="G120" s="79"/>
      <c r="J120" s="79"/>
      <c r="K120" s="79"/>
    </row>
    <row r="121">
      <c r="A121" s="138"/>
      <c r="B121" s="79"/>
      <c r="C121" s="79"/>
      <c r="D121" s="79"/>
      <c r="E121" s="79"/>
      <c r="F121" s="79"/>
      <c r="G121" s="79"/>
      <c r="J121" s="79"/>
      <c r="K121" s="79"/>
    </row>
    <row r="122">
      <c r="A122" s="36"/>
      <c r="B122" s="79"/>
      <c r="C122" s="79"/>
      <c r="D122" s="79"/>
      <c r="E122" s="79"/>
      <c r="F122" s="79"/>
      <c r="G122" s="79"/>
      <c r="J122" s="79"/>
      <c r="K122" s="79"/>
    </row>
    <row r="123">
      <c r="A123" s="138"/>
      <c r="B123" s="79"/>
      <c r="C123" s="79"/>
      <c r="D123" s="79"/>
      <c r="E123" s="79"/>
      <c r="F123" s="79"/>
      <c r="G123" s="79"/>
      <c r="J123" s="79"/>
      <c r="K123" s="79"/>
    </row>
    <row r="124">
      <c r="A124" s="36"/>
      <c r="B124" s="79"/>
      <c r="C124" s="79"/>
      <c r="D124" s="79"/>
      <c r="E124" s="79"/>
      <c r="F124" s="79"/>
      <c r="G124" s="79"/>
      <c r="J124" s="79"/>
      <c r="K124" s="79"/>
    </row>
    <row r="125">
      <c r="A125" s="138"/>
      <c r="B125" s="79"/>
      <c r="C125" s="79"/>
      <c r="D125" s="79"/>
      <c r="E125" s="79"/>
      <c r="F125" s="79"/>
      <c r="G125" s="79"/>
      <c r="J125" s="79"/>
      <c r="K125" s="79"/>
    </row>
    <row r="126">
      <c r="A126" s="36"/>
      <c r="B126" s="79"/>
      <c r="C126" s="79"/>
      <c r="D126" s="79"/>
      <c r="E126" s="79"/>
      <c r="F126" s="79"/>
      <c r="G126" s="79"/>
      <c r="J126" s="79"/>
      <c r="K126" s="79"/>
    </row>
    <row r="127">
      <c r="A127" s="138"/>
      <c r="B127" s="79"/>
      <c r="C127" s="79"/>
      <c r="D127" s="79"/>
      <c r="E127" s="79"/>
      <c r="F127" s="79"/>
      <c r="G127" s="79"/>
      <c r="J127" s="79"/>
      <c r="K127" s="79"/>
    </row>
    <row r="128">
      <c r="A128" s="36"/>
      <c r="B128" s="79"/>
      <c r="C128" s="79"/>
      <c r="D128" s="79"/>
      <c r="E128" s="79"/>
      <c r="F128" s="79"/>
      <c r="G128" s="79"/>
      <c r="J128" s="79"/>
      <c r="K128" s="79"/>
    </row>
    <row r="129">
      <c r="B129" s="79"/>
      <c r="C129" s="79"/>
      <c r="D129" s="79"/>
      <c r="E129" s="79"/>
      <c r="F129" s="79"/>
      <c r="G129" s="79"/>
      <c r="J129" s="79"/>
      <c r="K129" s="79"/>
    </row>
    <row r="130">
      <c r="B130" s="79"/>
      <c r="C130" s="79"/>
      <c r="D130" s="79"/>
      <c r="E130" s="79"/>
      <c r="F130" s="79"/>
      <c r="G130" s="79"/>
      <c r="J130" s="79"/>
      <c r="K130" s="79"/>
    </row>
    <row r="131">
      <c r="B131" s="79"/>
      <c r="C131" s="79"/>
      <c r="D131" s="79"/>
      <c r="E131" s="79"/>
      <c r="F131" s="79"/>
      <c r="G131" s="79"/>
      <c r="J131" s="79"/>
      <c r="K131" s="7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8.5"/>
    <col customWidth="1" min="6" max="6" width="9.25"/>
    <col customWidth="1" min="7" max="7" width="8.38"/>
    <col customWidth="1" min="8" max="8" width="10.5"/>
    <col customWidth="1" min="9" max="9" width="8.13"/>
    <col customWidth="1" min="10" max="10" width="10.13"/>
    <col customWidth="1" min="11" max="11" width="8.13"/>
    <col customWidth="1" min="12" max="12" width="10.13"/>
    <col customWidth="1" min="13" max="13" width="8.13"/>
  </cols>
  <sheetData>
    <row r="1">
      <c r="A1" s="1" t="s">
        <v>0</v>
      </c>
      <c r="C1" s="1"/>
      <c r="D1" s="1"/>
      <c r="E1" s="8" t="s">
        <v>600</v>
      </c>
      <c r="F1" s="10"/>
      <c r="G1" s="11"/>
      <c r="H1" s="10"/>
      <c r="K1" s="11"/>
      <c r="L1" s="9"/>
    </row>
    <row r="2">
      <c r="D2" s="1"/>
      <c r="E2" s="126"/>
      <c r="F2" s="127"/>
      <c r="G2" s="128"/>
      <c r="H2" s="127"/>
      <c r="K2" s="128"/>
      <c r="L2" s="127"/>
      <c r="N2" s="127"/>
    </row>
    <row r="3">
      <c r="D3" s="1"/>
      <c r="E3" s="126" t="s">
        <v>72</v>
      </c>
      <c r="F3" s="127"/>
      <c r="G3" s="126" t="s">
        <v>72</v>
      </c>
      <c r="H3" s="127"/>
      <c r="I3" s="1" t="s">
        <v>72</v>
      </c>
      <c r="K3" s="126" t="s">
        <v>72</v>
      </c>
      <c r="L3" s="127"/>
      <c r="M3" s="129" t="s">
        <v>72</v>
      </c>
      <c r="N3" s="130"/>
    </row>
    <row r="4">
      <c r="D4" s="1"/>
      <c r="E4" s="131" t="s">
        <v>73</v>
      </c>
      <c r="F4" s="127"/>
      <c r="G4" s="131" t="s">
        <v>74</v>
      </c>
      <c r="H4" s="127"/>
      <c r="I4" s="2" t="s">
        <v>75</v>
      </c>
      <c r="K4" s="131" t="s">
        <v>75</v>
      </c>
      <c r="L4" s="127"/>
      <c r="M4" s="132" t="s">
        <v>75</v>
      </c>
      <c r="N4" s="130"/>
    </row>
    <row r="5">
      <c r="D5" s="1"/>
      <c r="E5" s="131"/>
      <c r="F5" s="127"/>
      <c r="G5" s="133" t="s">
        <v>76</v>
      </c>
      <c r="H5" s="127"/>
      <c r="K5" s="132" t="s">
        <v>77</v>
      </c>
      <c r="L5" s="23" t="s">
        <v>78</v>
      </c>
      <c r="M5" s="22"/>
      <c r="N5" s="130"/>
    </row>
    <row r="6">
      <c r="A6" s="25"/>
      <c r="B6" s="25"/>
      <c r="D6" s="1" t="s">
        <v>79</v>
      </c>
      <c r="E6" s="126" t="s">
        <v>80</v>
      </c>
      <c r="F6" s="174" t="s">
        <v>81</v>
      </c>
      <c r="G6" s="126" t="s">
        <v>82</v>
      </c>
      <c r="H6" s="174" t="s">
        <v>83</v>
      </c>
      <c r="I6" s="1" t="s">
        <v>84</v>
      </c>
      <c r="J6" s="175" t="s">
        <v>85</v>
      </c>
      <c r="K6" s="126" t="s">
        <v>86</v>
      </c>
      <c r="L6" s="134" t="s">
        <v>87</v>
      </c>
      <c r="M6" s="169" t="s">
        <v>170</v>
      </c>
      <c r="N6" s="135" t="s">
        <v>89</v>
      </c>
    </row>
    <row r="7" ht="42.0" customHeight="1">
      <c r="A7" s="25" t="s">
        <v>6</v>
      </c>
      <c r="B7" s="31" t="s">
        <v>91</v>
      </c>
      <c r="D7" s="1" t="s">
        <v>338</v>
      </c>
      <c r="E7" s="126" t="s">
        <v>601</v>
      </c>
      <c r="F7" s="136" t="s">
        <v>602</v>
      </c>
      <c r="G7" s="126" t="s">
        <v>601</v>
      </c>
      <c r="H7" s="136" t="s">
        <v>602</v>
      </c>
      <c r="I7" s="1" t="s">
        <v>601</v>
      </c>
      <c r="J7" s="1" t="s">
        <v>602</v>
      </c>
      <c r="K7" s="126" t="s">
        <v>601</v>
      </c>
      <c r="L7" s="136" t="s">
        <v>602</v>
      </c>
      <c r="M7" s="129" t="s">
        <v>601</v>
      </c>
      <c r="N7" s="137" t="s">
        <v>602</v>
      </c>
      <c r="P7" s="2" t="s">
        <v>603</v>
      </c>
      <c r="Q7" s="2" t="s">
        <v>604</v>
      </c>
    </row>
    <row r="8">
      <c r="A8" s="138">
        <v>1.0</v>
      </c>
      <c r="B8" s="36" t="s">
        <v>9</v>
      </c>
      <c r="D8" s="2">
        <v>1.0</v>
      </c>
      <c r="E8" s="131">
        <v>1.0</v>
      </c>
      <c r="F8" s="139">
        <f t="shared" ref="F8:F47" si="1">if(D8=1,if(D8=E8,1,2),if(D8=E8,3,4))</f>
        <v>1</v>
      </c>
      <c r="G8" s="131">
        <v>1.0</v>
      </c>
      <c r="H8" s="139">
        <f t="shared" ref="H8:H47" si="2">if(D8=1,if(D8=G8,1,2),if(D8=G8,3,4))</f>
        <v>1</v>
      </c>
      <c r="I8" s="2">
        <v>1.0</v>
      </c>
      <c r="J8" s="97">
        <f t="shared" ref="J8:J47" si="3">if(D8=1,if(D8=I8,1,2),if(D8=I8,3,4))</f>
        <v>1</v>
      </c>
      <c r="K8" s="131">
        <v>1.0</v>
      </c>
      <c r="L8" s="127">
        <f t="shared" ref="L8:L47" si="4">if(D8=1,if(D8=K8,1,2),if(D8=K8,3,4))</f>
        <v>1</v>
      </c>
      <c r="M8" s="2">
        <v>1.0</v>
      </c>
      <c r="N8" s="127">
        <f t="shared" ref="N8:N47" si="5">if(D8=1,if(D8=M8,1,2),if(D8=M8,3,4))</f>
        <v>1</v>
      </c>
      <c r="Q8" s="2" t="s">
        <v>605</v>
      </c>
    </row>
    <row r="9">
      <c r="A9" s="36" t="s">
        <v>10</v>
      </c>
      <c r="B9" s="105" t="s">
        <v>290</v>
      </c>
      <c r="D9" s="2">
        <v>0.0</v>
      </c>
      <c r="E9" s="131">
        <v>0.0</v>
      </c>
      <c r="F9" s="139">
        <f t="shared" si="1"/>
        <v>3</v>
      </c>
      <c r="G9" s="131">
        <v>0.0</v>
      </c>
      <c r="H9" s="139">
        <f t="shared" si="2"/>
        <v>3</v>
      </c>
      <c r="I9" s="2">
        <v>0.0</v>
      </c>
      <c r="J9" s="97">
        <f t="shared" si="3"/>
        <v>3</v>
      </c>
      <c r="K9" s="131">
        <v>0.0</v>
      </c>
      <c r="L9" s="127">
        <f t="shared" si="4"/>
        <v>3</v>
      </c>
      <c r="M9" s="2">
        <v>0.0</v>
      </c>
      <c r="N9" s="127">
        <f t="shared" si="5"/>
        <v>3</v>
      </c>
      <c r="Q9" s="2" t="s">
        <v>606</v>
      </c>
    </row>
    <row r="10">
      <c r="A10" s="138">
        <v>2.0</v>
      </c>
      <c r="B10" s="36" t="s">
        <v>12</v>
      </c>
      <c r="D10" s="2">
        <v>1.0</v>
      </c>
      <c r="E10" s="131">
        <v>1.0</v>
      </c>
      <c r="F10" s="139">
        <f t="shared" si="1"/>
        <v>1</v>
      </c>
      <c r="G10" s="131">
        <v>1.0</v>
      </c>
      <c r="H10" s="139">
        <f t="shared" si="2"/>
        <v>1</v>
      </c>
      <c r="I10" s="2">
        <v>1.0</v>
      </c>
      <c r="J10" s="97">
        <f t="shared" si="3"/>
        <v>1</v>
      </c>
      <c r="K10" s="131">
        <v>1.0</v>
      </c>
      <c r="L10" s="127">
        <f t="shared" si="4"/>
        <v>1</v>
      </c>
      <c r="M10" s="2">
        <v>1.0</v>
      </c>
      <c r="N10" s="127">
        <f t="shared" si="5"/>
        <v>1</v>
      </c>
      <c r="Q10" s="2" t="s">
        <v>607</v>
      </c>
    </row>
    <row r="11">
      <c r="A11" s="36" t="s">
        <v>13</v>
      </c>
      <c r="B11" s="36" t="s">
        <v>291</v>
      </c>
      <c r="D11" s="2">
        <v>0.0</v>
      </c>
      <c r="E11" s="131">
        <v>0.0</v>
      </c>
      <c r="F11" s="139">
        <f t="shared" si="1"/>
        <v>3</v>
      </c>
      <c r="G11" s="131">
        <v>0.0</v>
      </c>
      <c r="H11" s="139">
        <f t="shared" si="2"/>
        <v>3</v>
      </c>
      <c r="I11" s="2">
        <v>0.0</v>
      </c>
      <c r="J11" s="97">
        <f t="shared" si="3"/>
        <v>3</v>
      </c>
      <c r="K11" s="131">
        <v>0.0</v>
      </c>
      <c r="L11" s="127">
        <f t="shared" si="4"/>
        <v>3</v>
      </c>
      <c r="M11" s="2">
        <v>0.0</v>
      </c>
      <c r="N11" s="127">
        <f t="shared" si="5"/>
        <v>3</v>
      </c>
    </row>
    <row r="12">
      <c r="A12" s="138">
        <v>3.0</v>
      </c>
      <c r="B12" s="36" t="s">
        <v>15</v>
      </c>
      <c r="D12" s="2">
        <v>1.0</v>
      </c>
      <c r="E12" s="131">
        <v>1.0</v>
      </c>
      <c r="F12" s="139">
        <f t="shared" si="1"/>
        <v>1</v>
      </c>
      <c r="G12" s="131">
        <v>1.0</v>
      </c>
      <c r="H12" s="139">
        <f t="shared" si="2"/>
        <v>1</v>
      </c>
      <c r="I12" s="2">
        <v>1.0</v>
      </c>
      <c r="J12" s="97">
        <f t="shared" si="3"/>
        <v>1</v>
      </c>
      <c r="K12" s="131">
        <v>1.0</v>
      </c>
      <c r="L12" s="127">
        <f t="shared" si="4"/>
        <v>1</v>
      </c>
      <c r="M12" s="2">
        <v>1.0</v>
      </c>
      <c r="N12" s="127">
        <f t="shared" si="5"/>
        <v>1</v>
      </c>
    </row>
    <row r="13">
      <c r="A13" s="36" t="s">
        <v>16</v>
      </c>
      <c r="B13" s="36" t="s">
        <v>292</v>
      </c>
      <c r="D13" s="2">
        <v>0.0</v>
      </c>
      <c r="E13" s="131">
        <v>1.0</v>
      </c>
      <c r="F13" s="139">
        <f t="shared" si="1"/>
        <v>4</v>
      </c>
      <c r="G13" s="131">
        <v>0.0</v>
      </c>
      <c r="H13" s="139">
        <f t="shared" si="2"/>
        <v>3</v>
      </c>
      <c r="I13" s="2">
        <v>0.0</v>
      </c>
      <c r="J13" s="97">
        <f t="shared" si="3"/>
        <v>3</v>
      </c>
      <c r="K13" s="131">
        <v>1.0</v>
      </c>
      <c r="L13" s="127">
        <f t="shared" si="4"/>
        <v>4</v>
      </c>
      <c r="M13" s="2">
        <v>0.0</v>
      </c>
      <c r="N13" s="127">
        <f t="shared" si="5"/>
        <v>3</v>
      </c>
    </row>
    <row r="14">
      <c r="A14" s="138">
        <v>4.0</v>
      </c>
      <c r="B14" s="36" t="s">
        <v>18</v>
      </c>
      <c r="D14" s="2">
        <v>1.0</v>
      </c>
      <c r="E14" s="131">
        <v>1.0</v>
      </c>
      <c r="F14" s="139">
        <f t="shared" si="1"/>
        <v>1</v>
      </c>
      <c r="G14" s="131">
        <v>1.0</v>
      </c>
      <c r="H14" s="139">
        <f t="shared" si="2"/>
        <v>1</v>
      </c>
      <c r="I14" s="2">
        <v>1.0</v>
      </c>
      <c r="J14" s="97">
        <f t="shared" si="3"/>
        <v>1</v>
      </c>
      <c r="K14" s="131">
        <v>1.0</v>
      </c>
      <c r="L14" s="127">
        <f t="shared" si="4"/>
        <v>1</v>
      </c>
      <c r="M14" s="2">
        <v>1.0</v>
      </c>
      <c r="N14" s="127">
        <f t="shared" si="5"/>
        <v>1</v>
      </c>
    </row>
    <row r="15">
      <c r="A15" s="36" t="s">
        <v>19</v>
      </c>
      <c r="B15" s="36" t="s">
        <v>293</v>
      </c>
      <c r="D15" s="2">
        <v>0.0</v>
      </c>
      <c r="E15" s="131">
        <v>1.0</v>
      </c>
      <c r="F15" s="139">
        <f t="shared" si="1"/>
        <v>4</v>
      </c>
      <c r="G15" s="131">
        <v>0.0</v>
      </c>
      <c r="H15" s="139">
        <f t="shared" si="2"/>
        <v>3</v>
      </c>
      <c r="I15" s="2">
        <v>0.0</v>
      </c>
      <c r="J15" s="97">
        <f t="shared" si="3"/>
        <v>3</v>
      </c>
      <c r="K15" s="131">
        <v>1.0</v>
      </c>
      <c r="L15" s="127">
        <f t="shared" si="4"/>
        <v>4</v>
      </c>
      <c r="M15" s="2">
        <v>0.0</v>
      </c>
      <c r="N15" s="127">
        <f t="shared" si="5"/>
        <v>3</v>
      </c>
    </row>
    <row r="16">
      <c r="A16" s="138">
        <v>5.0</v>
      </c>
      <c r="B16" s="36" t="s">
        <v>21</v>
      </c>
      <c r="D16" s="2">
        <v>1.0</v>
      </c>
      <c r="E16" s="131">
        <v>1.0</v>
      </c>
      <c r="F16" s="139">
        <f t="shared" si="1"/>
        <v>1</v>
      </c>
      <c r="G16" s="131">
        <v>1.0</v>
      </c>
      <c r="H16" s="139">
        <f t="shared" si="2"/>
        <v>1</v>
      </c>
      <c r="I16" s="2">
        <v>1.0</v>
      </c>
      <c r="J16" s="97">
        <f t="shared" si="3"/>
        <v>1</v>
      </c>
      <c r="K16" s="131">
        <v>1.0</v>
      </c>
      <c r="L16" s="127">
        <f t="shared" si="4"/>
        <v>1</v>
      </c>
      <c r="M16" s="2">
        <v>1.0</v>
      </c>
      <c r="N16" s="127">
        <f t="shared" si="5"/>
        <v>1</v>
      </c>
    </row>
    <row r="17">
      <c r="A17" s="36" t="s">
        <v>22</v>
      </c>
      <c r="B17" s="36" t="s">
        <v>294</v>
      </c>
      <c r="D17" s="2">
        <v>0.0</v>
      </c>
      <c r="E17" s="131">
        <v>1.0</v>
      </c>
      <c r="F17" s="139">
        <f t="shared" si="1"/>
        <v>4</v>
      </c>
      <c r="G17" s="131">
        <v>1.0</v>
      </c>
      <c r="H17" s="139">
        <f t="shared" si="2"/>
        <v>4</v>
      </c>
      <c r="I17" s="2">
        <v>0.0</v>
      </c>
      <c r="J17" s="97">
        <f t="shared" si="3"/>
        <v>3</v>
      </c>
      <c r="K17" s="131">
        <v>1.0</v>
      </c>
      <c r="L17" s="127">
        <f t="shared" si="4"/>
        <v>4</v>
      </c>
      <c r="M17" s="2">
        <v>0.0</v>
      </c>
      <c r="N17" s="127">
        <f t="shared" si="5"/>
        <v>3</v>
      </c>
    </row>
    <row r="18">
      <c r="A18" s="138">
        <v>6.0</v>
      </c>
      <c r="B18" s="36" t="s">
        <v>24</v>
      </c>
      <c r="D18" s="2">
        <v>1.0</v>
      </c>
      <c r="E18" s="131">
        <v>1.0</v>
      </c>
      <c r="F18" s="139">
        <f t="shared" si="1"/>
        <v>1</v>
      </c>
      <c r="G18" s="131">
        <v>1.0</v>
      </c>
      <c r="H18" s="139">
        <f t="shared" si="2"/>
        <v>1</v>
      </c>
      <c r="I18" s="2">
        <v>1.0</v>
      </c>
      <c r="J18" s="97">
        <f t="shared" si="3"/>
        <v>1</v>
      </c>
      <c r="K18" s="131">
        <v>1.0</v>
      </c>
      <c r="L18" s="127">
        <f t="shared" si="4"/>
        <v>1</v>
      </c>
      <c r="M18" s="2">
        <v>1.0</v>
      </c>
      <c r="N18" s="127">
        <f t="shared" si="5"/>
        <v>1</v>
      </c>
    </row>
    <row r="19">
      <c r="A19" s="36" t="s">
        <v>25</v>
      </c>
      <c r="B19" s="36" t="s">
        <v>295</v>
      </c>
      <c r="D19" s="2">
        <v>0.0</v>
      </c>
      <c r="E19" s="131">
        <v>1.0</v>
      </c>
      <c r="F19" s="139">
        <f t="shared" si="1"/>
        <v>4</v>
      </c>
      <c r="G19" s="131">
        <v>1.0</v>
      </c>
      <c r="H19" s="139">
        <f t="shared" si="2"/>
        <v>4</v>
      </c>
      <c r="I19" s="2">
        <v>0.0</v>
      </c>
      <c r="J19" s="97">
        <f t="shared" si="3"/>
        <v>3</v>
      </c>
      <c r="K19" s="131">
        <v>1.0</v>
      </c>
      <c r="L19" s="127">
        <f t="shared" si="4"/>
        <v>4</v>
      </c>
      <c r="M19" s="2">
        <v>0.0</v>
      </c>
      <c r="N19" s="127">
        <f t="shared" si="5"/>
        <v>3</v>
      </c>
    </row>
    <row r="20">
      <c r="A20" s="138">
        <v>7.0</v>
      </c>
      <c r="B20" s="36" t="s">
        <v>27</v>
      </c>
      <c r="D20" s="2">
        <v>1.0</v>
      </c>
      <c r="E20" s="131">
        <v>1.0</v>
      </c>
      <c r="F20" s="139">
        <f t="shared" si="1"/>
        <v>1</v>
      </c>
      <c r="G20" s="131">
        <v>1.0</v>
      </c>
      <c r="H20" s="139">
        <f t="shared" si="2"/>
        <v>1</v>
      </c>
      <c r="I20" s="2">
        <v>1.0</v>
      </c>
      <c r="J20" s="97">
        <f t="shared" si="3"/>
        <v>1</v>
      </c>
      <c r="K20" s="131">
        <v>1.0</v>
      </c>
      <c r="L20" s="127">
        <f t="shared" si="4"/>
        <v>1</v>
      </c>
      <c r="M20" s="2">
        <v>1.0</v>
      </c>
      <c r="N20" s="127">
        <f t="shared" si="5"/>
        <v>1</v>
      </c>
    </row>
    <row r="21">
      <c r="A21" s="36" t="s">
        <v>28</v>
      </c>
      <c r="B21" s="36" t="s">
        <v>296</v>
      </c>
      <c r="D21" s="2">
        <v>0.0</v>
      </c>
      <c r="E21" s="131">
        <v>1.0</v>
      </c>
      <c r="F21" s="139">
        <f t="shared" si="1"/>
        <v>4</v>
      </c>
      <c r="G21" s="131">
        <v>1.0</v>
      </c>
      <c r="H21" s="139">
        <f t="shared" si="2"/>
        <v>4</v>
      </c>
      <c r="I21" s="2">
        <v>1.0</v>
      </c>
      <c r="J21" s="97">
        <f t="shared" si="3"/>
        <v>4</v>
      </c>
      <c r="K21" s="131">
        <v>1.0</v>
      </c>
      <c r="L21" s="127">
        <f t="shared" si="4"/>
        <v>4</v>
      </c>
      <c r="M21" s="2">
        <v>0.0</v>
      </c>
      <c r="N21" s="127">
        <f t="shared" si="5"/>
        <v>3</v>
      </c>
    </row>
    <row r="22">
      <c r="A22" s="138">
        <v>8.0</v>
      </c>
      <c r="B22" s="36" t="s">
        <v>30</v>
      </c>
      <c r="D22" s="2">
        <v>1.0</v>
      </c>
      <c r="E22" s="131">
        <v>1.0</v>
      </c>
      <c r="F22" s="139">
        <f t="shared" si="1"/>
        <v>1</v>
      </c>
      <c r="G22" s="131">
        <v>1.0</v>
      </c>
      <c r="H22" s="139">
        <f t="shared" si="2"/>
        <v>1</v>
      </c>
      <c r="I22" s="2">
        <v>1.0</v>
      </c>
      <c r="J22" s="97">
        <f t="shared" si="3"/>
        <v>1</v>
      </c>
      <c r="K22" s="131">
        <v>1.0</v>
      </c>
      <c r="L22" s="127">
        <f t="shared" si="4"/>
        <v>1</v>
      </c>
      <c r="M22" s="2">
        <v>1.0</v>
      </c>
      <c r="N22" s="127">
        <f t="shared" si="5"/>
        <v>1</v>
      </c>
    </row>
    <row r="23">
      <c r="A23" s="36" t="s">
        <v>31</v>
      </c>
      <c r="B23" s="36" t="s">
        <v>297</v>
      </c>
      <c r="D23" s="2">
        <v>0.0</v>
      </c>
      <c r="E23" s="131">
        <v>1.0</v>
      </c>
      <c r="F23" s="139">
        <f t="shared" si="1"/>
        <v>4</v>
      </c>
      <c r="G23" s="131">
        <v>1.0</v>
      </c>
      <c r="H23" s="139">
        <f t="shared" si="2"/>
        <v>4</v>
      </c>
      <c r="I23" s="2">
        <v>0.0</v>
      </c>
      <c r="J23" s="97">
        <f t="shared" si="3"/>
        <v>3</v>
      </c>
      <c r="K23" s="131">
        <v>1.0</v>
      </c>
      <c r="L23" s="127">
        <f t="shared" si="4"/>
        <v>4</v>
      </c>
      <c r="M23" s="2">
        <v>0.0</v>
      </c>
      <c r="N23" s="127">
        <f t="shared" si="5"/>
        <v>3</v>
      </c>
    </row>
    <row r="24">
      <c r="A24" s="138">
        <v>9.0</v>
      </c>
      <c r="B24" s="36" t="s">
        <v>33</v>
      </c>
      <c r="D24" s="2">
        <v>1.0</v>
      </c>
      <c r="E24" s="131">
        <v>1.0</v>
      </c>
      <c r="F24" s="139">
        <f t="shared" si="1"/>
        <v>1</v>
      </c>
      <c r="G24" s="131">
        <v>1.0</v>
      </c>
      <c r="H24" s="139">
        <f t="shared" si="2"/>
        <v>1</v>
      </c>
      <c r="I24" s="2">
        <v>1.0</v>
      </c>
      <c r="J24" s="97">
        <f t="shared" si="3"/>
        <v>1</v>
      </c>
      <c r="K24" s="131">
        <v>1.0</v>
      </c>
      <c r="L24" s="127">
        <f t="shared" si="4"/>
        <v>1</v>
      </c>
      <c r="M24" s="2">
        <v>1.0</v>
      </c>
      <c r="N24" s="127">
        <f t="shared" si="5"/>
        <v>1</v>
      </c>
    </row>
    <row r="25">
      <c r="A25" s="36" t="s">
        <v>34</v>
      </c>
      <c r="B25" s="36" t="s">
        <v>298</v>
      </c>
      <c r="D25" s="2">
        <v>0.0</v>
      </c>
      <c r="E25" s="131">
        <v>1.0</v>
      </c>
      <c r="F25" s="139">
        <f t="shared" si="1"/>
        <v>4</v>
      </c>
      <c r="G25" s="131">
        <v>1.0</v>
      </c>
      <c r="H25" s="139">
        <f t="shared" si="2"/>
        <v>4</v>
      </c>
      <c r="I25" s="2">
        <v>0.0</v>
      </c>
      <c r="J25" s="97">
        <f t="shared" si="3"/>
        <v>3</v>
      </c>
      <c r="K25" s="131">
        <v>1.0</v>
      </c>
      <c r="L25" s="127">
        <f t="shared" si="4"/>
        <v>4</v>
      </c>
      <c r="M25" s="2">
        <v>0.0</v>
      </c>
      <c r="N25" s="127">
        <f t="shared" si="5"/>
        <v>3</v>
      </c>
    </row>
    <row r="26">
      <c r="A26" s="138">
        <v>10.0</v>
      </c>
      <c r="B26" s="36" t="s">
        <v>36</v>
      </c>
      <c r="D26" s="2">
        <v>1.0</v>
      </c>
      <c r="E26" s="131">
        <v>1.0</v>
      </c>
      <c r="F26" s="139">
        <f t="shared" si="1"/>
        <v>1</v>
      </c>
      <c r="G26" s="131">
        <v>1.0</v>
      </c>
      <c r="H26" s="139">
        <f t="shared" si="2"/>
        <v>1</v>
      </c>
      <c r="I26" s="2">
        <v>1.0</v>
      </c>
      <c r="J26" s="97">
        <f t="shared" si="3"/>
        <v>1</v>
      </c>
      <c r="K26" s="131">
        <v>1.0</v>
      </c>
      <c r="L26" s="127">
        <f t="shared" si="4"/>
        <v>1</v>
      </c>
      <c r="M26" s="2">
        <v>1.0</v>
      </c>
      <c r="N26" s="127">
        <f t="shared" si="5"/>
        <v>1</v>
      </c>
    </row>
    <row r="27">
      <c r="A27" s="36" t="s">
        <v>37</v>
      </c>
      <c r="B27" s="36" t="s">
        <v>299</v>
      </c>
      <c r="D27" s="2">
        <v>0.0</v>
      </c>
      <c r="E27" s="131">
        <v>0.0</v>
      </c>
      <c r="F27" s="139">
        <f t="shared" si="1"/>
        <v>3</v>
      </c>
      <c r="G27" s="131">
        <v>0.0</v>
      </c>
      <c r="H27" s="139">
        <f t="shared" si="2"/>
        <v>3</v>
      </c>
      <c r="I27" s="2">
        <v>0.0</v>
      </c>
      <c r="J27" s="97">
        <f t="shared" si="3"/>
        <v>3</v>
      </c>
      <c r="K27" s="131">
        <v>0.0</v>
      </c>
      <c r="L27" s="127">
        <f t="shared" si="4"/>
        <v>3</v>
      </c>
      <c r="M27" s="2">
        <v>0.0</v>
      </c>
      <c r="N27" s="127">
        <f t="shared" si="5"/>
        <v>3</v>
      </c>
    </row>
    <row r="28">
      <c r="A28" s="138">
        <v>11.0</v>
      </c>
      <c r="B28" s="36" t="s">
        <v>39</v>
      </c>
      <c r="D28" s="2">
        <v>1.0</v>
      </c>
      <c r="E28" s="131">
        <v>1.0</v>
      </c>
      <c r="F28" s="139">
        <f t="shared" si="1"/>
        <v>1</v>
      </c>
      <c r="G28" s="131">
        <v>1.0</v>
      </c>
      <c r="H28" s="139">
        <f t="shared" si="2"/>
        <v>1</v>
      </c>
      <c r="I28" s="2">
        <v>1.0</v>
      </c>
      <c r="J28" s="97">
        <f t="shared" si="3"/>
        <v>1</v>
      </c>
      <c r="K28" s="131">
        <v>1.0</v>
      </c>
      <c r="L28" s="127">
        <f t="shared" si="4"/>
        <v>1</v>
      </c>
      <c r="M28" s="2">
        <v>1.0</v>
      </c>
      <c r="N28" s="127">
        <f t="shared" si="5"/>
        <v>1</v>
      </c>
    </row>
    <row r="29">
      <c r="A29" s="36" t="s">
        <v>40</v>
      </c>
      <c r="B29" s="36" t="s">
        <v>300</v>
      </c>
      <c r="D29" s="2">
        <v>0.0</v>
      </c>
      <c r="E29" s="131">
        <v>0.0</v>
      </c>
      <c r="F29" s="139">
        <f t="shared" si="1"/>
        <v>3</v>
      </c>
      <c r="G29" s="131">
        <v>0.0</v>
      </c>
      <c r="H29" s="139">
        <f t="shared" si="2"/>
        <v>3</v>
      </c>
      <c r="I29" s="2">
        <v>0.0</v>
      </c>
      <c r="J29" s="97">
        <f t="shared" si="3"/>
        <v>3</v>
      </c>
      <c r="K29" s="131">
        <v>0.0</v>
      </c>
      <c r="L29" s="127">
        <f t="shared" si="4"/>
        <v>3</v>
      </c>
      <c r="M29" s="2">
        <v>0.0</v>
      </c>
      <c r="N29" s="127">
        <f t="shared" si="5"/>
        <v>3</v>
      </c>
    </row>
    <row r="30">
      <c r="A30" s="138">
        <v>12.0</v>
      </c>
      <c r="B30" s="36" t="s">
        <v>42</v>
      </c>
      <c r="D30" s="2">
        <v>1.0</v>
      </c>
      <c r="E30" s="131">
        <v>1.0</v>
      </c>
      <c r="F30" s="139">
        <f t="shared" si="1"/>
        <v>1</v>
      </c>
      <c r="G30" s="131">
        <v>1.0</v>
      </c>
      <c r="H30" s="139">
        <f t="shared" si="2"/>
        <v>1</v>
      </c>
      <c r="I30" s="2">
        <v>1.0</v>
      </c>
      <c r="J30" s="97">
        <f t="shared" si="3"/>
        <v>1</v>
      </c>
      <c r="K30" s="131">
        <v>1.0</v>
      </c>
      <c r="L30" s="127">
        <f t="shared" si="4"/>
        <v>1</v>
      </c>
      <c r="M30" s="2">
        <v>1.0</v>
      </c>
      <c r="N30" s="127">
        <f t="shared" si="5"/>
        <v>1</v>
      </c>
    </row>
    <row r="31">
      <c r="A31" s="36" t="s">
        <v>43</v>
      </c>
      <c r="B31" s="36" t="s">
        <v>301</v>
      </c>
      <c r="D31" s="2">
        <v>0.0</v>
      </c>
      <c r="E31" s="131">
        <v>0.0</v>
      </c>
      <c r="F31" s="139">
        <f t="shared" si="1"/>
        <v>3</v>
      </c>
      <c r="G31" s="131">
        <v>0.0</v>
      </c>
      <c r="H31" s="139">
        <f t="shared" si="2"/>
        <v>3</v>
      </c>
      <c r="I31" s="2">
        <v>1.0</v>
      </c>
      <c r="J31" s="97">
        <f t="shared" si="3"/>
        <v>4</v>
      </c>
      <c r="K31" s="131">
        <v>1.0</v>
      </c>
      <c r="L31" s="127">
        <f t="shared" si="4"/>
        <v>4</v>
      </c>
      <c r="M31" s="2">
        <v>0.0</v>
      </c>
      <c r="N31" s="127">
        <f t="shared" si="5"/>
        <v>3</v>
      </c>
    </row>
    <row r="32">
      <c r="A32" s="138">
        <v>13.0</v>
      </c>
      <c r="B32" s="36" t="s">
        <v>45</v>
      </c>
      <c r="D32" s="2">
        <v>1.0</v>
      </c>
      <c r="E32" s="131">
        <v>1.0</v>
      </c>
      <c r="F32" s="139">
        <f t="shared" si="1"/>
        <v>1</v>
      </c>
      <c r="G32" s="131">
        <v>1.0</v>
      </c>
      <c r="H32" s="139">
        <f t="shared" si="2"/>
        <v>1</v>
      </c>
      <c r="I32" s="2">
        <v>1.0</v>
      </c>
      <c r="J32" s="97">
        <f t="shared" si="3"/>
        <v>1</v>
      </c>
      <c r="K32" s="131">
        <v>1.0</v>
      </c>
      <c r="L32" s="127">
        <f t="shared" si="4"/>
        <v>1</v>
      </c>
      <c r="M32" s="2">
        <v>1.0</v>
      </c>
      <c r="N32" s="127">
        <f t="shared" si="5"/>
        <v>1</v>
      </c>
    </row>
    <row r="33">
      <c r="A33" s="36" t="s">
        <v>46</v>
      </c>
      <c r="B33" s="36" t="s">
        <v>302</v>
      </c>
      <c r="D33" s="2">
        <v>0.0</v>
      </c>
      <c r="E33" s="131">
        <v>0.0</v>
      </c>
      <c r="F33" s="139">
        <f t="shared" si="1"/>
        <v>3</v>
      </c>
      <c r="G33" s="131">
        <v>0.0</v>
      </c>
      <c r="H33" s="139">
        <f t="shared" si="2"/>
        <v>3</v>
      </c>
      <c r="I33" s="2">
        <v>0.0</v>
      </c>
      <c r="J33" s="97">
        <f t="shared" si="3"/>
        <v>3</v>
      </c>
      <c r="K33" s="131">
        <v>1.0</v>
      </c>
      <c r="L33" s="127">
        <f t="shared" si="4"/>
        <v>4</v>
      </c>
      <c r="M33" s="2">
        <v>0.0</v>
      </c>
      <c r="N33" s="127">
        <f t="shared" si="5"/>
        <v>3</v>
      </c>
    </row>
    <row r="34">
      <c r="A34" s="138">
        <v>14.0</v>
      </c>
      <c r="B34" s="36" t="s">
        <v>48</v>
      </c>
      <c r="D34" s="2">
        <v>1.0</v>
      </c>
      <c r="E34" s="131">
        <v>1.0</v>
      </c>
      <c r="F34" s="139">
        <f t="shared" si="1"/>
        <v>1</v>
      </c>
      <c r="G34" s="131">
        <v>1.0</v>
      </c>
      <c r="H34" s="139">
        <f t="shared" si="2"/>
        <v>1</v>
      </c>
      <c r="I34" s="2">
        <v>1.0</v>
      </c>
      <c r="J34" s="97">
        <f t="shared" si="3"/>
        <v>1</v>
      </c>
      <c r="K34" s="131">
        <v>1.0</v>
      </c>
      <c r="L34" s="127">
        <f t="shared" si="4"/>
        <v>1</v>
      </c>
      <c r="M34" s="2">
        <v>1.0</v>
      </c>
      <c r="N34" s="127">
        <f t="shared" si="5"/>
        <v>1</v>
      </c>
    </row>
    <row r="35">
      <c r="A35" s="36" t="s">
        <v>49</v>
      </c>
      <c r="B35" s="36" t="s">
        <v>303</v>
      </c>
      <c r="D35" s="2">
        <v>0.0</v>
      </c>
      <c r="E35" s="131">
        <v>0.0</v>
      </c>
      <c r="F35" s="139">
        <f t="shared" si="1"/>
        <v>3</v>
      </c>
      <c r="G35" s="131">
        <v>0.0</v>
      </c>
      <c r="H35" s="139">
        <f t="shared" si="2"/>
        <v>3</v>
      </c>
      <c r="I35" s="2">
        <v>0.0</v>
      </c>
      <c r="J35" s="97">
        <f t="shared" si="3"/>
        <v>3</v>
      </c>
      <c r="K35" s="131">
        <v>1.0</v>
      </c>
      <c r="L35" s="127">
        <f t="shared" si="4"/>
        <v>4</v>
      </c>
      <c r="M35" s="2">
        <v>0.0</v>
      </c>
      <c r="N35" s="127">
        <f t="shared" si="5"/>
        <v>3</v>
      </c>
    </row>
    <row r="36">
      <c r="A36" s="138">
        <v>15.0</v>
      </c>
      <c r="B36" s="36" t="s">
        <v>51</v>
      </c>
      <c r="D36" s="2">
        <v>1.0</v>
      </c>
      <c r="E36" s="131">
        <v>1.0</v>
      </c>
      <c r="F36" s="139">
        <f t="shared" si="1"/>
        <v>1</v>
      </c>
      <c r="G36" s="131">
        <v>1.0</v>
      </c>
      <c r="H36" s="139">
        <f t="shared" si="2"/>
        <v>1</v>
      </c>
      <c r="I36" s="2">
        <v>1.0</v>
      </c>
      <c r="J36" s="97">
        <f t="shared" si="3"/>
        <v>1</v>
      </c>
      <c r="K36" s="131">
        <v>1.0</v>
      </c>
      <c r="L36" s="127">
        <f t="shared" si="4"/>
        <v>1</v>
      </c>
      <c r="M36" s="2">
        <v>1.0</v>
      </c>
      <c r="N36" s="127">
        <f t="shared" si="5"/>
        <v>1</v>
      </c>
    </row>
    <row r="37">
      <c r="A37" s="36" t="s">
        <v>52</v>
      </c>
      <c r="B37" s="36" t="s">
        <v>304</v>
      </c>
      <c r="D37" s="2">
        <v>0.0</v>
      </c>
      <c r="E37" s="131">
        <v>0.0</v>
      </c>
      <c r="F37" s="139">
        <f t="shared" si="1"/>
        <v>3</v>
      </c>
      <c r="G37" s="131">
        <v>1.0</v>
      </c>
      <c r="H37" s="139">
        <f t="shared" si="2"/>
        <v>4</v>
      </c>
      <c r="I37" s="2">
        <v>1.0</v>
      </c>
      <c r="J37" s="97">
        <f t="shared" si="3"/>
        <v>4</v>
      </c>
      <c r="K37" s="131">
        <v>1.0</v>
      </c>
      <c r="L37" s="127">
        <f t="shared" si="4"/>
        <v>4</v>
      </c>
      <c r="M37" s="2">
        <v>0.0</v>
      </c>
      <c r="N37" s="127">
        <f t="shared" si="5"/>
        <v>3</v>
      </c>
    </row>
    <row r="38">
      <c r="A38" s="138">
        <v>16.0</v>
      </c>
      <c r="B38" s="36" t="s">
        <v>54</v>
      </c>
      <c r="D38" s="2">
        <v>1.0</v>
      </c>
      <c r="E38" s="131">
        <v>1.0</v>
      </c>
      <c r="F38" s="139">
        <f t="shared" si="1"/>
        <v>1</v>
      </c>
      <c r="G38" s="131">
        <v>1.0</v>
      </c>
      <c r="H38" s="139">
        <f t="shared" si="2"/>
        <v>1</v>
      </c>
      <c r="I38" s="2">
        <v>1.0</v>
      </c>
      <c r="J38" s="97">
        <f t="shared" si="3"/>
        <v>1</v>
      </c>
      <c r="K38" s="131">
        <v>1.0</v>
      </c>
      <c r="L38" s="127">
        <f t="shared" si="4"/>
        <v>1</v>
      </c>
      <c r="M38" s="2">
        <v>1.0</v>
      </c>
      <c r="N38" s="127">
        <f t="shared" si="5"/>
        <v>1</v>
      </c>
    </row>
    <row r="39">
      <c r="A39" s="36" t="s">
        <v>55</v>
      </c>
      <c r="B39" s="36" t="s">
        <v>305</v>
      </c>
      <c r="D39" s="2">
        <v>0.0</v>
      </c>
      <c r="E39" s="131">
        <v>0.0</v>
      </c>
      <c r="F39" s="139">
        <f t="shared" si="1"/>
        <v>3</v>
      </c>
      <c r="G39" s="131">
        <v>0.0</v>
      </c>
      <c r="H39" s="139">
        <f t="shared" si="2"/>
        <v>3</v>
      </c>
      <c r="I39" s="2">
        <v>0.0</v>
      </c>
      <c r="J39" s="97">
        <f t="shared" si="3"/>
        <v>3</v>
      </c>
      <c r="K39" s="131">
        <v>1.0</v>
      </c>
      <c r="L39" s="127">
        <f t="shared" si="4"/>
        <v>4</v>
      </c>
      <c r="M39" s="2">
        <v>0.0</v>
      </c>
      <c r="N39" s="127">
        <f t="shared" si="5"/>
        <v>3</v>
      </c>
    </row>
    <row r="40">
      <c r="A40" s="138">
        <v>17.0</v>
      </c>
      <c r="B40" s="105" t="s">
        <v>57</v>
      </c>
      <c r="D40" s="2">
        <v>1.0</v>
      </c>
      <c r="E40" s="131">
        <v>1.0</v>
      </c>
      <c r="F40" s="139">
        <f t="shared" si="1"/>
        <v>1</v>
      </c>
      <c r="G40" s="131">
        <v>1.0</v>
      </c>
      <c r="H40" s="139">
        <f t="shared" si="2"/>
        <v>1</v>
      </c>
      <c r="I40" s="2">
        <v>1.0</v>
      </c>
      <c r="J40" s="97">
        <f t="shared" si="3"/>
        <v>1</v>
      </c>
      <c r="K40" s="131">
        <v>1.0</v>
      </c>
      <c r="L40" s="127">
        <f t="shared" si="4"/>
        <v>1</v>
      </c>
      <c r="M40" s="2">
        <v>1.0</v>
      </c>
      <c r="N40" s="127">
        <f t="shared" si="5"/>
        <v>1</v>
      </c>
    </row>
    <row r="41">
      <c r="A41" s="36" t="s">
        <v>58</v>
      </c>
      <c r="B41" s="36" t="s">
        <v>306</v>
      </c>
      <c r="D41" s="2">
        <v>0.0</v>
      </c>
      <c r="E41" s="131">
        <v>0.0</v>
      </c>
      <c r="F41" s="139">
        <f t="shared" si="1"/>
        <v>3</v>
      </c>
      <c r="G41" s="131">
        <v>1.0</v>
      </c>
      <c r="H41" s="139">
        <f t="shared" si="2"/>
        <v>4</v>
      </c>
      <c r="I41" s="2">
        <v>1.0</v>
      </c>
      <c r="J41" s="97">
        <f t="shared" si="3"/>
        <v>4</v>
      </c>
      <c r="K41" s="131">
        <v>1.0</v>
      </c>
      <c r="L41" s="127">
        <f t="shared" si="4"/>
        <v>4</v>
      </c>
      <c r="M41" s="2">
        <v>0.0</v>
      </c>
      <c r="N41" s="127">
        <f t="shared" si="5"/>
        <v>3</v>
      </c>
    </row>
    <row r="42">
      <c r="A42" s="138">
        <v>18.0</v>
      </c>
      <c r="B42" s="36" t="s">
        <v>60</v>
      </c>
      <c r="D42" s="2">
        <v>1.0</v>
      </c>
      <c r="E42" s="131">
        <v>1.0</v>
      </c>
      <c r="F42" s="139">
        <f t="shared" si="1"/>
        <v>1</v>
      </c>
      <c r="G42" s="131">
        <v>1.0</v>
      </c>
      <c r="H42" s="139">
        <f t="shared" si="2"/>
        <v>1</v>
      </c>
      <c r="I42" s="2">
        <v>1.0</v>
      </c>
      <c r="J42" s="97">
        <f t="shared" si="3"/>
        <v>1</v>
      </c>
      <c r="K42" s="131">
        <v>1.0</v>
      </c>
      <c r="L42" s="127">
        <f t="shared" si="4"/>
        <v>1</v>
      </c>
      <c r="M42" s="2">
        <v>1.0</v>
      </c>
      <c r="N42" s="127">
        <f t="shared" si="5"/>
        <v>1</v>
      </c>
    </row>
    <row r="43">
      <c r="A43" s="36" t="s">
        <v>61</v>
      </c>
      <c r="B43" s="36" t="s">
        <v>307</v>
      </c>
      <c r="D43" s="2">
        <v>0.0</v>
      </c>
      <c r="E43" s="131">
        <v>0.0</v>
      </c>
      <c r="F43" s="139">
        <f t="shared" si="1"/>
        <v>3</v>
      </c>
      <c r="G43" s="131">
        <v>0.0</v>
      </c>
      <c r="H43" s="139">
        <f t="shared" si="2"/>
        <v>3</v>
      </c>
      <c r="I43" s="2">
        <v>0.0</v>
      </c>
      <c r="J43" s="97">
        <f t="shared" si="3"/>
        <v>3</v>
      </c>
      <c r="K43" s="131">
        <v>0.0</v>
      </c>
      <c r="L43" s="127">
        <f t="shared" si="4"/>
        <v>3</v>
      </c>
      <c r="M43" s="2">
        <v>0.0</v>
      </c>
      <c r="N43" s="127">
        <f t="shared" si="5"/>
        <v>3</v>
      </c>
    </row>
    <row r="44">
      <c r="A44" s="138">
        <v>19.0</v>
      </c>
      <c r="B44" s="36" t="s">
        <v>63</v>
      </c>
      <c r="D44" s="2">
        <v>1.0</v>
      </c>
      <c r="E44" s="131">
        <v>1.0</v>
      </c>
      <c r="F44" s="139">
        <f t="shared" si="1"/>
        <v>1</v>
      </c>
      <c r="G44" s="131">
        <v>1.0</v>
      </c>
      <c r="H44" s="139">
        <f t="shared" si="2"/>
        <v>1</v>
      </c>
      <c r="I44" s="2">
        <v>1.0</v>
      </c>
      <c r="J44" s="97">
        <f t="shared" si="3"/>
        <v>1</v>
      </c>
      <c r="K44" s="131">
        <v>1.0</v>
      </c>
      <c r="L44" s="127">
        <f t="shared" si="4"/>
        <v>1</v>
      </c>
      <c r="M44" s="2">
        <v>1.0</v>
      </c>
      <c r="N44" s="127">
        <f t="shared" si="5"/>
        <v>1</v>
      </c>
    </row>
    <row r="45">
      <c r="A45" s="36" t="s">
        <v>64</v>
      </c>
      <c r="B45" s="36" t="s">
        <v>308</v>
      </c>
      <c r="D45" s="2">
        <v>0.0</v>
      </c>
      <c r="E45" s="131">
        <v>0.0</v>
      </c>
      <c r="F45" s="139">
        <f t="shared" si="1"/>
        <v>3</v>
      </c>
      <c r="G45" s="131">
        <v>0.0</v>
      </c>
      <c r="H45" s="139">
        <f t="shared" si="2"/>
        <v>3</v>
      </c>
      <c r="I45" s="2">
        <v>0.0</v>
      </c>
      <c r="J45" s="97">
        <f t="shared" si="3"/>
        <v>3</v>
      </c>
      <c r="K45" s="131">
        <v>1.0</v>
      </c>
      <c r="L45" s="127">
        <f t="shared" si="4"/>
        <v>4</v>
      </c>
      <c r="M45" s="2">
        <v>0.0</v>
      </c>
      <c r="N45" s="127">
        <f t="shared" si="5"/>
        <v>3</v>
      </c>
    </row>
    <row r="46">
      <c r="A46" s="138">
        <v>20.0</v>
      </c>
      <c r="B46" s="36" t="s">
        <v>66</v>
      </c>
      <c r="D46" s="2">
        <v>1.0</v>
      </c>
      <c r="E46" s="131">
        <v>1.0</v>
      </c>
      <c r="F46" s="139">
        <f t="shared" si="1"/>
        <v>1</v>
      </c>
      <c r="G46" s="131">
        <v>1.0</v>
      </c>
      <c r="H46" s="139">
        <f t="shared" si="2"/>
        <v>1</v>
      </c>
      <c r="I46" s="2">
        <v>1.0</v>
      </c>
      <c r="J46" s="97">
        <f t="shared" si="3"/>
        <v>1</v>
      </c>
      <c r="K46" s="131">
        <v>1.0</v>
      </c>
      <c r="L46" s="127">
        <f t="shared" si="4"/>
        <v>1</v>
      </c>
      <c r="M46" s="2">
        <v>1.0</v>
      </c>
      <c r="N46" s="127">
        <f t="shared" si="5"/>
        <v>1</v>
      </c>
    </row>
    <row r="47">
      <c r="A47" s="36" t="s">
        <v>67</v>
      </c>
      <c r="B47" s="36" t="s">
        <v>309</v>
      </c>
      <c r="D47" s="2">
        <v>0.0</v>
      </c>
      <c r="E47" s="131">
        <v>1.0</v>
      </c>
      <c r="F47" s="139">
        <f t="shared" si="1"/>
        <v>4</v>
      </c>
      <c r="G47" s="131">
        <v>0.0</v>
      </c>
      <c r="H47" s="139">
        <f t="shared" si="2"/>
        <v>3</v>
      </c>
      <c r="I47" s="2">
        <v>0.0</v>
      </c>
      <c r="J47" s="97">
        <f t="shared" si="3"/>
        <v>3</v>
      </c>
      <c r="K47" s="131">
        <v>1.0</v>
      </c>
      <c r="L47" s="127">
        <f t="shared" si="4"/>
        <v>4</v>
      </c>
      <c r="M47" s="2">
        <v>0.0</v>
      </c>
      <c r="N47" s="127">
        <f t="shared" si="5"/>
        <v>3</v>
      </c>
    </row>
    <row r="48">
      <c r="B48" s="1"/>
      <c r="C48" s="1"/>
      <c r="D48" s="176" t="s">
        <v>608</v>
      </c>
      <c r="E48" s="177" t="s">
        <v>168</v>
      </c>
      <c r="F48" s="178"/>
      <c r="G48" s="179" t="s">
        <v>169</v>
      </c>
      <c r="H48" s="178"/>
      <c r="I48" s="180" t="s">
        <v>84</v>
      </c>
      <c r="J48" s="181"/>
      <c r="K48" s="179" t="s">
        <v>86</v>
      </c>
      <c r="L48" s="182"/>
      <c r="M48" s="183" t="s">
        <v>170</v>
      </c>
      <c r="N48" s="182"/>
    </row>
    <row r="49">
      <c r="C49" s="1"/>
      <c r="D49" s="126" t="s">
        <v>609</v>
      </c>
      <c r="E49" s="128"/>
      <c r="F49" s="184" t="s">
        <v>610</v>
      </c>
      <c r="G49" s="128"/>
      <c r="H49" s="143">
        <f>(G56+H57)/(G56+H56+G57+H57)</f>
        <v>0.825</v>
      </c>
      <c r="J49" s="71">
        <f>(I56+J57)/(I56+J56+I57+J57)</f>
        <v>0.9</v>
      </c>
      <c r="K49" s="128"/>
      <c r="L49" s="143">
        <f>(K56+L57)/(K56+L56+K57+L57)</f>
        <v>0.625</v>
      </c>
      <c r="N49" s="143">
        <f>(M56+N57)/(M56+N56+M57+N57)</f>
        <v>1</v>
      </c>
    </row>
    <row r="50">
      <c r="C50" s="1"/>
      <c r="D50" s="126" t="s">
        <v>611</v>
      </c>
      <c r="E50" s="128"/>
      <c r="F50" s="143">
        <f>F57/(F57+E57)</f>
        <v>1</v>
      </c>
      <c r="G50" s="128"/>
      <c r="H50" s="143">
        <f>H57/(H57+G57)</f>
        <v>1</v>
      </c>
      <c r="J50" s="71">
        <f>J57/(J57+I57)</f>
        <v>1</v>
      </c>
      <c r="K50" s="128"/>
      <c r="L50" s="143">
        <f>L57/(L57+K57)</f>
        <v>1</v>
      </c>
      <c r="N50" s="143">
        <f>N57/(N57+M57)</f>
        <v>1</v>
      </c>
    </row>
    <row r="51">
      <c r="C51" s="1"/>
      <c r="D51" s="126" t="s">
        <v>612</v>
      </c>
      <c r="E51" s="128"/>
      <c r="F51" s="143">
        <f>F57/(F57+F56)</f>
        <v>0.7142857143</v>
      </c>
      <c r="G51" s="128"/>
      <c r="H51" s="143">
        <f>H57/(H57+H56)</f>
        <v>0.7407407407</v>
      </c>
      <c r="J51" s="71">
        <f>J57/(J57+J56)</f>
        <v>0.8333333333</v>
      </c>
      <c r="K51" s="128"/>
      <c r="L51" s="143">
        <f>L57/(L57+L56)</f>
        <v>0.5714285714</v>
      </c>
      <c r="N51" s="143">
        <f>N57/(N57+N56)</f>
        <v>1</v>
      </c>
    </row>
    <row r="52">
      <c r="C52" s="1"/>
      <c r="D52" s="185" t="s">
        <v>613</v>
      </c>
      <c r="E52" s="156"/>
      <c r="F52" s="152">
        <f>2*((F50*F51)/(F50+F51))</f>
        <v>0.8333333333</v>
      </c>
      <c r="G52" s="156"/>
      <c r="H52" s="152">
        <f>2*((H50*H51)/(H50+H51))</f>
        <v>0.8510638298</v>
      </c>
      <c r="I52" s="121"/>
      <c r="J52" s="69">
        <f>2*((J50*J51)/(J50+J51))</f>
        <v>0.9090909091</v>
      </c>
      <c r="K52" s="156"/>
      <c r="L52" s="152">
        <f>2*((L50*L51)/(L50+L51))</f>
        <v>0.7272727273</v>
      </c>
      <c r="M52" s="121"/>
      <c r="N52" s="152">
        <f>2*((N50*N51)/(N50+N51))</f>
        <v>1</v>
      </c>
    </row>
    <row r="53">
      <c r="C53" s="1"/>
      <c r="E53" s="128"/>
      <c r="F53" s="143"/>
      <c r="G53" s="128"/>
      <c r="H53" s="143"/>
      <c r="J53" s="71"/>
      <c r="K53" s="128"/>
      <c r="L53" s="143"/>
      <c r="N53" s="143"/>
    </row>
    <row r="54">
      <c r="B54" s="2"/>
      <c r="E54" s="128"/>
      <c r="F54" s="127"/>
      <c r="G54" s="128"/>
      <c r="H54" s="127"/>
      <c r="K54" s="128"/>
      <c r="L54" s="127"/>
      <c r="N54" s="127"/>
    </row>
    <row r="55">
      <c r="C55" s="1"/>
      <c r="D55" s="186" t="s">
        <v>614</v>
      </c>
      <c r="E55" s="146" t="s">
        <v>168</v>
      </c>
      <c r="F55" s="117"/>
      <c r="G55" s="153" t="s">
        <v>169</v>
      </c>
      <c r="H55" s="117"/>
      <c r="I55" s="58" t="s">
        <v>84</v>
      </c>
      <c r="J55" s="55"/>
      <c r="K55" s="153" t="s">
        <v>86</v>
      </c>
      <c r="L55" s="117"/>
      <c r="M55" s="187" t="s">
        <v>170</v>
      </c>
      <c r="N55" s="117"/>
    </row>
    <row r="56">
      <c r="C56" s="188" t="s">
        <v>615</v>
      </c>
      <c r="D56" s="189" t="s">
        <v>616</v>
      </c>
      <c r="E56" s="56">
        <f>COUNTIF(F8:F47,"=3")</f>
        <v>12</v>
      </c>
      <c r="F56" s="117">
        <f>COUNTIF(F8:F47,"=4")</f>
        <v>8</v>
      </c>
      <c r="G56" s="56">
        <f>COUNTIF(H8:H47,"=3")</f>
        <v>13</v>
      </c>
      <c r="H56" s="117">
        <f>COUNTIF(H8:H47,"=4")</f>
        <v>7</v>
      </c>
      <c r="I56" s="56">
        <f>COUNTIF(J8:J47,"=3")</f>
        <v>16</v>
      </c>
      <c r="J56" s="117">
        <f>COUNTIF(J8:J47,"=4")</f>
        <v>4</v>
      </c>
      <c r="K56" s="56">
        <f>COUNTIF(L8:L47,"=3")</f>
        <v>5</v>
      </c>
      <c r="L56" s="117">
        <f>COUNTIF(L8:L47,"=4")</f>
        <v>15</v>
      </c>
      <c r="M56" s="56">
        <f>COUNTIF(N8:N47,"=3")</f>
        <v>20</v>
      </c>
      <c r="N56" s="117">
        <f>COUNTIF(N8:N47,"=4")</f>
        <v>0</v>
      </c>
    </row>
    <row r="57">
      <c r="C57" s="190"/>
      <c r="D57" s="191" t="s">
        <v>617</v>
      </c>
      <c r="E57" s="192">
        <f>COUNTIF(F8:F47,"=2")</f>
        <v>0</v>
      </c>
      <c r="F57" s="150">
        <f>COUNTIF(F8:F47,"=1")</f>
        <v>20</v>
      </c>
      <c r="G57" s="192">
        <f>COUNTIF(H8:H47,"=2")</f>
        <v>0</v>
      </c>
      <c r="H57" s="150">
        <f>COUNTIF(H8:H47,"=1")</f>
        <v>20</v>
      </c>
      <c r="I57" s="192">
        <f>COUNTIF(J8:J47,"=2")</f>
        <v>0</v>
      </c>
      <c r="J57" s="150">
        <f>COUNTIF(J8:J47,"=1")</f>
        <v>20</v>
      </c>
      <c r="K57" s="192">
        <f>COUNTIF(L8:L47,"=2")</f>
        <v>0</v>
      </c>
      <c r="L57" s="150">
        <f>COUNTIF(L8:L47,"=1")</f>
        <v>20</v>
      </c>
      <c r="M57" s="192">
        <f>COUNTIF(N8:N47,"=2")</f>
        <v>0</v>
      </c>
      <c r="N57" s="150">
        <f>COUNTIF(N8:N47,"=1")</f>
        <v>20</v>
      </c>
    </row>
    <row r="58">
      <c r="E58" s="193" t="s">
        <v>616</v>
      </c>
      <c r="F58" s="194" t="s">
        <v>617</v>
      </c>
      <c r="G58" s="193" t="s">
        <v>616</v>
      </c>
      <c r="H58" s="194" t="s">
        <v>617</v>
      </c>
      <c r="I58" s="195" t="s">
        <v>616</v>
      </c>
      <c r="J58" s="195" t="s">
        <v>617</v>
      </c>
      <c r="K58" s="193" t="s">
        <v>616</v>
      </c>
      <c r="L58" s="195" t="s">
        <v>617</v>
      </c>
      <c r="M58" s="195" t="s">
        <v>616</v>
      </c>
      <c r="N58" s="194" t="s">
        <v>617</v>
      </c>
    </row>
    <row r="59">
      <c r="E59" s="196" t="s">
        <v>618</v>
      </c>
      <c r="F59" s="197"/>
      <c r="G59" s="196" t="s">
        <v>618</v>
      </c>
      <c r="H59" s="197"/>
      <c r="I59" s="198" t="s">
        <v>618</v>
      </c>
      <c r="J59" s="155"/>
      <c r="K59" s="196" t="s">
        <v>618</v>
      </c>
      <c r="L59" s="155"/>
      <c r="M59" s="198" t="s">
        <v>618</v>
      </c>
      <c r="N59" s="197"/>
    </row>
    <row r="60">
      <c r="B60" s="1"/>
      <c r="E60" s="131"/>
      <c r="F60" s="127"/>
      <c r="G60" s="128"/>
      <c r="H60" s="127"/>
      <c r="K60" s="128"/>
    </row>
    <row r="61">
      <c r="A61" s="73"/>
      <c r="B61" s="74"/>
      <c r="C61" s="73"/>
      <c r="D61" s="73"/>
      <c r="E61" s="199"/>
      <c r="F61" s="158"/>
      <c r="G61" s="199"/>
      <c r="H61" s="158"/>
      <c r="I61" s="74"/>
      <c r="J61" s="73"/>
      <c r="K61" s="199"/>
      <c r="L61" s="73"/>
      <c r="M61" s="74"/>
      <c r="N61" s="73"/>
      <c r="O61" s="73"/>
      <c r="P61" s="73"/>
      <c r="Q61" s="73"/>
      <c r="R61" s="73"/>
      <c r="S61" s="73"/>
      <c r="T61" s="73"/>
      <c r="U61" s="73"/>
      <c r="V61" s="73"/>
      <c r="W61" s="73"/>
      <c r="X61" s="73"/>
      <c r="Y61" s="73"/>
      <c r="Z61" s="73"/>
      <c r="AA61" s="73"/>
    </row>
    <row r="62">
      <c r="B62" s="1" t="s">
        <v>172</v>
      </c>
      <c r="E62" s="126" t="s">
        <v>173</v>
      </c>
      <c r="F62" s="127"/>
      <c r="G62" s="126" t="s">
        <v>174</v>
      </c>
      <c r="H62" s="127"/>
      <c r="I62" s="1" t="s">
        <v>175</v>
      </c>
      <c r="K62" s="126" t="s">
        <v>176</v>
      </c>
      <c r="M62" s="1" t="s">
        <v>177</v>
      </c>
    </row>
    <row r="63" ht="56.25" customHeight="1">
      <c r="A63" s="79"/>
      <c r="B63" s="94" t="s">
        <v>619</v>
      </c>
      <c r="C63" s="79"/>
      <c r="D63" s="79"/>
      <c r="E63" s="160" t="s">
        <v>620</v>
      </c>
      <c r="F63" s="161"/>
      <c r="G63" s="160" t="s">
        <v>621</v>
      </c>
      <c r="H63" s="161"/>
      <c r="I63" s="94" t="s">
        <v>622</v>
      </c>
      <c r="J63" s="79"/>
      <c r="K63" s="160" t="s">
        <v>623</v>
      </c>
      <c r="L63" s="79"/>
      <c r="M63" s="94" t="s">
        <v>624</v>
      </c>
      <c r="N63" s="79"/>
    </row>
    <row r="64" ht="56.25" customHeight="1">
      <c r="A64" s="79"/>
      <c r="B64" s="94" t="s">
        <v>625</v>
      </c>
      <c r="C64" s="79"/>
      <c r="D64" s="79"/>
      <c r="E64" s="160" t="s">
        <v>626</v>
      </c>
      <c r="F64" s="161"/>
      <c r="G64" s="160" t="s">
        <v>627</v>
      </c>
      <c r="H64" s="161"/>
      <c r="I64" s="94" t="s">
        <v>628</v>
      </c>
      <c r="J64" s="79"/>
      <c r="K64" s="160" t="s">
        <v>629</v>
      </c>
      <c r="L64" s="79"/>
      <c r="M64" s="94" t="s">
        <v>630</v>
      </c>
      <c r="N64" s="79"/>
    </row>
    <row r="65" ht="62.25" customHeight="1">
      <c r="A65" s="79"/>
      <c r="B65" s="94" t="s">
        <v>631</v>
      </c>
      <c r="C65" s="79"/>
      <c r="D65" s="79"/>
      <c r="E65" s="160" t="s">
        <v>632</v>
      </c>
      <c r="F65" s="161"/>
      <c r="G65" s="160" t="s">
        <v>633</v>
      </c>
      <c r="H65" s="161"/>
      <c r="I65" s="94" t="s">
        <v>634</v>
      </c>
      <c r="J65" s="79"/>
      <c r="K65" s="160" t="s">
        <v>635</v>
      </c>
      <c r="L65" s="79"/>
      <c r="M65" s="94" t="s">
        <v>636</v>
      </c>
      <c r="N65" s="79"/>
    </row>
    <row r="66" ht="58.5" customHeight="1">
      <c r="A66" s="79"/>
      <c r="B66" s="94" t="s">
        <v>637</v>
      </c>
      <c r="C66" s="79"/>
      <c r="D66" s="79"/>
      <c r="E66" s="160" t="s">
        <v>638</v>
      </c>
      <c r="F66" s="161"/>
      <c r="G66" s="160" t="s">
        <v>639</v>
      </c>
      <c r="H66" s="161"/>
      <c r="I66" s="94" t="s">
        <v>640</v>
      </c>
      <c r="J66" s="79"/>
      <c r="K66" s="160" t="s">
        <v>641</v>
      </c>
      <c r="L66" s="79"/>
      <c r="M66" s="94" t="s">
        <v>642</v>
      </c>
      <c r="N66" s="79"/>
    </row>
    <row r="67" ht="49.5" customHeight="1">
      <c r="A67" s="79"/>
      <c r="B67" s="94" t="s">
        <v>643</v>
      </c>
      <c r="C67" s="79"/>
      <c r="D67" s="79"/>
      <c r="E67" s="160" t="s">
        <v>644</v>
      </c>
      <c r="F67" s="161"/>
      <c r="G67" s="160" t="s">
        <v>645</v>
      </c>
      <c r="H67" s="161"/>
      <c r="I67" s="94" t="s">
        <v>646</v>
      </c>
      <c r="J67" s="79"/>
      <c r="K67" s="160" t="s">
        <v>647</v>
      </c>
      <c r="L67" s="79"/>
      <c r="M67" s="94" t="s">
        <v>648</v>
      </c>
      <c r="N67" s="79"/>
    </row>
    <row r="68" ht="51.0" customHeight="1">
      <c r="A68" s="79"/>
      <c r="B68" s="94" t="s">
        <v>649</v>
      </c>
      <c r="C68" s="79"/>
      <c r="D68" s="79"/>
      <c r="E68" s="160" t="s">
        <v>650</v>
      </c>
      <c r="F68" s="161"/>
      <c r="G68" s="160" t="s">
        <v>651</v>
      </c>
      <c r="H68" s="161"/>
      <c r="I68" s="94" t="s">
        <v>652</v>
      </c>
      <c r="J68" s="79"/>
      <c r="K68" s="160" t="s">
        <v>653</v>
      </c>
      <c r="L68" s="79"/>
      <c r="M68" s="94" t="s">
        <v>654</v>
      </c>
      <c r="N68" s="79"/>
    </row>
    <row r="69" ht="58.5" customHeight="1">
      <c r="A69" s="79"/>
      <c r="B69" s="94" t="s">
        <v>655</v>
      </c>
      <c r="C69" s="79"/>
      <c r="D69" s="79"/>
      <c r="E69" s="160" t="s">
        <v>656</v>
      </c>
      <c r="F69" s="161"/>
      <c r="G69" s="160" t="s">
        <v>657</v>
      </c>
      <c r="H69" s="161"/>
      <c r="I69" s="94" t="s">
        <v>658</v>
      </c>
      <c r="J69" s="79"/>
      <c r="K69" s="160" t="s">
        <v>659</v>
      </c>
      <c r="L69" s="79"/>
      <c r="M69" s="94" t="s">
        <v>660</v>
      </c>
      <c r="N69" s="79"/>
    </row>
    <row r="70" ht="57.75" customHeight="1">
      <c r="A70" s="79"/>
      <c r="B70" s="94" t="s">
        <v>661</v>
      </c>
      <c r="C70" s="79"/>
      <c r="D70" s="79"/>
      <c r="E70" s="160" t="s">
        <v>662</v>
      </c>
      <c r="F70" s="161"/>
      <c r="G70" s="160" t="s">
        <v>663</v>
      </c>
      <c r="H70" s="161"/>
      <c r="I70" s="94" t="s">
        <v>664</v>
      </c>
      <c r="J70" s="79"/>
      <c r="K70" s="160" t="s">
        <v>665</v>
      </c>
      <c r="L70" s="79"/>
      <c r="M70" s="94" t="s">
        <v>666</v>
      </c>
      <c r="N70" s="79"/>
    </row>
    <row r="71" ht="46.5" customHeight="1">
      <c r="A71" s="79"/>
      <c r="B71" s="94" t="s">
        <v>667</v>
      </c>
      <c r="C71" s="79"/>
      <c r="D71" s="79"/>
      <c r="E71" s="160" t="s">
        <v>668</v>
      </c>
      <c r="F71" s="161"/>
      <c r="G71" s="160" t="s">
        <v>669</v>
      </c>
      <c r="H71" s="161"/>
      <c r="I71" s="94" t="s">
        <v>670</v>
      </c>
      <c r="J71" s="79"/>
      <c r="K71" s="160" t="s">
        <v>671</v>
      </c>
      <c r="L71" s="79"/>
      <c r="M71" s="94" t="s">
        <v>672</v>
      </c>
      <c r="N71" s="79"/>
    </row>
    <row r="72" ht="48.75" customHeight="1">
      <c r="A72" s="79"/>
      <c r="B72" s="94" t="s">
        <v>673</v>
      </c>
      <c r="C72" s="79"/>
      <c r="D72" s="79"/>
      <c r="E72" s="160" t="s">
        <v>674</v>
      </c>
      <c r="F72" s="161"/>
      <c r="G72" s="160" t="s">
        <v>675</v>
      </c>
      <c r="H72" s="161"/>
      <c r="I72" s="94" t="s">
        <v>676</v>
      </c>
      <c r="J72" s="79"/>
      <c r="K72" s="160" t="s">
        <v>677</v>
      </c>
      <c r="L72" s="79"/>
      <c r="M72" s="94" t="s">
        <v>678</v>
      </c>
      <c r="N72" s="79"/>
    </row>
    <row r="73" ht="63.0" customHeight="1">
      <c r="A73" s="79"/>
      <c r="B73" s="94" t="s">
        <v>679</v>
      </c>
      <c r="C73" s="79"/>
      <c r="D73" s="79"/>
      <c r="E73" s="160" t="s">
        <v>680</v>
      </c>
      <c r="F73" s="161"/>
      <c r="G73" s="160" t="s">
        <v>681</v>
      </c>
      <c r="H73" s="161"/>
      <c r="I73" s="94" t="s">
        <v>682</v>
      </c>
      <c r="J73" s="79"/>
      <c r="K73" s="160" t="s">
        <v>683</v>
      </c>
      <c r="L73" s="79"/>
      <c r="M73" s="94" t="s">
        <v>684</v>
      </c>
      <c r="N73" s="79"/>
    </row>
    <row r="74" ht="57.0" customHeight="1">
      <c r="A74" s="79"/>
      <c r="B74" s="94" t="s">
        <v>685</v>
      </c>
      <c r="C74" s="79"/>
      <c r="D74" s="79"/>
      <c r="E74" s="160" t="s">
        <v>686</v>
      </c>
      <c r="F74" s="161"/>
      <c r="G74" s="160" t="s">
        <v>687</v>
      </c>
      <c r="H74" s="161"/>
      <c r="I74" s="94" t="s">
        <v>688</v>
      </c>
      <c r="J74" s="79"/>
      <c r="K74" s="160" t="s">
        <v>689</v>
      </c>
      <c r="L74" s="79"/>
      <c r="M74" s="94" t="s">
        <v>690</v>
      </c>
      <c r="N74" s="79"/>
    </row>
    <row r="75" ht="50.25" customHeight="1">
      <c r="A75" s="79"/>
      <c r="B75" s="94" t="s">
        <v>691</v>
      </c>
      <c r="C75" s="79"/>
      <c r="D75" s="79"/>
      <c r="E75" s="160" t="s">
        <v>692</v>
      </c>
      <c r="F75" s="161"/>
      <c r="G75" s="160" t="s">
        <v>693</v>
      </c>
      <c r="H75" s="161"/>
      <c r="I75" s="94" t="s">
        <v>694</v>
      </c>
      <c r="J75" s="79"/>
      <c r="K75" s="160" t="s">
        <v>695</v>
      </c>
      <c r="L75" s="79"/>
      <c r="M75" s="94" t="s">
        <v>696</v>
      </c>
      <c r="N75" s="79"/>
    </row>
    <row r="76" ht="60.75" customHeight="1">
      <c r="A76" s="79"/>
      <c r="B76" s="94" t="s">
        <v>697</v>
      </c>
      <c r="C76" s="79"/>
      <c r="D76" s="79"/>
      <c r="E76" s="160" t="s">
        <v>698</v>
      </c>
      <c r="F76" s="161"/>
      <c r="G76" s="160" t="s">
        <v>699</v>
      </c>
      <c r="H76" s="161"/>
      <c r="I76" s="94" t="s">
        <v>700</v>
      </c>
      <c r="J76" s="79"/>
      <c r="K76" s="160" t="s">
        <v>701</v>
      </c>
      <c r="L76" s="79"/>
      <c r="M76" s="94" t="s">
        <v>702</v>
      </c>
      <c r="N76" s="79"/>
    </row>
    <row r="77" ht="46.5" customHeight="1">
      <c r="A77" s="79"/>
      <c r="B77" s="94" t="s">
        <v>703</v>
      </c>
      <c r="C77" s="79"/>
      <c r="D77" s="79"/>
      <c r="E77" s="160" t="s">
        <v>704</v>
      </c>
      <c r="F77" s="161"/>
      <c r="G77" s="160" t="s">
        <v>705</v>
      </c>
      <c r="H77" s="161"/>
      <c r="I77" s="94" t="s">
        <v>706</v>
      </c>
      <c r="J77" s="79"/>
      <c r="K77" s="160" t="s">
        <v>707</v>
      </c>
      <c r="L77" s="79"/>
      <c r="M77" s="94" t="s">
        <v>708</v>
      </c>
      <c r="N77" s="79"/>
    </row>
    <row r="78" ht="46.5" customHeight="1">
      <c r="A78" s="79"/>
      <c r="B78" s="94" t="s">
        <v>709</v>
      </c>
      <c r="C78" s="79"/>
      <c r="D78" s="79"/>
      <c r="E78" s="160" t="s">
        <v>710</v>
      </c>
      <c r="F78" s="161"/>
      <c r="G78" s="160" t="s">
        <v>711</v>
      </c>
      <c r="H78" s="161"/>
      <c r="I78" s="2" t="s">
        <v>712</v>
      </c>
      <c r="J78" s="79"/>
      <c r="K78" s="160" t="s">
        <v>713</v>
      </c>
      <c r="L78" s="79"/>
      <c r="M78" s="94" t="s">
        <v>714</v>
      </c>
      <c r="N78" s="79"/>
    </row>
    <row r="79" ht="44.25" customHeight="1">
      <c r="A79" s="79"/>
      <c r="B79" s="94" t="s">
        <v>715</v>
      </c>
      <c r="C79" s="79"/>
      <c r="D79" s="79"/>
      <c r="E79" s="160" t="s">
        <v>716</v>
      </c>
      <c r="F79" s="161"/>
      <c r="G79" s="160" t="s">
        <v>717</v>
      </c>
      <c r="H79" s="161"/>
      <c r="I79" s="94" t="s">
        <v>718</v>
      </c>
      <c r="J79" s="79"/>
      <c r="K79" s="160" t="s">
        <v>719</v>
      </c>
      <c r="L79" s="79"/>
      <c r="M79" s="94" t="s">
        <v>720</v>
      </c>
      <c r="N79" s="79"/>
    </row>
    <row r="80" ht="45.75" customHeight="1">
      <c r="A80" s="79"/>
      <c r="B80" s="94" t="s">
        <v>721</v>
      </c>
      <c r="C80" s="79"/>
      <c r="D80" s="79"/>
      <c r="E80" s="160" t="s">
        <v>722</v>
      </c>
      <c r="F80" s="161"/>
      <c r="G80" s="160" t="s">
        <v>723</v>
      </c>
      <c r="H80" s="161"/>
      <c r="I80" s="94" t="s">
        <v>724</v>
      </c>
      <c r="J80" s="79"/>
      <c r="K80" s="160" t="s">
        <v>725</v>
      </c>
      <c r="L80" s="79"/>
      <c r="M80" s="94" t="s">
        <v>726</v>
      </c>
      <c r="N80" s="79"/>
    </row>
    <row r="81" ht="56.25" customHeight="1">
      <c r="A81" s="79"/>
      <c r="B81" s="94" t="s">
        <v>727</v>
      </c>
      <c r="C81" s="79"/>
      <c r="D81" s="79"/>
      <c r="E81" s="160" t="s">
        <v>728</v>
      </c>
      <c r="F81" s="161"/>
      <c r="G81" s="160" t="s">
        <v>729</v>
      </c>
      <c r="H81" s="161"/>
      <c r="I81" s="94" t="s">
        <v>730</v>
      </c>
      <c r="J81" s="79"/>
      <c r="K81" s="160" t="s">
        <v>731</v>
      </c>
      <c r="L81" s="79"/>
      <c r="M81" s="94" t="s">
        <v>732</v>
      </c>
      <c r="N81" s="79"/>
    </row>
    <row r="82" ht="44.25" customHeight="1">
      <c r="A82" s="79"/>
      <c r="B82" s="94" t="s">
        <v>733</v>
      </c>
      <c r="C82" s="79"/>
      <c r="D82" s="79"/>
      <c r="E82" s="160" t="s">
        <v>734</v>
      </c>
      <c r="F82" s="161"/>
      <c r="G82" s="160" t="s">
        <v>735</v>
      </c>
      <c r="H82" s="161"/>
      <c r="I82" s="94" t="s">
        <v>736</v>
      </c>
      <c r="J82" s="79"/>
      <c r="K82" s="160" t="s">
        <v>737</v>
      </c>
      <c r="L82" s="79"/>
      <c r="M82" s="94" t="s">
        <v>738</v>
      </c>
      <c r="N82" s="79"/>
    </row>
    <row r="83" ht="59.25" customHeight="1">
      <c r="A83" s="79"/>
      <c r="B83" s="94" t="s">
        <v>739</v>
      </c>
      <c r="C83" s="79"/>
      <c r="D83" s="79"/>
      <c r="E83" s="160" t="s">
        <v>740</v>
      </c>
      <c r="F83" s="161"/>
      <c r="G83" s="160" t="s">
        <v>741</v>
      </c>
      <c r="H83" s="161"/>
      <c r="I83" s="94" t="s">
        <v>742</v>
      </c>
      <c r="J83" s="79"/>
      <c r="K83" s="160" t="s">
        <v>743</v>
      </c>
      <c r="L83" s="79"/>
      <c r="M83" s="94" t="s">
        <v>744</v>
      </c>
      <c r="N83" s="79"/>
    </row>
    <row r="84" ht="46.5" customHeight="1">
      <c r="A84" s="79"/>
      <c r="B84" s="94" t="s">
        <v>745</v>
      </c>
      <c r="C84" s="79"/>
      <c r="D84" s="79"/>
      <c r="E84" s="160" t="s">
        <v>746</v>
      </c>
      <c r="F84" s="161"/>
      <c r="G84" s="160" t="s">
        <v>747</v>
      </c>
      <c r="H84" s="161"/>
      <c r="I84" s="94" t="s">
        <v>748</v>
      </c>
      <c r="J84" s="79"/>
      <c r="K84" s="160" t="s">
        <v>749</v>
      </c>
      <c r="L84" s="79"/>
      <c r="M84" s="94" t="s">
        <v>750</v>
      </c>
      <c r="N84" s="79"/>
    </row>
    <row r="85" ht="45.75" customHeight="1">
      <c r="A85" s="79"/>
      <c r="B85" s="94" t="s">
        <v>751</v>
      </c>
      <c r="C85" s="79"/>
      <c r="D85" s="79"/>
      <c r="E85" s="160" t="s">
        <v>752</v>
      </c>
      <c r="F85" s="161"/>
      <c r="G85" s="160" t="s">
        <v>753</v>
      </c>
      <c r="H85" s="161"/>
      <c r="I85" s="94" t="s">
        <v>754</v>
      </c>
      <c r="J85" s="79"/>
      <c r="K85" s="160" t="s">
        <v>755</v>
      </c>
      <c r="L85" s="79"/>
      <c r="M85" s="94" t="s">
        <v>756</v>
      </c>
      <c r="N85" s="79"/>
    </row>
    <row r="86" ht="58.5" customHeight="1">
      <c r="A86" s="79"/>
      <c r="B86" s="94" t="s">
        <v>757</v>
      </c>
      <c r="C86" s="79"/>
      <c r="D86" s="79"/>
      <c r="E86" s="160" t="s">
        <v>758</v>
      </c>
      <c r="F86" s="161"/>
      <c r="G86" s="160" t="s">
        <v>759</v>
      </c>
      <c r="H86" s="161"/>
      <c r="I86" s="94" t="s">
        <v>760</v>
      </c>
      <c r="J86" s="79"/>
      <c r="K86" s="160" t="s">
        <v>761</v>
      </c>
      <c r="L86" s="79"/>
      <c r="M86" s="94" t="s">
        <v>762</v>
      </c>
      <c r="N86" s="79"/>
    </row>
    <row r="87" ht="46.5" customHeight="1">
      <c r="A87" s="79"/>
      <c r="B87" s="94" t="s">
        <v>763</v>
      </c>
      <c r="C87" s="79"/>
      <c r="D87" s="79"/>
      <c r="E87" s="160" t="s">
        <v>764</v>
      </c>
      <c r="F87" s="161"/>
      <c r="G87" s="160" t="s">
        <v>765</v>
      </c>
      <c r="H87" s="161"/>
      <c r="I87" s="94" t="s">
        <v>766</v>
      </c>
      <c r="J87" s="79"/>
      <c r="K87" s="160" t="s">
        <v>767</v>
      </c>
      <c r="L87" s="79"/>
      <c r="M87" s="94" t="s">
        <v>768</v>
      </c>
      <c r="N87" s="79"/>
    </row>
    <row r="88" ht="47.25" customHeight="1">
      <c r="A88" s="79"/>
      <c r="B88" s="94" t="s">
        <v>769</v>
      </c>
      <c r="C88" s="79"/>
      <c r="D88" s="79"/>
      <c r="E88" s="160" t="s">
        <v>770</v>
      </c>
      <c r="F88" s="161"/>
      <c r="G88" s="160" t="s">
        <v>771</v>
      </c>
      <c r="H88" s="161"/>
      <c r="I88" s="94" t="s">
        <v>772</v>
      </c>
      <c r="J88" s="79"/>
      <c r="K88" s="160" t="s">
        <v>773</v>
      </c>
      <c r="L88" s="79"/>
      <c r="M88" s="94" t="s">
        <v>774</v>
      </c>
      <c r="N88" s="79"/>
    </row>
    <row r="89" ht="47.25" customHeight="1">
      <c r="A89" s="79"/>
      <c r="B89" s="94" t="s">
        <v>775</v>
      </c>
      <c r="C89" s="79"/>
      <c r="D89" s="79"/>
      <c r="E89" s="160" t="s">
        <v>776</v>
      </c>
      <c r="F89" s="161"/>
      <c r="G89" s="160" t="s">
        <v>777</v>
      </c>
      <c r="H89" s="161"/>
      <c r="I89" s="94" t="s">
        <v>778</v>
      </c>
      <c r="J89" s="79"/>
      <c r="K89" s="160" t="s">
        <v>779</v>
      </c>
      <c r="L89" s="79"/>
      <c r="M89" s="94" t="s">
        <v>780</v>
      </c>
      <c r="N89" s="79"/>
    </row>
    <row r="90" ht="59.25" customHeight="1">
      <c r="A90" s="79"/>
      <c r="B90" s="94" t="s">
        <v>781</v>
      </c>
      <c r="C90" s="79"/>
      <c r="D90" s="79"/>
      <c r="E90" s="160" t="s">
        <v>782</v>
      </c>
      <c r="F90" s="161"/>
      <c r="G90" s="160" t="s">
        <v>783</v>
      </c>
      <c r="H90" s="161"/>
      <c r="I90" s="94" t="s">
        <v>784</v>
      </c>
      <c r="J90" s="79"/>
      <c r="K90" s="160" t="s">
        <v>785</v>
      </c>
      <c r="L90" s="79"/>
      <c r="M90" s="94" t="s">
        <v>786</v>
      </c>
      <c r="N90" s="79"/>
    </row>
    <row r="91" ht="59.25" customHeight="1">
      <c r="A91" s="79"/>
      <c r="B91" s="94" t="s">
        <v>787</v>
      </c>
      <c r="C91" s="79"/>
      <c r="D91" s="79"/>
      <c r="E91" s="160" t="s">
        <v>788</v>
      </c>
      <c r="F91" s="161"/>
      <c r="G91" s="160" t="s">
        <v>789</v>
      </c>
      <c r="H91" s="161"/>
      <c r="I91" s="94" t="s">
        <v>790</v>
      </c>
      <c r="J91" s="79"/>
      <c r="K91" s="160" t="s">
        <v>791</v>
      </c>
      <c r="L91" s="79"/>
      <c r="M91" s="94" t="s">
        <v>792</v>
      </c>
      <c r="N91" s="79"/>
    </row>
    <row r="92" ht="57.75" customHeight="1">
      <c r="A92" s="79"/>
      <c r="B92" s="94" t="s">
        <v>793</v>
      </c>
      <c r="C92" s="79"/>
      <c r="D92" s="79"/>
      <c r="E92" s="160" t="s">
        <v>794</v>
      </c>
      <c r="F92" s="161"/>
      <c r="G92" s="160" t="s">
        <v>795</v>
      </c>
      <c r="H92" s="161"/>
      <c r="I92" s="94" t="s">
        <v>796</v>
      </c>
      <c r="J92" s="79"/>
      <c r="K92" s="160" t="s">
        <v>797</v>
      </c>
      <c r="L92" s="79"/>
      <c r="M92" s="94" t="s">
        <v>798</v>
      </c>
      <c r="N92" s="79"/>
    </row>
    <row r="93" ht="65.25" customHeight="1">
      <c r="A93" s="79"/>
      <c r="B93" s="94" t="s">
        <v>799</v>
      </c>
      <c r="C93" s="79"/>
      <c r="D93" s="79"/>
      <c r="E93" s="160" t="s">
        <v>800</v>
      </c>
      <c r="F93" s="161"/>
      <c r="G93" s="160" t="s">
        <v>801</v>
      </c>
      <c r="H93" s="161"/>
      <c r="I93" s="94" t="s">
        <v>802</v>
      </c>
      <c r="J93" s="79"/>
      <c r="K93" s="160" t="s">
        <v>803</v>
      </c>
      <c r="L93" s="79"/>
      <c r="M93" s="94" t="s">
        <v>804</v>
      </c>
      <c r="N93" s="79"/>
    </row>
    <row r="94" ht="69.75" customHeight="1">
      <c r="A94" s="79"/>
      <c r="B94" s="94" t="s">
        <v>805</v>
      </c>
      <c r="C94" s="79"/>
      <c r="D94" s="79"/>
      <c r="E94" s="160" t="s">
        <v>806</v>
      </c>
      <c r="F94" s="161"/>
      <c r="G94" s="160" t="s">
        <v>807</v>
      </c>
      <c r="H94" s="161"/>
      <c r="I94" s="94" t="s">
        <v>808</v>
      </c>
      <c r="J94" s="79"/>
      <c r="K94" s="160" t="s">
        <v>809</v>
      </c>
      <c r="L94" s="79"/>
      <c r="M94" s="94" t="s">
        <v>810</v>
      </c>
      <c r="N94" s="79"/>
    </row>
    <row r="95" ht="52.5" customHeight="1">
      <c r="A95" s="79"/>
      <c r="B95" s="94" t="s">
        <v>811</v>
      </c>
      <c r="C95" s="79"/>
      <c r="D95" s="79"/>
      <c r="E95" s="160" t="s">
        <v>812</v>
      </c>
      <c r="F95" s="161"/>
      <c r="G95" s="160" t="s">
        <v>813</v>
      </c>
      <c r="H95" s="161"/>
      <c r="I95" s="94" t="s">
        <v>814</v>
      </c>
      <c r="J95" s="79"/>
      <c r="K95" s="160" t="s">
        <v>815</v>
      </c>
      <c r="L95" s="79"/>
      <c r="M95" s="94" t="s">
        <v>816</v>
      </c>
      <c r="N95" s="79"/>
    </row>
    <row r="96" ht="57.0" customHeight="1">
      <c r="A96" s="79"/>
      <c r="B96" s="94" t="s">
        <v>817</v>
      </c>
      <c r="C96" s="79"/>
      <c r="D96" s="79"/>
      <c r="E96" s="160" t="s">
        <v>818</v>
      </c>
      <c r="F96" s="161"/>
      <c r="G96" s="160" t="s">
        <v>819</v>
      </c>
      <c r="H96" s="161"/>
      <c r="I96" s="94" t="s">
        <v>820</v>
      </c>
      <c r="J96" s="79"/>
      <c r="K96" s="160" t="s">
        <v>821</v>
      </c>
      <c r="L96" s="79"/>
      <c r="M96" s="94" t="s">
        <v>822</v>
      </c>
      <c r="N96" s="79"/>
    </row>
    <row r="97" ht="60.75" customHeight="1">
      <c r="A97" s="79"/>
      <c r="B97" s="94" t="s">
        <v>823</v>
      </c>
      <c r="C97" s="79"/>
      <c r="D97" s="79"/>
      <c r="E97" s="160" t="s">
        <v>824</v>
      </c>
      <c r="F97" s="161"/>
      <c r="G97" s="160" t="s">
        <v>825</v>
      </c>
      <c r="H97" s="161"/>
      <c r="I97" s="94" t="s">
        <v>826</v>
      </c>
      <c r="J97" s="79"/>
      <c r="K97" s="160" t="s">
        <v>827</v>
      </c>
      <c r="L97" s="79"/>
      <c r="M97" s="94" t="s">
        <v>828</v>
      </c>
      <c r="N97" s="79"/>
    </row>
    <row r="98" ht="57.75" customHeight="1">
      <c r="A98" s="79"/>
      <c r="B98" s="94" t="s">
        <v>829</v>
      </c>
      <c r="C98" s="79"/>
      <c r="D98" s="79"/>
      <c r="E98" s="160" t="s">
        <v>830</v>
      </c>
      <c r="F98" s="161"/>
      <c r="G98" s="160" t="s">
        <v>831</v>
      </c>
      <c r="H98" s="161"/>
      <c r="I98" s="94" t="s">
        <v>832</v>
      </c>
      <c r="J98" s="79"/>
      <c r="K98" s="160" t="s">
        <v>833</v>
      </c>
      <c r="L98" s="79"/>
      <c r="M98" s="94" t="s">
        <v>834</v>
      </c>
      <c r="N98" s="79"/>
    </row>
    <row r="99" ht="63.0" customHeight="1">
      <c r="A99" s="79"/>
      <c r="B99" s="94" t="s">
        <v>835</v>
      </c>
      <c r="C99" s="79"/>
      <c r="D99" s="79"/>
      <c r="E99" s="160" t="s">
        <v>836</v>
      </c>
      <c r="F99" s="161"/>
      <c r="G99" s="160" t="s">
        <v>837</v>
      </c>
      <c r="H99" s="161"/>
      <c r="I99" s="94" t="s">
        <v>838</v>
      </c>
      <c r="J99" s="79"/>
      <c r="K99" s="160" t="s">
        <v>839</v>
      </c>
      <c r="L99" s="79"/>
      <c r="M99" s="94" t="s">
        <v>840</v>
      </c>
      <c r="N99" s="79"/>
    </row>
    <row r="100" ht="66.0" customHeight="1">
      <c r="A100" s="79"/>
      <c r="B100" s="94" t="s">
        <v>841</v>
      </c>
      <c r="C100" s="79"/>
      <c r="D100" s="79"/>
      <c r="E100" s="160" t="s">
        <v>842</v>
      </c>
      <c r="F100" s="161"/>
      <c r="G100" s="160" t="s">
        <v>843</v>
      </c>
      <c r="H100" s="161"/>
      <c r="I100" s="94" t="s">
        <v>844</v>
      </c>
      <c r="J100" s="79"/>
      <c r="K100" s="160" t="s">
        <v>845</v>
      </c>
      <c r="L100" s="79"/>
      <c r="M100" s="94" t="s">
        <v>846</v>
      </c>
      <c r="N100" s="79"/>
    </row>
    <row r="101">
      <c r="A101" s="79"/>
      <c r="B101" s="94" t="s">
        <v>847</v>
      </c>
      <c r="C101" s="79"/>
      <c r="D101" s="79"/>
      <c r="E101" s="160" t="s">
        <v>848</v>
      </c>
      <c r="F101" s="161"/>
      <c r="G101" s="160" t="s">
        <v>849</v>
      </c>
      <c r="H101" s="161"/>
      <c r="I101" s="94" t="s">
        <v>850</v>
      </c>
      <c r="J101" s="79"/>
      <c r="K101" s="160" t="s">
        <v>851</v>
      </c>
      <c r="L101" s="79"/>
      <c r="M101" s="94" t="s">
        <v>852</v>
      </c>
      <c r="N101" s="79"/>
    </row>
    <row r="102" ht="75.0" customHeight="1">
      <c r="A102" s="79"/>
      <c r="B102" s="94" t="s">
        <v>853</v>
      </c>
      <c r="C102" s="79"/>
      <c r="D102" s="79"/>
      <c r="E102" s="160" t="s">
        <v>854</v>
      </c>
      <c r="F102" s="161"/>
      <c r="G102" s="160" t="s">
        <v>855</v>
      </c>
      <c r="H102" s="161"/>
      <c r="I102" s="94" t="s">
        <v>856</v>
      </c>
      <c r="J102" s="79"/>
      <c r="K102" s="160" t="s">
        <v>857</v>
      </c>
      <c r="L102" s="79"/>
      <c r="M102" s="94" t="s">
        <v>858</v>
      </c>
      <c r="N102" s="79"/>
    </row>
    <row r="103">
      <c r="A103" s="79"/>
      <c r="B103" s="79"/>
      <c r="C103" s="79"/>
      <c r="D103" s="79"/>
      <c r="E103" s="164"/>
      <c r="F103" s="161"/>
      <c r="G103" s="164"/>
      <c r="H103" s="161"/>
      <c r="I103" s="79"/>
      <c r="J103" s="79"/>
      <c r="K103" s="164"/>
      <c r="L103" s="79"/>
      <c r="M103" s="79"/>
      <c r="N103" s="79"/>
    </row>
    <row r="104">
      <c r="A104" s="88"/>
      <c r="B104" s="88"/>
      <c r="C104" s="88"/>
      <c r="D104" s="88"/>
      <c r="E104" s="165"/>
      <c r="F104" s="166"/>
      <c r="G104" s="165"/>
      <c r="H104" s="166"/>
      <c r="I104" s="88"/>
      <c r="J104" s="88"/>
      <c r="K104" s="165"/>
      <c r="L104" s="88"/>
      <c r="M104" s="88"/>
      <c r="N104" s="88"/>
      <c r="O104" s="91"/>
      <c r="P104" s="91"/>
      <c r="Q104" s="91"/>
      <c r="R104" s="91"/>
      <c r="S104" s="91"/>
      <c r="T104" s="91"/>
      <c r="U104" s="91"/>
      <c r="V104" s="91"/>
      <c r="W104" s="91"/>
      <c r="X104" s="91"/>
      <c r="Y104" s="91"/>
      <c r="Z104" s="91"/>
      <c r="AA104" s="91"/>
    </row>
    <row r="105">
      <c r="A105" s="200" t="s">
        <v>287</v>
      </c>
      <c r="B105" s="17"/>
      <c r="C105" s="79"/>
      <c r="D105" s="79"/>
      <c r="E105" s="164"/>
      <c r="F105" s="161"/>
      <c r="G105" s="164"/>
      <c r="H105" s="161"/>
      <c r="I105" s="79"/>
      <c r="J105" s="79"/>
      <c r="K105" s="164"/>
      <c r="L105" s="79"/>
      <c r="M105" s="79"/>
      <c r="N105" s="79"/>
    </row>
    <row r="106">
      <c r="A106" s="17"/>
      <c r="B106" s="201" t="s">
        <v>288</v>
      </c>
      <c r="C106" s="94" t="s">
        <v>859</v>
      </c>
      <c r="D106" s="79"/>
      <c r="E106" s="164"/>
      <c r="F106" s="161"/>
      <c r="G106" s="164"/>
      <c r="H106" s="161"/>
      <c r="I106" s="79"/>
      <c r="J106" s="79"/>
      <c r="K106" s="164"/>
      <c r="L106" s="79"/>
      <c r="M106" s="79"/>
      <c r="N106" s="79"/>
    </row>
    <row r="107">
      <c r="A107" s="99">
        <v>1.0</v>
      </c>
      <c r="B107" s="99" t="s">
        <v>9</v>
      </c>
      <c r="C107" s="79"/>
      <c r="D107" s="79" t="str">
        <f>IFERROR(__xludf.DUMMYFUNCTION("CONCATENATE(""#"",TO_TEXT(A107),SUBSTITUTE($C$106,""&lt;TEXT&gt;"",B107))"),"#1
Text:""How to enqueue elements in a queue?""
Task: Given the text above, provide the classification result as coherent (1) or incoherent (0) and justify your answer in the format below:
Result: &lt;coherent(1)&gt; or &lt;incoherent(0)&gt;
Justification: &lt;JUSTIF"&amp;"ICATION&gt;
")</f>
        <v>#1
Text:"How to enqueue elements in a queue?"
Task: Given the text above, provide the classification result as coherent (1) or incoherent (0) and justify your answer in the format below:
Result: &lt;coherent(1)&gt; or &lt;incoherent(0)&gt;
Justification: &lt;JUSTIFICATION&gt;
</v>
      </c>
      <c r="E107" s="164"/>
      <c r="F107" s="161"/>
      <c r="G107" s="164"/>
      <c r="H107" s="161"/>
      <c r="I107" s="79"/>
      <c r="J107" s="79"/>
      <c r="K107" s="164"/>
      <c r="L107" s="79"/>
      <c r="M107" s="79"/>
      <c r="N107" s="79"/>
    </row>
    <row r="108">
      <c r="A108" s="99" t="s">
        <v>10</v>
      </c>
      <c r="B108" s="99" t="s">
        <v>291</v>
      </c>
      <c r="C108" s="79"/>
      <c r="D108" s="79" t="str">
        <f>IFERROR(__xludf.DUMMYFUNCTION("CONCATENATE(""#"",TO_TEXT(A108),SUBSTITUTE($C$106,""&lt;TEXT&gt;"",B108))"),"#1_pert_0
Text:""How to dequeue elements in a stack?""
Task: Given the text above, provide the classification result as coherent (1) or incoherent (0) and justify your answer in the format below:
Result: &lt;coherent(1)&gt; or &lt;incoherent(0)&gt;
Justification: "&amp;"&lt;JUSTIFICATION&gt;
")</f>
        <v>#1_pert_0
Text:"How to dequeue elements in a stack?"
Task: Given the text above, provide the classification result as coherent (1) or incoherent (0) and justify your answer in the format below:
Result: &lt;coherent(1)&gt; or &lt;incoherent(0)&gt;
Justification: &lt;JUSTIFICATION&gt;
</v>
      </c>
      <c r="E108" s="164"/>
      <c r="F108" s="161"/>
      <c r="G108" s="164"/>
      <c r="H108" s="161"/>
      <c r="I108" s="79"/>
      <c r="J108" s="79"/>
      <c r="K108" s="164"/>
      <c r="L108" s="79"/>
      <c r="M108" s="79"/>
      <c r="N108" s="79"/>
    </row>
    <row r="109">
      <c r="A109" s="99">
        <v>2.0</v>
      </c>
      <c r="B109" s="99" t="s">
        <v>12</v>
      </c>
      <c r="C109" s="79"/>
      <c r="D109" s="79" t="str">
        <f>IFERROR(__xludf.DUMMYFUNCTION("CONCATENATE(""#"",TO_TEXT(A109),SUBSTITUTE($C$106,""&lt;TEXT&gt;"",B109))"),"#2
Text:""How to dequeue elements in a queue?""
Task: Given the text above, provide the classification result as coherent (1) or incoherent (0) and justify your answer in the format below:
Result: &lt;coherent(1)&gt; or &lt;incoherent(0)&gt;
Justification: &lt;JUSTIF"&amp;"ICATION&gt;
")</f>
        <v>#2
Text:"How to dequeue elements in a queue?"
Task: Given the text above, provide the classification result as coherent (1) or incoherent (0) and justify your answer in the format below:
Result: &lt;coherent(1)&gt; or &lt;incoherent(0)&gt;
Justification: &lt;JUSTIFICATION&gt;
</v>
      </c>
      <c r="E109" s="164"/>
      <c r="F109" s="161"/>
      <c r="G109" s="164"/>
      <c r="H109" s="161"/>
      <c r="I109" s="79"/>
      <c r="J109" s="79"/>
      <c r="K109" s="164"/>
      <c r="L109" s="79"/>
      <c r="M109" s="79"/>
      <c r="N109" s="79"/>
    </row>
    <row r="110">
      <c r="A110" s="99" t="s">
        <v>13</v>
      </c>
      <c r="B110" s="99" t="s">
        <v>291</v>
      </c>
      <c r="C110" s="79"/>
      <c r="D110" s="79" t="str">
        <f>IFERROR(__xludf.DUMMYFUNCTION("CONCATENATE(""#"",TO_TEXT(A110),SUBSTITUTE($C$106,""&lt;TEXT&gt;"",B110))"),"#2_pert_0
Text:""How to dequeue elements in a stack?""
Task: Given the text above, provide the classification result as coherent (1) or incoherent (0) and justify your answer in the format below:
Result: &lt;coherent(1)&gt; or &lt;incoherent(0)&gt;
Justification: "&amp;"&lt;JUSTIFICATION&gt;
")</f>
        <v>#2_pert_0
Text:"How to dequeue elements in a stack?"
Task: Given the text above, provide the classification result as coherent (1) or incoherent (0) and justify your answer in the format below:
Result: &lt;coherent(1)&gt; or &lt;incoherent(0)&gt;
Justification: &lt;JUSTIFICATION&gt;
</v>
      </c>
      <c r="E110" s="164"/>
      <c r="F110" s="161"/>
      <c r="G110" s="164"/>
      <c r="H110" s="161"/>
      <c r="I110" s="79"/>
      <c r="J110" s="79"/>
      <c r="K110" s="164"/>
      <c r="L110" s="79"/>
      <c r="M110" s="79"/>
      <c r="N110" s="79"/>
    </row>
    <row r="111">
      <c r="A111" s="99">
        <v>3.0</v>
      </c>
      <c r="B111" s="99" t="s">
        <v>15</v>
      </c>
      <c r="C111" s="79"/>
      <c r="D111" s="79" t="str">
        <f>IFERROR(__xludf.DUMMYFUNCTION("CONCATENATE(""#"",TO_TEXT(A111),SUBSTITUTE($C$106,""&lt;TEXT&gt;"",B111))"),"#3
Text:""How to push elements in a stack?""
Task: Given the text above, provide the classification result as coherent (1) or incoherent (0) and justify your answer in the format below:
Result: &lt;coherent(1)&gt; or &lt;incoherent(0)&gt;
Justification: &lt;JUSTIFICA"&amp;"TION&gt;
")</f>
        <v>#3
Text:"How to push elements in a stack?"
Task: Given the text above, provide the classification result as coherent (1) or incoherent (0) and justify your answer in the format below:
Result: &lt;coherent(1)&gt; or &lt;incoherent(0)&gt;
Justification: &lt;JUSTIFICATION&gt;
</v>
      </c>
      <c r="E111" s="164"/>
      <c r="F111" s="161"/>
      <c r="G111" s="164"/>
      <c r="H111" s="161"/>
      <c r="I111" s="79"/>
      <c r="J111" s="79"/>
      <c r="K111" s="164"/>
      <c r="L111" s="79"/>
      <c r="M111" s="79"/>
      <c r="N111" s="79"/>
    </row>
    <row r="112">
      <c r="A112" s="99" t="s">
        <v>16</v>
      </c>
      <c r="B112" s="99" t="s">
        <v>292</v>
      </c>
      <c r="C112" s="79"/>
      <c r="D112" s="79" t="str">
        <f>IFERROR(__xludf.DUMMYFUNCTION("CONCATENATE(""#"",TO_TEXT(A112),SUBSTITUTE($C$106,""&lt;TEXT&gt;"",B112))"),"#3_pert_0
Text:""How to push elements in a queue?""
Task: Given the text above, provide the classification result as coherent (1) or incoherent (0) and justify your answer in the format below:
Result: &lt;coherent(1)&gt; or &lt;incoherent(0)&gt;
Justification: &lt;JU"&amp;"STIFICATION&gt;
")</f>
        <v>#3_pert_0
Text:"How to push elements in a queue?"
Task: Given the text above, provide the classification result as coherent (1) or incoherent (0) and justify your answer in the format below:
Result: &lt;coherent(1)&gt; or &lt;incoherent(0)&gt;
Justification: &lt;JUSTIFICATION&gt;
</v>
      </c>
      <c r="E112" s="164"/>
      <c r="F112" s="161"/>
      <c r="G112" s="164"/>
      <c r="H112" s="161"/>
      <c r="I112" s="79"/>
      <c r="J112" s="79"/>
      <c r="K112" s="164"/>
      <c r="L112" s="79"/>
      <c r="M112" s="79"/>
      <c r="N112" s="79"/>
    </row>
    <row r="113">
      <c r="A113" s="99">
        <v>4.0</v>
      </c>
      <c r="B113" s="167" t="s">
        <v>18</v>
      </c>
      <c r="C113" s="79"/>
      <c r="D113" s="79" t="str">
        <f>IFERROR(__xludf.DUMMYFUNCTION("CONCATENATE(""#"",TO_TEXT(A113),SUBSTITUTE($C$106,""&lt;TEXT&gt;"",B113))"),"#4
Text:""How to push and pop elements in a stack?""
Task: Given the text above, provide the classification result as coherent (1) or incoherent (0) and justify your answer in the format below:
Result: &lt;coherent(1)&gt; or &lt;incoherent(0)&gt;
Justification: &lt;J"&amp;"USTIFICATION&gt;
")</f>
        <v>#4
Text:"How to push and pop elements in a stack?"
Task: Given the text above, provide the classification result as coherent (1) or incoherent (0) and justify your answer in the format below:
Result: &lt;coherent(1)&gt; or &lt;incoherent(0)&gt;
Justification: &lt;JUSTIFICATION&gt;
</v>
      </c>
      <c r="E113" s="164"/>
      <c r="F113" s="161"/>
      <c r="G113" s="164"/>
      <c r="H113" s="161"/>
      <c r="I113" s="79"/>
      <c r="J113" s="79"/>
      <c r="K113" s="164"/>
      <c r="L113" s="79"/>
      <c r="M113" s="79"/>
      <c r="N113" s="79"/>
    </row>
    <row r="114">
      <c r="A114" s="99" t="s">
        <v>19</v>
      </c>
      <c r="B114" s="99" t="s">
        <v>293</v>
      </c>
      <c r="C114" s="79"/>
      <c r="D114" s="79" t="str">
        <f>IFERROR(__xludf.DUMMYFUNCTION("CONCATENATE(""#"",TO_TEXT(A114),SUBSTITUTE($C$106,""&lt;TEXT&gt;"",B114))"),"#4_pert_0
Text:""How to push and pop elements in a queue?""
Task: Given the text above, provide the classification result as coherent (1) or incoherent (0) and justify your answer in the format below:
Result: &lt;coherent(1)&gt; or &lt;incoherent(0)&gt;
Justificat"&amp;"ion: &lt;JUSTIFICATION&gt;
")</f>
        <v>#4_pert_0
Text:"How to push and pop elements in a queue?"
Task: Given the text above, provide the classification result as coherent (1) or incoherent (0) and justify your answer in the format below:
Result: &lt;coherent(1)&gt; or &lt;incoherent(0)&gt;
Justification: &lt;JUSTIFICATION&gt;
</v>
      </c>
      <c r="E114" s="164"/>
      <c r="F114" s="161"/>
      <c r="G114" s="164"/>
      <c r="H114" s="161"/>
      <c r="I114" s="79"/>
      <c r="J114" s="79"/>
      <c r="K114" s="164"/>
      <c r="L114" s="79"/>
      <c r="M114" s="79"/>
      <c r="N114" s="79"/>
    </row>
    <row r="115">
      <c r="A115" s="99">
        <v>5.0</v>
      </c>
      <c r="B115" s="99" t="s">
        <v>21</v>
      </c>
      <c r="C115" s="79"/>
      <c r="D115" s="79" t="str">
        <f>IFERROR(__xludf.DUMMYFUNCTION("CONCATENATE(""#"",TO_TEXT(A115),SUBSTITUTE($C$106,""&lt;TEXT&gt;"",B115))"),"#5
Text:""How to push elements in a stack data structure?""
Task: Given the text above, provide the classification result as coherent (1) or incoherent (0) and justify your answer in the format below:
Result: &lt;coherent(1)&gt; or &lt;incoherent(0)&gt;
Justificat"&amp;"ion: &lt;JUSTIFICATION&gt;
")</f>
        <v>#5
Text:"How to push elements in a stack data structure?"
Task: Given the text above, provide the classification result as coherent (1) or incoherent (0) and justify your answer in the format below:
Result: &lt;coherent(1)&gt; or &lt;incoherent(0)&gt;
Justification: &lt;JUSTIFICATION&gt;
</v>
      </c>
      <c r="E115" s="164"/>
      <c r="F115" s="161"/>
      <c r="G115" s="164"/>
      <c r="H115" s="161"/>
      <c r="I115" s="79"/>
      <c r="J115" s="79"/>
      <c r="K115" s="164"/>
      <c r="L115" s="79"/>
      <c r="M115" s="79"/>
      <c r="N115" s="79"/>
    </row>
    <row r="116">
      <c r="A116" s="99" t="s">
        <v>22</v>
      </c>
      <c r="B116" s="99" t="s">
        <v>294</v>
      </c>
      <c r="C116" s="79"/>
      <c r="D116" s="79" t="str">
        <f>IFERROR(__xludf.DUMMYFUNCTION("CONCATENATE(""#"",TO_TEXT(A116),SUBSTITUTE($C$106,""&lt;TEXT&gt;"",B116))"),"#5_pert_0
Text:""How to push elements in a queue data structure?""
Task: Given the text above, provide the classification result as coherent (1) or incoherent (0) and justify your answer in the format below:
Result: &lt;coherent(1)&gt; or &lt;incoherent(0)&gt;
Jus"&amp;"tification: &lt;JUSTIFICATION&gt;
")</f>
        <v>#5_pert_0
Text:"How to push elements in a queue data structure?"
Task: Given the text above, provide the classification result as coherent (1) or incoherent (0) and justify your answer in the format below:
Result: &lt;coherent(1)&gt; or &lt;incoherent(0)&gt;
Justification: &lt;JUSTIFICATION&gt;
</v>
      </c>
      <c r="E116" s="164"/>
      <c r="F116" s="161"/>
      <c r="G116" s="164"/>
      <c r="H116" s="161"/>
      <c r="I116" s="79"/>
      <c r="J116" s="79"/>
      <c r="K116" s="164"/>
      <c r="L116" s="79"/>
      <c r="M116" s="79"/>
      <c r="N116" s="79"/>
    </row>
    <row r="117">
      <c r="A117" s="99">
        <v>6.0</v>
      </c>
      <c r="B117" s="99" t="s">
        <v>24</v>
      </c>
      <c r="C117" s="79"/>
      <c r="D117" s="79" t="str">
        <f>IFERROR(__xludf.DUMMYFUNCTION("CONCATENATE(""#"",TO_TEXT(A117),SUBSTITUTE($C$106,""&lt;TEXT&gt;"",B117))"),"#6
Text:""How to push and pop elements in a stack data structure?""
Task: Given the text above, provide the classification result as coherent (1) or incoherent (0) and justify your answer in the format below:
Result: &lt;coherent(1)&gt; or &lt;incoherent(0)&gt;
Ju"&amp;"stification: &lt;JUSTIFICATION&gt;
")</f>
        <v>#6
Text:"How to push and pop elements in a stack data structure?"
Task: Given the text above, provide the classification result as coherent (1) or incoherent (0) and justify your answer in the format below:
Result: &lt;coherent(1)&gt; or &lt;incoherent(0)&gt;
Justification: &lt;JUSTIFICATION&gt;
</v>
      </c>
      <c r="E117" s="164"/>
      <c r="F117" s="161"/>
      <c r="G117" s="164"/>
      <c r="H117" s="161"/>
      <c r="I117" s="79"/>
      <c r="J117" s="79"/>
      <c r="K117" s="164"/>
      <c r="L117" s="79"/>
      <c r="M117" s="79"/>
      <c r="N117" s="79"/>
    </row>
    <row r="118">
      <c r="A118" s="99" t="s">
        <v>25</v>
      </c>
      <c r="B118" s="99" t="s">
        <v>295</v>
      </c>
      <c r="C118" s="79"/>
      <c r="D118" s="79" t="str">
        <f>IFERROR(__xludf.DUMMYFUNCTION("CONCATENATE(""#"",TO_TEXT(A118),SUBSTITUTE($C$106,""&lt;TEXT&gt;"",B118))"),"#6_pert_0
Text:""How to push and pop elements in a queue data structure?""
Task: Given the text above, provide the classification result as coherent (1) or incoherent (0) and justify your answer in the format below:
Result: &lt;coherent(1)&gt; or &lt;incoherent("&amp;"0)&gt;
Justification: &lt;JUSTIFICATION&gt;
")</f>
        <v>#6_pert_0
Text:"How to push and pop elements in a queue data structure?"
Task: Given the text above, provide the classification result as coherent (1) or incoherent (0) and justify your answer in the format below:
Result: &lt;coherent(1)&gt; or &lt;incoherent(0)&gt;
Justification: &lt;JUSTIFICATION&gt;
</v>
      </c>
      <c r="E118" s="164"/>
      <c r="F118" s="161"/>
      <c r="G118" s="164"/>
      <c r="H118" s="161"/>
      <c r="I118" s="79"/>
      <c r="J118" s="79"/>
      <c r="K118" s="164"/>
      <c r="L118" s="79"/>
      <c r="M118" s="79"/>
      <c r="N118" s="79"/>
    </row>
    <row r="119">
      <c r="A119" s="99">
        <v>7.0</v>
      </c>
      <c r="B119" s="99" t="s">
        <v>27</v>
      </c>
      <c r="C119" s="79"/>
      <c r="D119" s="79" t="str">
        <f>IFERROR(__xludf.DUMMYFUNCTION("CONCATENATE(""#"",TO_TEXT(A119),SUBSTITUTE($C$106,""&lt;TEXT&gt;"",B119))"),"#7
Text:""How to pop elements from a stack?""
Task: Given the text above, provide the classification result as coherent (1) or incoherent (0) and justify your answer in the format below:
Result: &lt;coherent(1)&gt; or &lt;incoherent(0)&gt;
Justification: &lt;JUSTIFIC"&amp;"ATION&gt;
")</f>
        <v>#7
Text:"How to pop elements from a stack?"
Task: Given the text above, provide the classification result as coherent (1) or incoherent (0) and justify your answer in the format below:
Result: &lt;coherent(1)&gt; or &lt;incoherent(0)&gt;
Justification: &lt;JUSTIFICATION&gt;
</v>
      </c>
      <c r="E119" s="164"/>
      <c r="F119" s="161"/>
      <c r="G119" s="164"/>
      <c r="H119" s="161"/>
      <c r="I119" s="79"/>
      <c r="J119" s="79"/>
      <c r="K119" s="164"/>
      <c r="L119" s="79"/>
      <c r="M119" s="79"/>
      <c r="N119" s="79"/>
    </row>
    <row r="120">
      <c r="A120" s="99" t="s">
        <v>28</v>
      </c>
      <c r="B120" s="99" t="s">
        <v>296</v>
      </c>
      <c r="C120" s="79"/>
      <c r="D120" s="79" t="str">
        <f>IFERROR(__xludf.DUMMYFUNCTION("CONCATENATE(""#"",TO_TEXT(A120),SUBSTITUTE($C$106,""&lt;TEXT&gt;"",B120))"),"#7_pert_0
Text:""How to pop elements from a queue?""
Task: Given the text above, provide the classification result as coherent (1) or incoherent (0) and justify your answer in the format below:
Result: &lt;coherent(1)&gt; or &lt;incoherent(0)&gt;
Justification: &lt;J"&amp;"USTIFICATION&gt;
")</f>
        <v>#7_pert_0
Text:"How to pop elements from a queue?"
Task: Given the text above, provide the classification result as coherent (1) or incoherent (0) and justify your answer in the format below:
Result: &lt;coherent(1)&gt; or &lt;incoherent(0)&gt;
Justification: &lt;JUSTIFICATION&gt;
</v>
      </c>
      <c r="E120" s="164"/>
      <c r="F120" s="161"/>
      <c r="G120" s="164"/>
      <c r="H120" s="161"/>
      <c r="I120" s="79"/>
      <c r="J120" s="79"/>
      <c r="K120" s="164"/>
      <c r="L120" s="79"/>
      <c r="M120" s="79"/>
      <c r="N120" s="79"/>
    </row>
    <row r="121">
      <c r="A121" s="99">
        <v>8.0</v>
      </c>
      <c r="B121" s="99" t="s">
        <v>30</v>
      </c>
      <c r="C121" s="79"/>
      <c r="D121" s="79" t="str">
        <f>IFERROR(__xludf.DUMMYFUNCTION("CONCATENATE(""#"",TO_TEXT(A121),SUBSTITUTE($C$106,""&lt;TEXT&gt;"",B121))"),"#8
Text:""How to pop elements in a stack data structure?""
Task: Given the text above, provide the classification result as coherent (1) or incoherent (0) and justify your answer in the format below:
Result: &lt;coherent(1)&gt; or &lt;incoherent(0)&gt;
Justificati"&amp;"on: &lt;JUSTIFICATION&gt;
")</f>
        <v>#8
Text:"How to pop elements in a stack data structure?"
Task: Given the text above, provide the classification result as coherent (1) or incoherent (0) and justify your answer in the format below:
Result: &lt;coherent(1)&gt; or &lt;incoherent(0)&gt;
Justification: &lt;JUSTIFICATION&gt;
</v>
      </c>
      <c r="E121" s="164"/>
      <c r="F121" s="161"/>
      <c r="G121" s="164"/>
      <c r="H121" s="161"/>
      <c r="I121" s="79"/>
      <c r="J121" s="79"/>
      <c r="K121" s="164"/>
      <c r="L121" s="79"/>
      <c r="M121" s="79"/>
      <c r="N121" s="79"/>
    </row>
    <row r="122">
      <c r="A122" s="99" t="s">
        <v>31</v>
      </c>
      <c r="B122" s="99" t="s">
        <v>297</v>
      </c>
      <c r="C122" s="79"/>
      <c r="D122" s="79" t="str">
        <f>IFERROR(__xludf.DUMMYFUNCTION("CONCATENATE(""#"",TO_TEXT(A122),SUBSTITUTE($C$106,""&lt;TEXT&gt;"",B122))"),"#8_pert_0
Text:""How to pop elements in a queue data structure?""
Task: Given the text above, provide the classification result as coherent (1) or incoherent (0) and justify your answer in the format below:
Result: &lt;coherent(1)&gt; or &lt;incoherent(0)&gt;
Just"&amp;"ification: &lt;JUSTIFICATION&gt;
")</f>
        <v>#8_pert_0
Text:"How to pop elements in a queue data structure?"
Task: Given the text above, provide the classification result as coherent (1) or incoherent (0) and justify your answer in the format below:
Result: &lt;coherent(1)&gt; or &lt;incoherent(0)&gt;
Justification: &lt;JUSTIFICATION&gt;
</v>
      </c>
      <c r="E122" s="164"/>
      <c r="F122" s="161"/>
      <c r="G122" s="164"/>
      <c r="H122" s="161"/>
      <c r="I122" s="79"/>
      <c r="J122" s="79"/>
      <c r="K122" s="164"/>
      <c r="L122" s="79"/>
      <c r="M122" s="79"/>
      <c r="N122" s="79"/>
    </row>
    <row r="123">
      <c r="A123" s="99">
        <v>9.0</v>
      </c>
      <c r="B123" s="99" t="s">
        <v>33</v>
      </c>
      <c r="C123" s="79"/>
      <c r="D123" s="79" t="str">
        <f>IFERROR(__xludf.DUMMYFUNCTION("CONCATENATE(""#"",TO_TEXT(A123),SUBSTITUTE($C$106,""&lt;TEXT&gt;"",B123))"),"#9
Text:""What is a stack and how to push its element?""
Task: Given the text above, provide the classification result as coherent (1) or incoherent (0) and justify your answer in the format below:
Result: &lt;coherent(1)&gt; or &lt;incoherent(0)&gt;
Justification"&amp;": &lt;JUSTIFICATION&gt;
")</f>
        <v>#9
Text:"What is a stack and how to push its element?"
Task: Given the text above, provide the classification result as coherent (1) or incoherent (0) and justify your answer in the format below:
Result: &lt;coherent(1)&gt; or &lt;incoherent(0)&gt;
Justification: &lt;JUSTIFICATION&gt;
</v>
      </c>
      <c r="E123" s="164"/>
      <c r="F123" s="161"/>
      <c r="G123" s="164"/>
      <c r="H123" s="161"/>
      <c r="I123" s="79"/>
      <c r="J123" s="79"/>
      <c r="K123" s="164"/>
      <c r="L123" s="79"/>
      <c r="M123" s="79"/>
      <c r="N123" s="79"/>
    </row>
    <row r="124">
      <c r="A124" s="99" t="s">
        <v>34</v>
      </c>
      <c r="B124" s="99" t="s">
        <v>298</v>
      </c>
      <c r="C124" s="79"/>
      <c r="D124" s="79" t="str">
        <f>IFERROR(__xludf.DUMMYFUNCTION("CONCATENATE(""#"",TO_TEXT(A124),SUBSTITUTE($C$106,""&lt;TEXT&gt;"",B124))"),"#9_pert_0
Text:""What is a queue and how to push its element?""
Task: Given the text above, provide the classification result as coherent (1) or incoherent (0) and justify your answer in the format below:
Result: &lt;coherent(1)&gt; or &lt;incoherent(0)&gt;
Justif"&amp;"ication: &lt;JUSTIFICATION&gt;
")</f>
        <v>#9_pert_0
Text:"What is a queue and how to push its element?"
Task: Given the text above, provide the classification result as coherent (1) or incoherent (0) and justify your answer in the format below:
Result: &lt;coherent(1)&gt; or &lt;incoherent(0)&gt;
Justification: &lt;JUSTIFICATION&gt;
</v>
      </c>
      <c r="E124" s="164"/>
      <c r="F124" s="161"/>
      <c r="G124" s="164"/>
      <c r="H124" s="161"/>
      <c r="I124" s="79"/>
      <c r="J124" s="79"/>
      <c r="K124" s="164"/>
      <c r="L124" s="79"/>
      <c r="M124" s="79"/>
      <c r="N124" s="79"/>
    </row>
    <row r="125">
      <c r="A125" s="99">
        <v>10.0</v>
      </c>
      <c r="B125" s="99" t="s">
        <v>36</v>
      </c>
      <c r="C125" s="79"/>
      <c r="D125" s="79" t="str">
        <f>IFERROR(__xludf.DUMMYFUNCTION("CONCATENATE(""#"",TO_TEXT(A125),SUBSTITUTE($C$106,""&lt;TEXT&gt;"",B125))"),"#10
Text:""What is a queue and how to enqueue its element?""
Task: Given the text above, provide the classification result as coherent (1) or incoherent (0) and justify your answer in the format below:
Result: &lt;coherent(1)&gt; or &lt;incoherent(0)&gt;
Justifica"&amp;"tion: &lt;JUSTIFICATION&gt;
")</f>
        <v>#10
Text:"What is a queue and how to enqueue its element?"
Task: Given the text above, provide the classification result as coherent (1) or incoherent (0) and justify your answer in the format below:
Result: &lt;coherent(1)&gt; or &lt;incoherent(0)&gt;
Justification: &lt;JUSTIFICATION&gt;
</v>
      </c>
      <c r="E125" s="164"/>
      <c r="F125" s="161"/>
      <c r="G125" s="164"/>
      <c r="H125" s="161"/>
      <c r="I125" s="79"/>
      <c r="J125" s="79"/>
      <c r="K125" s="164"/>
      <c r="L125" s="79"/>
      <c r="M125" s="79"/>
      <c r="N125" s="79"/>
    </row>
    <row r="126">
      <c r="A126" s="99" t="s">
        <v>37</v>
      </c>
      <c r="B126" s="99" t="s">
        <v>299</v>
      </c>
      <c r="C126" s="79"/>
      <c r="D126" s="79" t="str">
        <f>IFERROR(__xludf.DUMMYFUNCTION("CONCATENATE(""#"",TO_TEXT(A126),SUBSTITUTE($C$106,""&lt;TEXT&gt;"",B126))"),"#10_pert_0
Text:""What is a stack and how to enqueue its element?""
Task: Given the text above, provide the classification result as coherent (1) or incoherent (0) and justify your answer in the format below:
Result: &lt;coherent(1)&gt; or &lt;incoherent(0)&gt;
Ju"&amp;"stification: &lt;JUSTIFICATION&gt;
")</f>
        <v>#10_pert_0
Text:"What is a stack and how to enqueue its element?"
Task: Given the text above, provide the classification result as coherent (1) or incoherent (0) and justify your answer in the format below:
Result: &lt;coherent(1)&gt; or &lt;incoherent(0)&gt;
Justification: &lt;JUSTIFICATION&gt;
</v>
      </c>
      <c r="E126" s="164"/>
      <c r="F126" s="161"/>
      <c r="G126" s="164"/>
      <c r="H126" s="161"/>
      <c r="I126" s="79"/>
      <c r="J126" s="79"/>
      <c r="K126" s="164"/>
      <c r="L126" s="79"/>
      <c r="M126" s="79"/>
      <c r="N126" s="79"/>
    </row>
    <row r="127">
      <c r="A127" s="99">
        <v>11.0</v>
      </c>
      <c r="B127" s="99" t="s">
        <v>39</v>
      </c>
      <c r="C127" s="79"/>
      <c r="D127" s="79" t="str">
        <f>IFERROR(__xludf.DUMMYFUNCTION("CONCATENATE(""#"",TO_TEXT(A127),SUBSTITUTE($C$106,""&lt;TEXT&gt;"",B127))"),"#11
Text:""What is a queue and how to dequeue an element in it?""
Task: Given the text above, provide the classification result as coherent (1) or incoherent (0) and justify your answer in the format below:
Result: &lt;coherent(1)&gt; or &lt;incoherent(0)&gt;
Just"&amp;"ification: &lt;JUSTIFICATION&gt;
")</f>
        <v>#11
Text:"What is a queue and how to dequeue an element in it?"
Task: Given the text above, provide the classification result as coherent (1) or incoherent (0) and justify your answer in the format below:
Result: &lt;coherent(1)&gt; or &lt;incoherent(0)&gt;
Justification: &lt;JUSTIFICATION&gt;
</v>
      </c>
      <c r="E127" s="164"/>
      <c r="F127" s="161"/>
      <c r="G127" s="164"/>
      <c r="H127" s="161"/>
      <c r="I127" s="79"/>
      <c r="J127" s="79"/>
      <c r="K127" s="164"/>
      <c r="L127" s="79"/>
      <c r="M127" s="79"/>
      <c r="N127" s="79"/>
    </row>
    <row r="128">
      <c r="A128" s="99" t="s">
        <v>40</v>
      </c>
      <c r="B128" s="99" t="s">
        <v>300</v>
      </c>
      <c r="C128" s="79"/>
      <c r="D128" s="79" t="str">
        <f>IFERROR(__xludf.DUMMYFUNCTION("CONCATENATE(""#"",TO_TEXT(A128),SUBSTITUTE($C$106,""&lt;TEXT&gt;"",B128))"),"#11_pert_0
Text:""What is a stack and how to dequeue an element in it?""
Task: Given the text above, provide the classification result as coherent (1) or incoherent (0) and justify your answer in the format below:
Result: &lt;coherent(1)&gt; or &lt;incoherent(0)"&amp;"&gt;
Justification: &lt;JUSTIFICATION&gt;
")</f>
        <v>#11_pert_0
Text:"What is a stack and how to dequeue an element in it?"
Task: Given the text above, provide the classification result as coherent (1) or incoherent (0) and justify your answer in the format below:
Result: &lt;coherent(1)&gt; or &lt;incoherent(0)&gt;
Justification: &lt;JUSTIFICATION&gt;
</v>
      </c>
      <c r="E128" s="164"/>
      <c r="F128" s="161"/>
      <c r="G128" s="164"/>
      <c r="H128" s="161"/>
      <c r="I128" s="79"/>
      <c r="J128" s="79"/>
      <c r="K128" s="164"/>
      <c r="L128" s="79"/>
      <c r="M128" s="79"/>
      <c r="N128" s="79"/>
    </row>
    <row r="129">
      <c r="A129" s="99">
        <v>12.0</v>
      </c>
      <c r="B129" s="99" t="s">
        <v>42</v>
      </c>
      <c r="C129" s="79"/>
      <c r="D129" s="79" t="str">
        <f>IFERROR(__xludf.DUMMYFUNCTION("CONCATENATE(""#"",TO_TEXT(A129),SUBSTITUTE($C$106,""&lt;TEXT&gt;"",B129))"),"#12
Text:""What is a stack and how to pop an element from it?""
Task: Given the text above, provide the classification result as coherent (1) or incoherent (0) and justify your answer in the format below:
Result: &lt;coherent(1)&gt; or &lt;incoherent(0)&gt;
Justif"&amp;"ication: &lt;JUSTIFICATION&gt;
")</f>
        <v>#12
Text:"What is a stack and how to pop an element from it?"
Task: Given the text above, provide the classification result as coherent (1) or incoherent (0) and justify your answer in the format below:
Result: &lt;coherent(1)&gt; or &lt;incoherent(0)&gt;
Justification: &lt;JUSTIFICATION&gt;
</v>
      </c>
      <c r="E129" s="164"/>
      <c r="F129" s="161"/>
      <c r="G129" s="164"/>
      <c r="H129" s="161"/>
      <c r="I129" s="79"/>
      <c r="J129" s="79"/>
      <c r="K129" s="164"/>
      <c r="L129" s="79"/>
      <c r="M129" s="79"/>
      <c r="N129" s="79"/>
    </row>
    <row r="130">
      <c r="A130" s="99" t="s">
        <v>43</v>
      </c>
      <c r="B130" s="99" t="s">
        <v>301</v>
      </c>
      <c r="C130" s="79"/>
      <c r="D130" s="79" t="str">
        <f>IFERROR(__xludf.DUMMYFUNCTION("CONCATENATE(""#"",TO_TEXT(A130),SUBSTITUTE($C$106,""&lt;TEXT&gt;"",B130))"),"#12_pert_0
Text:""What is a queue and how to pop an element from it?""
Task: Given the text above, provide the classification result as coherent (1) or incoherent (0) and justify your answer in the format below:
Result: &lt;coherent(1)&gt; or &lt;incoherent(0)&gt;
"&amp;"
Justification: &lt;JUSTIFICATION&gt;
")</f>
        <v>#12_pert_0
Text:"What is a queue and how to pop an element from it?"
Task: Given the text above, provide the classification result as coherent (1) or incoherent (0) and justify your answer in the format below:
Result: &lt;coherent(1)&gt; or &lt;incoherent(0)&gt;
Justification: &lt;JUSTIFICATION&gt;
</v>
      </c>
      <c r="E130" s="164"/>
      <c r="F130" s="161"/>
      <c r="G130" s="164"/>
      <c r="H130" s="161"/>
      <c r="I130" s="79"/>
      <c r="J130" s="79"/>
      <c r="K130" s="164"/>
      <c r="L130" s="79"/>
      <c r="M130" s="79"/>
      <c r="N130" s="79"/>
    </row>
    <row r="131">
      <c r="A131" s="99">
        <v>13.0</v>
      </c>
      <c r="B131" s="99" t="s">
        <v>45</v>
      </c>
      <c r="C131" s="79"/>
      <c r="D131" s="79" t="str">
        <f>IFERROR(__xludf.DUMMYFUNCTION("CONCATENATE(""#"",TO_TEXT(A131),SUBSTITUTE($C$106,""&lt;TEXT&gt;"",B131))"),"#13
Text:""What is a queue and how to enqueue an element in it?""
Task: Given the text above, provide the classification result as coherent (1) or incoherent (0) and justify your answer in the format below:
Result: &lt;coherent(1)&gt; or &lt;incoherent(0)&gt;
Just"&amp;"ification: &lt;JUSTIFICATION&gt;
")</f>
        <v>#13
Text:"What is a queue and how to enqueue an element in it?"
Task: Given the text above, provide the classification result as coherent (1) or incoherent (0) and justify your answer in the format below:
Result: &lt;coherent(1)&gt; or &lt;incoherent(0)&gt;
Justification: &lt;JUSTIFICATION&gt;
</v>
      </c>
      <c r="E131" s="164"/>
      <c r="F131" s="161"/>
      <c r="G131" s="164"/>
      <c r="H131" s="161"/>
      <c r="I131" s="79"/>
      <c r="J131" s="79"/>
      <c r="K131" s="164"/>
      <c r="L131" s="79"/>
      <c r="M131" s="79"/>
      <c r="N131" s="79"/>
    </row>
    <row r="132">
      <c r="A132" s="99" t="s">
        <v>46</v>
      </c>
      <c r="B132" s="99" t="s">
        <v>302</v>
      </c>
      <c r="C132" s="79"/>
      <c r="D132" s="79" t="str">
        <f>IFERROR(__xludf.DUMMYFUNCTION("CONCATENATE(""#"",TO_TEXT(A132),SUBSTITUTE($C$106,""&lt;TEXT&gt;"",B132))"),"#13_pert_0
Text:""What is a stack and how to enqueue an element in it?""
Task: Given the text above, provide the classification result as coherent (1) or incoherent (0) and justify your answer in the format below:
Result: &lt;coherent(1)&gt; or &lt;incoherent(0)"&amp;"&gt;
Justification: &lt;JUSTIFICATION&gt;
")</f>
        <v>#13_pert_0
Text:"What is a stack and how to enqueue an element in it?"
Task: Given the text above, provide the classification result as coherent (1) or incoherent (0) and justify your answer in the format below:
Result: &lt;coherent(1)&gt; or &lt;incoherent(0)&gt;
Justification: &lt;JUSTIFICATION&gt;
</v>
      </c>
      <c r="E132" s="164"/>
      <c r="F132" s="161"/>
      <c r="G132" s="164"/>
      <c r="H132" s="161"/>
      <c r="I132" s="79"/>
      <c r="J132" s="79"/>
      <c r="K132" s="164"/>
      <c r="L132" s="79"/>
      <c r="M132" s="79"/>
      <c r="N132" s="79"/>
    </row>
    <row r="133">
      <c r="A133" s="99">
        <v>14.0</v>
      </c>
      <c r="B133" s="99" t="s">
        <v>48</v>
      </c>
      <c r="C133" s="79"/>
      <c r="D133" s="79" t="str">
        <f>IFERROR(__xludf.DUMMYFUNCTION("CONCATENATE(""#"",TO_TEXT(A133),SUBSTITUTE($C$106,""&lt;TEXT&gt;"",B133))"),"#14
Text:""What is a stack and how to push an element on it?""
Task: Given the text above, provide the classification result as coherent (1) or incoherent (0) and justify your answer in the format below:
Result: &lt;coherent(1)&gt; or &lt;incoherent(0)&gt;
Justifi"&amp;"cation: &lt;JUSTIFICATION&gt;
")</f>
        <v>#14
Text:"What is a stack and how to push an element on it?"
Task: Given the text above, provide the classification result as coherent (1) or incoherent (0) and justify your answer in the format below:
Result: &lt;coherent(1)&gt; or &lt;incoherent(0)&gt;
Justification: &lt;JUSTIFICATION&gt;
</v>
      </c>
      <c r="E133" s="164"/>
      <c r="F133" s="161"/>
      <c r="G133" s="164"/>
      <c r="H133" s="161"/>
      <c r="I133" s="79"/>
      <c r="J133" s="79"/>
      <c r="K133" s="164"/>
      <c r="L133" s="79"/>
      <c r="M133" s="79"/>
      <c r="N133" s="79"/>
    </row>
    <row r="134">
      <c r="A134" s="99" t="s">
        <v>49</v>
      </c>
      <c r="B134" s="99" t="s">
        <v>303</v>
      </c>
      <c r="C134" s="79"/>
      <c r="D134" s="79" t="str">
        <f>IFERROR(__xludf.DUMMYFUNCTION("CONCATENATE(""#"",TO_TEXT(A134),SUBSTITUTE($C$106,""&lt;TEXT&gt;"",B134))"),"#14_pert_0
Text:""What is a queue and how to push an element on it?""
Task: Given the text above, provide the classification result as coherent (1) or incoherent (0) and justify your answer in the format below:
Result: &lt;coherent(1)&gt; or &lt;incoherent(0)&gt;
"&amp;"Justification: &lt;JUSTIFICATION&gt;
")</f>
        <v>#14_pert_0
Text:"What is a queue and how to push an element on it?"
Task: Given the text above, provide the classification result as coherent (1) or incoherent (0) and justify your answer in the format below:
Result: &lt;coherent(1)&gt; or &lt;incoherent(0)&gt;
Justification: &lt;JUSTIFICATION&gt;
</v>
      </c>
      <c r="E134" s="164"/>
      <c r="F134" s="161"/>
      <c r="G134" s="164"/>
      <c r="H134" s="161"/>
      <c r="I134" s="79"/>
      <c r="J134" s="79"/>
      <c r="K134" s="164"/>
      <c r="L134" s="79"/>
      <c r="M134" s="79"/>
      <c r="N134" s="79"/>
    </row>
    <row r="135">
      <c r="A135" s="99">
        <v>15.0</v>
      </c>
      <c r="B135" s="99" t="s">
        <v>51</v>
      </c>
      <c r="C135" s="79"/>
      <c r="D135" s="79" t="str">
        <f>IFERROR(__xludf.DUMMYFUNCTION("CONCATENATE(""#"",TO_TEXT(A135),SUBSTITUTE($C$106,""&lt;TEXT&gt;"",B135))"),"#15
Text:""What is a stack and how to push and pop its elements?""
Task: Given the text above, provide the classification result as coherent (1) or incoherent (0) and justify your answer in the format below:
Result: &lt;coherent(1)&gt; or &lt;incoherent(0)&gt;
Jus"&amp;"tification: &lt;JUSTIFICATION&gt;
")</f>
        <v>#15
Text:"What is a stack and how to push and pop its elements?"
Task: Given the text above, provide the classification result as coherent (1) or incoherent (0) and justify your answer in the format below:
Result: &lt;coherent(1)&gt; or &lt;incoherent(0)&gt;
Justification: &lt;JUSTIFICATION&gt;
</v>
      </c>
      <c r="E135" s="164"/>
      <c r="F135" s="161"/>
      <c r="G135" s="164"/>
      <c r="H135" s="161"/>
      <c r="I135" s="79"/>
      <c r="J135" s="79"/>
      <c r="K135" s="164"/>
      <c r="L135" s="79"/>
      <c r="M135" s="79"/>
      <c r="N135" s="79"/>
    </row>
    <row r="136">
      <c r="A136" s="99" t="s">
        <v>52</v>
      </c>
      <c r="B136" s="99" t="s">
        <v>304</v>
      </c>
      <c r="C136" s="79"/>
      <c r="D136" s="79" t="str">
        <f>IFERROR(__xludf.DUMMYFUNCTION("CONCATENATE(""#"",TO_TEXT(A136),SUBSTITUTE($C$106,""&lt;TEXT&gt;"",B136))"),"#15_pert_0
Text:""What is a queue and how to push and pop its elements?""
Task: Given the text above, provide the classification result as coherent (1) or incoherent (0) and justify your answer in the format below:
Result: &lt;coherent(1)&gt; or &lt;incoherent(0"&amp;")&gt;
Justification: &lt;JUSTIFICATION&gt;
")</f>
        <v>#15_pert_0
Text:"What is a queue and how to push and pop its elements?"
Task: Given the text above, provide the classification result as coherent (1) or incoherent (0) and justify your answer in the format below:
Result: &lt;coherent(1)&gt; or &lt;incoherent(0)&gt;
Justification: &lt;JUSTIFICATION&gt;
</v>
      </c>
      <c r="E136" s="164"/>
      <c r="F136" s="161"/>
      <c r="G136" s="164"/>
      <c r="H136" s="161"/>
      <c r="I136" s="79"/>
      <c r="J136" s="79"/>
      <c r="K136" s="164"/>
      <c r="L136" s="79"/>
      <c r="M136" s="79"/>
      <c r="N136" s="79"/>
    </row>
    <row r="137">
      <c r="A137" s="99">
        <v>16.0</v>
      </c>
      <c r="B137" s="99" t="s">
        <v>54</v>
      </c>
      <c r="C137" s="79"/>
      <c r="D137" s="79" t="str">
        <f>IFERROR(__xludf.DUMMYFUNCTION("CONCATENATE(""#"",TO_TEXT(A137),SUBSTITUTE($C$106,""&lt;TEXT&gt;"",B137))"),"#16
Text:""What is a queue and how to enqueue and dequeue its elements?""
Task: Given the text above, provide the classification result as coherent (1) or incoherent (0) and justify your answer in the format below:
Result: &lt;coherent(1)&gt; or &lt;incoherent(0"&amp;")&gt;
Justification: &lt;JUSTIFICATION&gt;
")</f>
        <v>#16
Text:"What is a queue and how to enqueue and dequeue its elements?"
Task: Given the text above, provide the classification result as coherent (1) or incoherent (0) and justify your answer in the format below:
Result: &lt;coherent(1)&gt; or &lt;incoherent(0)&gt;
Justification: &lt;JUSTIFICATION&gt;
</v>
      </c>
      <c r="E137" s="164"/>
      <c r="F137" s="161"/>
      <c r="G137" s="164"/>
      <c r="H137" s="161"/>
      <c r="I137" s="79"/>
      <c r="J137" s="79"/>
      <c r="K137" s="164"/>
      <c r="L137" s="79"/>
      <c r="M137" s="79"/>
      <c r="N137" s="79"/>
    </row>
    <row r="138">
      <c r="A138" s="99" t="s">
        <v>55</v>
      </c>
      <c r="B138" s="99" t="s">
        <v>305</v>
      </c>
      <c r="C138" s="79"/>
      <c r="D138" s="79" t="str">
        <f>IFERROR(__xludf.DUMMYFUNCTION("CONCATENATE(""#"",TO_TEXT(A138),SUBSTITUTE($C$106,""&lt;TEXT&gt;"",B138))"),"#16_pert_0
Text:""What is a stack and how to enqueue and dequeue its elements?""
Task: Given the text above, provide the classification result as coherent (1) or incoherent (0) and justify your answer in the format below:
Result: &lt;coherent(1)&gt; or &lt;incoh"&amp;"erent(0)&gt;
Justification: &lt;JUSTIFICATION&gt;
")</f>
        <v>#16_pert_0
Text:"What is a stack and how to enqueue and dequeue its elements?"
Task: Given the text above, provide the classification result as coherent (1) or incoherent (0) and justify your answer in the format below:
Result: &lt;coherent(1)&gt; or &lt;incoherent(0)&gt;
Justification: &lt;JUSTIFICATION&gt;
</v>
      </c>
      <c r="E138" s="164"/>
      <c r="F138" s="161"/>
      <c r="G138" s="164"/>
      <c r="H138" s="161"/>
      <c r="I138" s="79"/>
      <c r="J138" s="79"/>
      <c r="K138" s="164"/>
      <c r="L138" s="79"/>
      <c r="M138" s="79"/>
      <c r="N138" s="79"/>
    </row>
    <row r="139">
      <c r="A139" s="99">
        <v>17.0</v>
      </c>
      <c r="B139" s="99" t="s">
        <v>57</v>
      </c>
      <c r="C139" s="79"/>
      <c r="D139" s="79" t="str">
        <f>IFERROR(__xludf.DUMMYFUNCTION("CONCATENATE(""#"",TO_TEXT(A139),SUBSTITUTE($C$106,""&lt;TEXT&gt;"",B139))"),"#17
Text:""How are the operations to push and pop elements in a stack implemented?""
Task: Given the text above, provide the classification result as coherent (1) or incoherent (0) and justify your answer in the format below:
Result: &lt;coherent(1)&gt; or &lt;i"&amp;"ncoherent(0)&gt;
Justification: &lt;JUSTIFICATION&gt;
")</f>
        <v>#17
Text:"How are the operations to push and pop elements in a stack implemented?"
Task: Given the text above, provide the classification result as coherent (1) or incoherent (0) and justify your answer in the format below:
Result: &lt;coherent(1)&gt; or &lt;incoherent(0)&gt;
Justification: &lt;JUSTIFICATION&gt;
</v>
      </c>
      <c r="E139" s="164"/>
      <c r="F139" s="161"/>
      <c r="G139" s="164"/>
      <c r="H139" s="161"/>
      <c r="I139" s="79"/>
      <c r="J139" s="79"/>
      <c r="K139" s="164"/>
      <c r="L139" s="79"/>
      <c r="M139" s="79"/>
      <c r="N139" s="79"/>
    </row>
    <row r="140">
      <c r="A140" s="99" t="s">
        <v>58</v>
      </c>
      <c r="B140" s="99" t="s">
        <v>306</v>
      </c>
      <c r="C140" s="79"/>
      <c r="D140" s="79" t="str">
        <f>IFERROR(__xludf.DUMMYFUNCTION("CONCATENATE(""#"",TO_TEXT(A140),SUBSTITUTE($C$106,""&lt;TEXT&gt;"",B140))"),"#17_pert_0
Text:""How are the operations to push and pop elements in a queue implemented?""
Task: Given the text above, provide the classification result as coherent (1) or incoherent (0) and justify your answer in the format below:
Result: &lt;coherent(1)"&amp;"&gt; or &lt;incoherent(0)&gt;
Justification: &lt;JUSTIFICATION&gt;
")</f>
        <v>#17_pert_0
Text:"How are the operations to push and pop elements in a queue implemented?"
Task: Given the text above, provide the classification result as coherent (1) or incoherent (0) and justify your answer in the format below:
Result: &lt;coherent(1)&gt; or &lt;incoherent(0)&gt;
Justification: &lt;JUSTIFICATION&gt;
</v>
      </c>
      <c r="E140" s="164"/>
      <c r="F140" s="161"/>
      <c r="G140" s="164"/>
      <c r="H140" s="161"/>
      <c r="I140" s="79"/>
      <c r="J140" s="79"/>
      <c r="K140" s="164"/>
      <c r="L140" s="79"/>
      <c r="M140" s="79"/>
      <c r="N140" s="79"/>
    </row>
    <row r="141">
      <c r="A141" s="99">
        <v>18.0</v>
      </c>
      <c r="B141" s="99" t="s">
        <v>60</v>
      </c>
      <c r="C141" s="79"/>
      <c r="D141" s="79" t="str">
        <f>IFERROR(__xludf.DUMMYFUNCTION("CONCATENATE(""#"",TO_TEXT(A141),SUBSTITUTE($C$106,""&lt;TEXT&gt;"",B141))"),"#18
Text:""How are the operations to enqueue and dequeue elements in a queue implemented?""
Task: Given the text above, provide the classification result as coherent (1) or incoherent (0) and justify your answer in the format below:
Result: &lt;coherent(1)"&amp;"&gt; or &lt;incoherent(0)&gt;
Justification: &lt;JUSTIFICATION&gt;
")</f>
        <v>#18
Text:"How are the operations to enqueue and dequeue elements in a queue implemented?"
Task: Given the text above, provide the classification result as coherent (1) or incoherent (0) and justify your answer in the format below:
Result: &lt;coherent(1)&gt; or &lt;incoherent(0)&gt;
Justification: &lt;JUSTIFICATION&gt;
</v>
      </c>
      <c r="E141" s="164"/>
      <c r="F141" s="161"/>
      <c r="G141" s="164"/>
      <c r="H141" s="161"/>
      <c r="I141" s="79"/>
      <c r="J141" s="79"/>
      <c r="K141" s="164"/>
      <c r="L141" s="79"/>
      <c r="M141" s="79"/>
      <c r="N141" s="79"/>
    </row>
    <row r="142">
      <c r="A142" s="99" t="s">
        <v>61</v>
      </c>
      <c r="B142" s="99" t="s">
        <v>307</v>
      </c>
      <c r="C142" s="79"/>
      <c r="D142" s="79" t="str">
        <f>IFERROR(__xludf.DUMMYFUNCTION("CONCATENATE(""#"",TO_TEXT(A142),SUBSTITUTE($C$106,""&lt;TEXT&gt;"",B142))"),"#18_pert_0
Text:""How are the operations to enqueue and dequeue elements in a stack implemented?""
Task: Given the text above, provide the classification result as coherent (1) or incoherent (0) and justify your answer in the format below:
Result: &lt;cohe"&amp;"rent(1)&gt; or &lt;incoherent(0)&gt;
Justification: &lt;JUSTIFICATION&gt;
")</f>
        <v>#18_pert_0
Text:"How are the operations to enqueue and dequeue elements in a stack implemented?"
Task: Given the text above, provide the classification result as coherent (1) or incoherent (0) and justify your answer in the format below:
Result: &lt;coherent(1)&gt; or &lt;incoherent(0)&gt;
Justification: &lt;JUSTIFICATION&gt;
</v>
      </c>
      <c r="E142" s="164"/>
      <c r="F142" s="161"/>
      <c r="G142" s="164"/>
      <c r="H142" s="161"/>
      <c r="I142" s="79"/>
      <c r="J142" s="79"/>
      <c r="K142" s="164"/>
      <c r="L142" s="79"/>
      <c r="M142" s="79"/>
      <c r="N142" s="79"/>
    </row>
    <row r="143">
      <c r="A143" s="99">
        <v>19.0</v>
      </c>
      <c r="B143" s="99" t="s">
        <v>63</v>
      </c>
      <c r="C143" s="79"/>
      <c r="D143" s="79" t="str">
        <f>IFERROR(__xludf.DUMMYFUNCTION("CONCATENATE(""#"",TO_TEXT(A143),SUBSTITUTE($C$106,""&lt;TEXT&gt;"",B143))"),"#19
Text:""In a stack does the pop operation occur at which end?""
Task: Given the text above, provide the classification result as coherent (1) or incoherent (0) and justify your answer in the format below:
Result: &lt;coherent(1)&gt; or &lt;incoherent(0)&gt;
Jus"&amp;"tification: &lt;JUSTIFICATION&gt;
")</f>
        <v>#19
Text:"In a stack does the pop operation occur at which end?"
Task: Given the text above, provide the classification result as coherent (1) or incoherent (0) and justify your answer in the format below:
Result: &lt;coherent(1)&gt; or &lt;incoherent(0)&gt;
Justification: &lt;JUSTIFICATION&gt;
</v>
      </c>
      <c r="E143" s="164"/>
      <c r="F143" s="161"/>
      <c r="G143" s="164"/>
      <c r="H143" s="161"/>
      <c r="I143" s="79"/>
      <c r="J143" s="79"/>
      <c r="K143" s="164"/>
      <c r="L143" s="79"/>
      <c r="M143" s="79"/>
      <c r="N143" s="79"/>
    </row>
    <row r="144">
      <c r="A144" s="99" t="s">
        <v>64</v>
      </c>
      <c r="B144" s="99" t="s">
        <v>308</v>
      </c>
      <c r="C144" s="79"/>
      <c r="D144" s="79" t="str">
        <f>IFERROR(__xludf.DUMMYFUNCTION("CONCATENATE(""#"",TO_TEXT(A144),SUBSTITUTE($C$106,""&lt;TEXT&gt;"",B144))"),"#19_pert_0
Text:""In a stack does the enqueue operation occur at which end?""
Task: Given the text above, provide the classification result as coherent (1) or incoherent (0) and justify your answer in the format below:
Result: &lt;coherent(1)&gt; or &lt;incohere"&amp;"nt(0)&gt;
Justification: &lt;JUSTIFICATION&gt;
")</f>
        <v>#19_pert_0
Text:"In a stack does the enqueue operation occur at which end?"
Task: Given the text above, provide the classification result as coherent (1) or incoherent (0) and justify your answer in the format below:
Result: &lt;coherent(1)&gt; or &lt;incoherent(0)&gt;
Justification: &lt;JUSTIFICATION&gt;
</v>
      </c>
      <c r="E144" s="164"/>
      <c r="F144" s="161"/>
      <c r="G144" s="164"/>
      <c r="H144" s="161"/>
      <c r="I144" s="79"/>
      <c r="J144" s="79"/>
      <c r="K144" s="164"/>
      <c r="L144" s="79"/>
      <c r="M144" s="79"/>
      <c r="N144" s="79"/>
    </row>
    <row r="145">
      <c r="A145" s="99">
        <v>20.0</v>
      </c>
      <c r="B145" s="99" t="s">
        <v>66</v>
      </c>
      <c r="C145" s="79"/>
      <c r="D145" s="79" t="str">
        <f>IFERROR(__xludf.DUMMYFUNCTION("CONCATENATE(""#"",TO_TEXT(A145),SUBSTITUTE($C$106,""&lt;TEXT&gt;"",B145))"),"#20
Text:""In a queue does the enqueue operation occur at which end?""
Task: Given the text above, provide the classification result as coherent (1) or incoherent (0) and justify your answer in the format below:
Result: &lt;coherent(1)&gt; or &lt;incoherent(0)&gt;
"&amp;"
Justification: &lt;JUSTIFICATION&gt;
")</f>
        <v>#20
Text:"In a queue does the enqueue operation occur at which end?"
Task: Given the text above, provide the classification result as coherent (1) or incoherent (0) and justify your answer in the format below:
Result: &lt;coherent(1)&gt; or &lt;incoherent(0)&gt;
Justification: &lt;JUSTIFICATION&gt;
</v>
      </c>
      <c r="E145" s="164"/>
      <c r="F145" s="161"/>
      <c r="G145" s="164"/>
      <c r="H145" s="161"/>
      <c r="I145" s="79"/>
      <c r="J145" s="79"/>
      <c r="K145" s="164"/>
      <c r="L145" s="79"/>
      <c r="M145" s="79"/>
      <c r="N145" s="79"/>
    </row>
    <row r="146">
      <c r="A146" s="99" t="s">
        <v>67</v>
      </c>
      <c r="B146" s="99" t="s">
        <v>309</v>
      </c>
      <c r="C146" s="79"/>
      <c r="D146" s="79" t="str">
        <f>IFERROR(__xludf.DUMMYFUNCTION("CONCATENATE(""#"",TO_TEXT(A146),SUBSTITUTE($C$106,""&lt;TEXT&gt;"",B146))"),"#20_pert_0
Text:""In a queue does the push operation occur at which end?""
Task: Given the text above, provide the classification result as coherent (1) or incoherent (0) and justify your answer in the format below:
Result: &lt;coherent(1)&gt; or &lt;incoherent("&amp;"0)&gt;
Justification: &lt;JUSTIFICATION&gt;
")</f>
        <v>#20_pert_0
Text:"In a queue does the push operation occur at which end?"
Task: Given the text above, provide the classification result as coherent (1) or incoherent (0) and justify your answer in the format below:
Result: &lt;coherent(1)&gt; or &lt;incoherent(0)&gt;
Justification: &lt;JUSTIFICATION&gt;
</v>
      </c>
      <c r="E146" s="164"/>
      <c r="F146" s="161"/>
      <c r="G146" s="164"/>
      <c r="H146" s="161"/>
      <c r="I146" s="79"/>
      <c r="J146" s="79"/>
      <c r="K146" s="164"/>
      <c r="L146" s="79"/>
      <c r="M146" s="79"/>
      <c r="N146" s="79"/>
    </row>
    <row r="147">
      <c r="A147" s="79"/>
      <c r="B147" s="79"/>
      <c r="C147" s="79"/>
      <c r="D147" s="79"/>
      <c r="E147" s="164"/>
      <c r="F147" s="161"/>
      <c r="G147" s="164"/>
      <c r="H147" s="161"/>
      <c r="I147" s="79"/>
      <c r="J147" s="79"/>
      <c r="K147" s="164"/>
      <c r="L147" s="79"/>
      <c r="M147" s="79"/>
      <c r="N147" s="79"/>
    </row>
    <row r="148">
      <c r="E148" s="128"/>
      <c r="F148" s="127"/>
      <c r="G148" s="128"/>
      <c r="H148" s="127"/>
      <c r="K148" s="128"/>
    </row>
    <row r="149">
      <c r="E149" s="128"/>
      <c r="F149" s="127"/>
      <c r="G149" s="128"/>
      <c r="H149" s="127"/>
      <c r="K149" s="128"/>
    </row>
    <row r="150">
      <c r="E150" s="128"/>
      <c r="F150" s="127"/>
      <c r="G150" s="128"/>
      <c r="H150" s="127"/>
      <c r="K150" s="128"/>
    </row>
    <row r="151">
      <c r="E151" s="128"/>
      <c r="F151" s="127"/>
      <c r="G151" s="128"/>
      <c r="H151" s="127"/>
      <c r="K151" s="128"/>
    </row>
    <row r="152">
      <c r="E152" s="128"/>
      <c r="F152" s="127"/>
      <c r="G152" s="128"/>
      <c r="H152" s="127"/>
      <c r="K152" s="128"/>
    </row>
    <row r="153">
      <c r="E153" s="128"/>
      <c r="F153" s="127"/>
      <c r="G153" s="128"/>
      <c r="H153" s="127"/>
      <c r="K153" s="128"/>
    </row>
    <row r="154">
      <c r="E154" s="128"/>
      <c r="F154" s="127"/>
      <c r="G154" s="128"/>
      <c r="H154" s="127"/>
      <c r="K154" s="128"/>
    </row>
    <row r="155">
      <c r="E155" s="128"/>
      <c r="F155" s="127"/>
      <c r="G155" s="128"/>
      <c r="H155" s="127"/>
      <c r="K155" s="128"/>
    </row>
    <row r="156">
      <c r="E156" s="128"/>
      <c r="F156" s="127"/>
      <c r="G156" s="128"/>
      <c r="H156" s="127"/>
      <c r="K156" s="128"/>
    </row>
    <row r="157">
      <c r="E157" s="128"/>
      <c r="F157" s="127"/>
      <c r="G157" s="128"/>
      <c r="H157" s="127"/>
      <c r="K157" s="128"/>
    </row>
    <row r="158">
      <c r="E158" s="128"/>
      <c r="F158" s="127"/>
      <c r="G158" s="128"/>
      <c r="H158" s="127"/>
      <c r="K158" s="128"/>
    </row>
    <row r="159">
      <c r="E159" s="128"/>
      <c r="F159" s="127"/>
      <c r="G159" s="128"/>
      <c r="H159" s="127"/>
      <c r="K159" s="128"/>
    </row>
    <row r="160">
      <c r="E160" s="128"/>
      <c r="F160" s="127"/>
      <c r="G160" s="128"/>
      <c r="H160" s="127"/>
      <c r="K160" s="128"/>
    </row>
    <row r="161">
      <c r="E161" s="128"/>
      <c r="F161" s="127"/>
      <c r="G161" s="128"/>
      <c r="H161" s="127"/>
      <c r="K161" s="128"/>
    </row>
    <row r="162">
      <c r="E162" s="128"/>
      <c r="F162" s="127"/>
      <c r="G162" s="128"/>
      <c r="H162" s="127"/>
      <c r="K162" s="128"/>
    </row>
    <row r="163">
      <c r="E163" s="128"/>
      <c r="F163" s="127"/>
      <c r="G163" s="128"/>
      <c r="H163" s="127"/>
      <c r="K163" s="128"/>
    </row>
    <row r="164">
      <c r="E164" s="128"/>
      <c r="F164" s="127"/>
      <c r="G164" s="128"/>
      <c r="H164" s="127"/>
      <c r="K164" s="128"/>
    </row>
    <row r="165">
      <c r="E165" s="128"/>
      <c r="F165" s="127"/>
      <c r="G165" s="128"/>
      <c r="H165" s="127"/>
      <c r="K165" s="128"/>
    </row>
    <row r="166">
      <c r="E166" s="128"/>
      <c r="F166" s="127"/>
      <c r="G166" s="128"/>
      <c r="H166" s="127"/>
      <c r="K166" s="128"/>
    </row>
    <row r="167">
      <c r="E167" s="128"/>
      <c r="F167" s="127"/>
      <c r="G167" s="128"/>
      <c r="H167" s="127"/>
      <c r="K167" s="128"/>
    </row>
    <row r="168">
      <c r="E168" s="128"/>
      <c r="F168" s="127"/>
      <c r="G168" s="128"/>
      <c r="H168" s="127"/>
      <c r="K168" s="128"/>
    </row>
    <row r="169">
      <c r="E169" s="128"/>
      <c r="F169" s="127"/>
      <c r="G169" s="128"/>
      <c r="H169" s="127"/>
      <c r="K169" s="128"/>
    </row>
    <row r="170">
      <c r="E170" s="128"/>
      <c r="F170" s="127"/>
      <c r="G170" s="128"/>
      <c r="H170" s="127"/>
      <c r="K170" s="128"/>
    </row>
    <row r="171">
      <c r="E171" s="128"/>
      <c r="F171" s="127"/>
      <c r="G171" s="128"/>
      <c r="H171" s="127"/>
      <c r="K171" s="128"/>
    </row>
    <row r="172">
      <c r="E172" s="128"/>
      <c r="F172" s="127"/>
      <c r="G172" s="128"/>
      <c r="H172" s="127"/>
      <c r="K172" s="128"/>
    </row>
    <row r="173">
      <c r="E173" s="128"/>
      <c r="F173" s="127"/>
      <c r="G173" s="128"/>
      <c r="H173" s="127"/>
      <c r="K173" s="128"/>
    </row>
    <row r="174">
      <c r="E174" s="128"/>
      <c r="F174" s="127"/>
      <c r="G174" s="128"/>
      <c r="H174" s="127"/>
      <c r="K174" s="128"/>
    </row>
    <row r="175">
      <c r="E175" s="128"/>
      <c r="F175" s="127"/>
      <c r="G175" s="128"/>
      <c r="H175" s="127"/>
      <c r="K175" s="128"/>
    </row>
    <row r="176">
      <c r="E176" s="128"/>
      <c r="F176" s="127"/>
      <c r="G176" s="128"/>
      <c r="H176" s="127"/>
      <c r="K176" s="128"/>
    </row>
    <row r="177">
      <c r="E177" s="128"/>
      <c r="F177" s="127"/>
      <c r="G177" s="128"/>
      <c r="H177" s="127"/>
      <c r="K177" s="128"/>
    </row>
    <row r="178">
      <c r="E178" s="128"/>
      <c r="F178" s="127"/>
      <c r="G178" s="128"/>
      <c r="H178" s="127"/>
      <c r="K178" s="128"/>
    </row>
    <row r="179">
      <c r="E179" s="128"/>
      <c r="F179" s="127"/>
      <c r="G179" s="128"/>
      <c r="H179" s="127"/>
      <c r="K179" s="128"/>
    </row>
    <row r="180">
      <c r="E180" s="128"/>
      <c r="F180" s="127"/>
      <c r="G180" s="128"/>
      <c r="H180" s="127"/>
      <c r="K180" s="128"/>
    </row>
    <row r="181">
      <c r="E181" s="128"/>
      <c r="F181" s="127"/>
      <c r="G181" s="128"/>
      <c r="H181" s="127"/>
      <c r="K181" s="128"/>
    </row>
    <row r="182">
      <c r="E182" s="128"/>
      <c r="F182" s="127"/>
      <c r="G182" s="128"/>
      <c r="H182" s="127"/>
      <c r="K182" s="128"/>
    </row>
    <row r="183">
      <c r="E183" s="128"/>
      <c r="F183" s="127"/>
      <c r="G183" s="128"/>
      <c r="H183" s="127"/>
      <c r="K183" s="128"/>
    </row>
    <row r="184">
      <c r="E184" s="128"/>
      <c r="F184" s="127"/>
      <c r="G184" s="128"/>
      <c r="H184" s="127"/>
      <c r="K184" s="128"/>
    </row>
    <row r="185">
      <c r="E185" s="128"/>
      <c r="F185" s="127"/>
      <c r="G185" s="128"/>
      <c r="H185" s="127"/>
      <c r="K185" s="128"/>
    </row>
    <row r="186">
      <c r="E186" s="128"/>
      <c r="F186" s="127"/>
      <c r="G186" s="128"/>
      <c r="H186" s="127"/>
      <c r="K186" s="128"/>
    </row>
    <row r="187">
      <c r="E187" s="128"/>
      <c r="F187" s="127"/>
      <c r="G187" s="128"/>
      <c r="H187" s="127"/>
      <c r="K187" s="128"/>
    </row>
    <row r="188">
      <c r="E188" s="128"/>
      <c r="F188" s="127"/>
      <c r="G188" s="128"/>
      <c r="H188" s="127"/>
      <c r="K188" s="128"/>
    </row>
    <row r="189">
      <c r="E189" s="128"/>
      <c r="F189" s="127"/>
      <c r="G189" s="128"/>
      <c r="H189" s="127"/>
      <c r="K189" s="128"/>
    </row>
    <row r="190">
      <c r="E190" s="128"/>
      <c r="F190" s="127"/>
      <c r="G190" s="128"/>
      <c r="H190" s="127"/>
      <c r="K190" s="128"/>
    </row>
    <row r="191">
      <c r="E191" s="128"/>
      <c r="F191" s="127"/>
      <c r="G191" s="128"/>
      <c r="H191" s="127"/>
      <c r="K191" s="128"/>
    </row>
    <row r="192">
      <c r="E192" s="128"/>
      <c r="F192" s="127"/>
      <c r="G192" s="128"/>
      <c r="H192" s="127"/>
      <c r="K192" s="128"/>
    </row>
    <row r="193">
      <c r="E193" s="128"/>
      <c r="F193" s="127"/>
      <c r="G193" s="128"/>
      <c r="H193" s="127"/>
      <c r="K193" s="128"/>
    </row>
    <row r="194">
      <c r="E194" s="128"/>
      <c r="F194" s="127"/>
      <c r="G194" s="128"/>
      <c r="H194" s="127"/>
      <c r="K194" s="128"/>
    </row>
    <row r="195">
      <c r="E195" s="128"/>
      <c r="F195" s="127"/>
      <c r="G195" s="128"/>
      <c r="H195" s="127"/>
      <c r="K195" s="128"/>
    </row>
    <row r="196">
      <c r="E196" s="128"/>
      <c r="F196" s="127"/>
      <c r="G196" s="128"/>
      <c r="H196" s="127"/>
      <c r="K196" s="128"/>
    </row>
    <row r="197">
      <c r="E197" s="128"/>
      <c r="F197" s="127"/>
      <c r="G197" s="128"/>
      <c r="H197" s="127"/>
      <c r="K197" s="128"/>
    </row>
    <row r="198">
      <c r="E198" s="128"/>
      <c r="F198" s="127"/>
      <c r="G198" s="128"/>
      <c r="H198" s="127"/>
      <c r="K198" s="128"/>
    </row>
    <row r="199">
      <c r="E199" s="128"/>
      <c r="F199" s="127"/>
      <c r="G199" s="128"/>
      <c r="H199" s="127"/>
      <c r="K199" s="128"/>
    </row>
    <row r="200">
      <c r="E200" s="128"/>
      <c r="F200" s="127"/>
      <c r="G200" s="128"/>
      <c r="H200" s="127"/>
      <c r="K200" s="128"/>
    </row>
    <row r="201">
      <c r="E201" s="128"/>
      <c r="F201" s="127"/>
      <c r="G201" s="128"/>
      <c r="H201" s="127"/>
      <c r="K201" s="128"/>
    </row>
    <row r="202">
      <c r="E202" s="128"/>
      <c r="F202" s="127"/>
      <c r="G202" s="128"/>
      <c r="H202" s="127"/>
      <c r="K202" s="128"/>
    </row>
    <row r="203">
      <c r="E203" s="128"/>
      <c r="F203" s="127"/>
      <c r="G203" s="128"/>
      <c r="H203" s="127"/>
      <c r="K203" s="128"/>
    </row>
    <row r="204">
      <c r="E204" s="128"/>
      <c r="F204" s="127"/>
      <c r="G204" s="128"/>
      <c r="H204" s="127"/>
      <c r="K204" s="128"/>
    </row>
    <row r="205">
      <c r="E205" s="128"/>
      <c r="F205" s="127"/>
      <c r="G205" s="128"/>
      <c r="H205" s="127"/>
      <c r="K205" s="128"/>
    </row>
    <row r="206">
      <c r="E206" s="128"/>
      <c r="F206" s="127"/>
      <c r="G206" s="128"/>
      <c r="H206" s="127"/>
      <c r="K206" s="128"/>
    </row>
    <row r="207">
      <c r="E207" s="128"/>
      <c r="F207" s="127"/>
      <c r="G207" s="128"/>
      <c r="H207" s="127"/>
      <c r="K207" s="128"/>
    </row>
    <row r="208">
      <c r="E208" s="128"/>
      <c r="F208" s="127"/>
      <c r="G208" s="128"/>
      <c r="H208" s="127"/>
      <c r="K208" s="128"/>
    </row>
    <row r="209">
      <c r="E209" s="128"/>
      <c r="F209" s="127"/>
      <c r="G209" s="128"/>
      <c r="H209" s="127"/>
      <c r="K209" s="128"/>
    </row>
    <row r="210">
      <c r="E210" s="128"/>
      <c r="F210" s="127"/>
      <c r="G210" s="128"/>
      <c r="H210" s="127"/>
      <c r="K210" s="128"/>
    </row>
    <row r="211">
      <c r="E211" s="128"/>
      <c r="F211" s="127"/>
      <c r="G211" s="128"/>
      <c r="H211" s="127"/>
      <c r="K211" s="128"/>
    </row>
    <row r="212">
      <c r="E212" s="128"/>
      <c r="F212" s="127"/>
      <c r="G212" s="128"/>
      <c r="H212" s="127"/>
      <c r="K212" s="128"/>
    </row>
    <row r="213">
      <c r="E213" s="128"/>
      <c r="F213" s="127"/>
      <c r="G213" s="128"/>
      <c r="H213" s="127"/>
      <c r="K213" s="128"/>
    </row>
    <row r="214">
      <c r="E214" s="128"/>
      <c r="F214" s="127"/>
      <c r="G214" s="128"/>
      <c r="H214" s="127"/>
      <c r="K214" s="128"/>
    </row>
    <row r="215">
      <c r="E215" s="128"/>
      <c r="F215" s="127"/>
      <c r="G215" s="128"/>
      <c r="H215" s="127"/>
      <c r="K215" s="128"/>
    </row>
    <row r="216">
      <c r="E216" s="128"/>
      <c r="F216" s="127"/>
      <c r="G216" s="128"/>
      <c r="H216" s="127"/>
      <c r="K216" s="128"/>
    </row>
    <row r="217">
      <c r="E217" s="128"/>
      <c r="F217" s="127"/>
      <c r="G217" s="128"/>
      <c r="H217" s="127"/>
      <c r="K217" s="128"/>
    </row>
    <row r="218">
      <c r="E218" s="128"/>
      <c r="F218" s="127"/>
      <c r="G218" s="128"/>
      <c r="H218" s="127"/>
      <c r="K218" s="128"/>
    </row>
    <row r="219">
      <c r="E219" s="128"/>
      <c r="F219" s="127"/>
      <c r="G219" s="128"/>
      <c r="H219" s="127"/>
      <c r="K219" s="128"/>
    </row>
    <row r="220">
      <c r="E220" s="128"/>
      <c r="F220" s="127"/>
      <c r="G220" s="128"/>
      <c r="H220" s="127"/>
      <c r="K220" s="128"/>
    </row>
    <row r="221">
      <c r="E221" s="128"/>
      <c r="F221" s="127"/>
      <c r="G221" s="128"/>
      <c r="H221" s="127"/>
      <c r="K221" s="128"/>
    </row>
    <row r="222">
      <c r="E222" s="128"/>
      <c r="F222" s="127"/>
      <c r="G222" s="128"/>
      <c r="H222" s="127"/>
      <c r="K222" s="128"/>
    </row>
    <row r="223">
      <c r="E223" s="128"/>
      <c r="F223" s="127"/>
      <c r="G223" s="128"/>
      <c r="H223" s="127"/>
      <c r="K223" s="128"/>
    </row>
    <row r="224">
      <c r="E224" s="128"/>
      <c r="F224" s="127"/>
      <c r="G224" s="128"/>
      <c r="H224" s="127"/>
      <c r="K224" s="128"/>
    </row>
    <row r="225">
      <c r="E225" s="128"/>
      <c r="F225" s="127"/>
      <c r="G225" s="128"/>
      <c r="H225" s="127"/>
      <c r="K225" s="128"/>
    </row>
    <row r="226">
      <c r="E226" s="128"/>
      <c r="F226" s="127"/>
      <c r="G226" s="128"/>
      <c r="H226" s="127"/>
      <c r="K226" s="128"/>
    </row>
    <row r="227">
      <c r="E227" s="128"/>
      <c r="F227" s="127"/>
      <c r="G227" s="128"/>
      <c r="H227" s="127"/>
      <c r="K227" s="128"/>
    </row>
    <row r="228">
      <c r="E228" s="128"/>
      <c r="F228" s="127"/>
      <c r="G228" s="128"/>
      <c r="H228" s="127"/>
      <c r="K228" s="128"/>
    </row>
    <row r="229">
      <c r="E229" s="128"/>
      <c r="F229" s="127"/>
      <c r="G229" s="128"/>
      <c r="H229" s="127"/>
      <c r="K229" s="128"/>
    </row>
    <row r="230">
      <c r="E230" s="128"/>
      <c r="F230" s="127"/>
      <c r="G230" s="128"/>
      <c r="H230" s="127"/>
      <c r="K230" s="128"/>
    </row>
    <row r="231">
      <c r="E231" s="128"/>
      <c r="F231" s="127"/>
      <c r="G231" s="128"/>
      <c r="H231" s="127"/>
      <c r="K231" s="128"/>
    </row>
    <row r="232">
      <c r="E232" s="128"/>
      <c r="F232" s="127"/>
      <c r="G232" s="128"/>
      <c r="H232" s="127"/>
      <c r="K232" s="128"/>
    </row>
    <row r="233">
      <c r="E233" s="128"/>
      <c r="F233" s="127"/>
      <c r="G233" s="128"/>
      <c r="H233" s="127"/>
      <c r="K233" s="128"/>
    </row>
    <row r="234">
      <c r="E234" s="128"/>
      <c r="F234" s="127"/>
      <c r="G234" s="128"/>
      <c r="H234" s="127"/>
      <c r="K234" s="128"/>
    </row>
    <row r="235">
      <c r="E235" s="128"/>
      <c r="F235" s="127"/>
      <c r="G235" s="128"/>
      <c r="H235" s="127"/>
      <c r="K235" s="128"/>
    </row>
    <row r="236">
      <c r="E236" s="128"/>
      <c r="F236" s="127"/>
      <c r="G236" s="128"/>
      <c r="H236" s="127"/>
      <c r="K236" s="128"/>
    </row>
    <row r="237">
      <c r="E237" s="128"/>
      <c r="F237" s="127"/>
      <c r="G237" s="128"/>
      <c r="H237" s="127"/>
      <c r="K237" s="128"/>
    </row>
    <row r="238">
      <c r="E238" s="128"/>
      <c r="F238" s="127"/>
      <c r="G238" s="128"/>
      <c r="H238" s="127"/>
      <c r="K238" s="128"/>
    </row>
    <row r="239">
      <c r="E239" s="128"/>
      <c r="F239" s="127"/>
      <c r="G239" s="128"/>
      <c r="H239" s="127"/>
      <c r="K239" s="128"/>
    </row>
    <row r="240">
      <c r="E240" s="128"/>
      <c r="F240" s="127"/>
      <c r="G240" s="128"/>
      <c r="H240" s="127"/>
      <c r="K240" s="128"/>
    </row>
    <row r="241">
      <c r="E241" s="128"/>
      <c r="F241" s="127"/>
      <c r="G241" s="128"/>
      <c r="H241" s="127"/>
      <c r="K241" s="128"/>
    </row>
    <row r="242">
      <c r="E242" s="128"/>
      <c r="F242" s="127"/>
      <c r="G242" s="128"/>
      <c r="H242" s="127"/>
      <c r="K242" s="128"/>
    </row>
    <row r="243">
      <c r="E243" s="128"/>
      <c r="F243" s="127"/>
      <c r="G243" s="128"/>
      <c r="H243" s="127"/>
      <c r="K243" s="128"/>
    </row>
    <row r="244">
      <c r="E244" s="128"/>
      <c r="F244" s="127"/>
      <c r="G244" s="128"/>
      <c r="H244" s="127"/>
      <c r="K244" s="128"/>
    </row>
    <row r="245">
      <c r="E245" s="128"/>
      <c r="F245" s="127"/>
      <c r="G245" s="128"/>
      <c r="H245" s="127"/>
      <c r="K245" s="128"/>
    </row>
    <row r="246">
      <c r="E246" s="128"/>
      <c r="F246" s="127"/>
      <c r="G246" s="128"/>
      <c r="H246" s="127"/>
      <c r="K246" s="128"/>
    </row>
    <row r="247">
      <c r="E247" s="128"/>
      <c r="F247" s="127"/>
      <c r="G247" s="128"/>
      <c r="H247" s="127"/>
      <c r="K247" s="128"/>
    </row>
    <row r="248">
      <c r="E248" s="128"/>
      <c r="F248" s="127"/>
      <c r="G248" s="128"/>
      <c r="H248" s="127"/>
      <c r="K248" s="128"/>
    </row>
    <row r="249">
      <c r="E249" s="128"/>
      <c r="F249" s="127"/>
      <c r="G249" s="128"/>
      <c r="H249" s="127"/>
      <c r="K249" s="128"/>
    </row>
    <row r="250">
      <c r="E250" s="128"/>
      <c r="F250" s="127"/>
      <c r="G250" s="128"/>
      <c r="H250" s="127"/>
      <c r="K250" s="128"/>
    </row>
    <row r="251">
      <c r="E251" s="128"/>
      <c r="F251" s="127"/>
      <c r="G251" s="128"/>
      <c r="H251" s="127"/>
      <c r="K251" s="128"/>
    </row>
    <row r="252">
      <c r="E252" s="128"/>
      <c r="F252" s="127"/>
      <c r="G252" s="128"/>
      <c r="H252" s="127"/>
      <c r="K252" s="128"/>
    </row>
    <row r="253">
      <c r="E253" s="128"/>
      <c r="F253" s="127"/>
      <c r="G253" s="128"/>
      <c r="H253" s="127"/>
      <c r="K253" s="128"/>
    </row>
    <row r="254">
      <c r="E254" s="128"/>
      <c r="F254" s="127"/>
      <c r="G254" s="128"/>
      <c r="H254" s="127"/>
      <c r="K254" s="128"/>
    </row>
    <row r="255">
      <c r="E255" s="128"/>
      <c r="F255" s="127"/>
      <c r="G255" s="128"/>
      <c r="H255" s="127"/>
      <c r="K255" s="128"/>
    </row>
    <row r="256">
      <c r="E256" s="128"/>
      <c r="F256" s="127"/>
      <c r="G256" s="128"/>
      <c r="H256" s="127"/>
      <c r="K256" s="128"/>
    </row>
    <row r="257">
      <c r="E257" s="128"/>
      <c r="F257" s="127"/>
      <c r="G257" s="128"/>
      <c r="H257" s="127"/>
      <c r="K257" s="128"/>
    </row>
    <row r="258">
      <c r="E258" s="128"/>
      <c r="F258" s="127"/>
      <c r="G258" s="128"/>
      <c r="H258" s="127"/>
      <c r="K258" s="128"/>
    </row>
    <row r="259">
      <c r="E259" s="128"/>
      <c r="F259" s="127"/>
      <c r="G259" s="128"/>
      <c r="H259" s="127"/>
      <c r="K259" s="128"/>
    </row>
    <row r="260">
      <c r="E260" s="128"/>
      <c r="F260" s="127"/>
      <c r="G260" s="128"/>
      <c r="H260" s="127"/>
      <c r="K260" s="128"/>
    </row>
    <row r="261">
      <c r="E261" s="128"/>
      <c r="F261" s="127"/>
      <c r="G261" s="128"/>
      <c r="H261" s="127"/>
      <c r="K261" s="128"/>
    </row>
    <row r="262">
      <c r="E262" s="128"/>
      <c r="F262" s="127"/>
      <c r="G262" s="128"/>
      <c r="H262" s="127"/>
      <c r="K262" s="128"/>
    </row>
    <row r="263">
      <c r="E263" s="128"/>
      <c r="F263" s="127"/>
      <c r="G263" s="128"/>
      <c r="H263" s="127"/>
      <c r="K263" s="128"/>
    </row>
    <row r="264">
      <c r="E264" s="128"/>
      <c r="F264" s="127"/>
      <c r="G264" s="128"/>
      <c r="H264" s="127"/>
      <c r="K264" s="128"/>
    </row>
    <row r="265">
      <c r="E265" s="128"/>
      <c r="F265" s="127"/>
      <c r="G265" s="128"/>
      <c r="H265" s="127"/>
      <c r="K265" s="128"/>
    </row>
    <row r="266">
      <c r="E266" s="128"/>
      <c r="F266" s="127"/>
      <c r="G266" s="128"/>
      <c r="H266" s="127"/>
      <c r="K266" s="128"/>
    </row>
    <row r="267">
      <c r="E267" s="128"/>
      <c r="F267" s="127"/>
      <c r="G267" s="128"/>
      <c r="H267" s="127"/>
      <c r="K267" s="128"/>
    </row>
    <row r="268">
      <c r="E268" s="128"/>
      <c r="F268" s="127"/>
      <c r="G268" s="128"/>
      <c r="H268" s="127"/>
      <c r="K268" s="128"/>
    </row>
    <row r="269">
      <c r="E269" s="128"/>
      <c r="F269" s="127"/>
      <c r="G269" s="128"/>
      <c r="H269" s="127"/>
      <c r="K269" s="128"/>
    </row>
    <row r="270">
      <c r="E270" s="128"/>
      <c r="F270" s="127"/>
      <c r="G270" s="128"/>
      <c r="H270" s="127"/>
      <c r="K270" s="128"/>
    </row>
    <row r="271">
      <c r="E271" s="128"/>
      <c r="F271" s="127"/>
      <c r="G271" s="128"/>
      <c r="H271" s="127"/>
      <c r="K271" s="128"/>
    </row>
    <row r="272">
      <c r="E272" s="128"/>
      <c r="F272" s="127"/>
      <c r="G272" s="128"/>
      <c r="H272" s="127"/>
      <c r="K272" s="128"/>
    </row>
    <row r="273">
      <c r="E273" s="128"/>
      <c r="F273" s="127"/>
      <c r="G273" s="128"/>
      <c r="H273" s="127"/>
      <c r="K273" s="128"/>
    </row>
    <row r="274">
      <c r="E274" s="128"/>
      <c r="F274" s="127"/>
      <c r="G274" s="128"/>
      <c r="H274" s="127"/>
      <c r="K274" s="128"/>
    </row>
    <row r="275">
      <c r="E275" s="128"/>
      <c r="F275" s="127"/>
      <c r="G275" s="128"/>
      <c r="H275" s="127"/>
      <c r="K275" s="128"/>
    </row>
    <row r="276">
      <c r="E276" s="128"/>
      <c r="F276" s="127"/>
      <c r="G276" s="128"/>
      <c r="H276" s="127"/>
      <c r="K276" s="128"/>
    </row>
    <row r="277">
      <c r="E277" s="128"/>
      <c r="F277" s="127"/>
      <c r="G277" s="128"/>
      <c r="H277" s="127"/>
      <c r="K277" s="128"/>
    </row>
    <row r="278">
      <c r="E278" s="128"/>
      <c r="F278" s="127"/>
      <c r="G278" s="128"/>
      <c r="H278" s="127"/>
      <c r="K278" s="128"/>
    </row>
    <row r="279">
      <c r="E279" s="128"/>
      <c r="F279" s="127"/>
      <c r="G279" s="128"/>
      <c r="H279" s="127"/>
      <c r="K279" s="128"/>
    </row>
    <row r="280">
      <c r="E280" s="128"/>
      <c r="F280" s="127"/>
      <c r="G280" s="128"/>
      <c r="H280" s="127"/>
      <c r="K280" s="128"/>
    </row>
    <row r="281">
      <c r="E281" s="128"/>
      <c r="F281" s="127"/>
      <c r="G281" s="128"/>
      <c r="H281" s="127"/>
      <c r="K281" s="128"/>
    </row>
    <row r="282">
      <c r="E282" s="128"/>
      <c r="F282" s="127"/>
      <c r="G282" s="128"/>
      <c r="H282" s="127"/>
      <c r="K282" s="128"/>
    </row>
    <row r="283">
      <c r="E283" s="128"/>
      <c r="F283" s="127"/>
      <c r="G283" s="128"/>
      <c r="H283" s="127"/>
      <c r="K283" s="128"/>
    </row>
    <row r="284">
      <c r="E284" s="128"/>
      <c r="F284" s="127"/>
      <c r="G284" s="128"/>
      <c r="H284" s="127"/>
      <c r="K284" s="128"/>
    </row>
    <row r="285">
      <c r="E285" s="128"/>
      <c r="F285" s="127"/>
      <c r="G285" s="128"/>
      <c r="H285" s="127"/>
      <c r="K285" s="128"/>
    </row>
    <row r="286">
      <c r="E286" s="128"/>
      <c r="F286" s="127"/>
      <c r="G286" s="128"/>
      <c r="H286" s="127"/>
      <c r="K286" s="128"/>
    </row>
    <row r="287">
      <c r="E287" s="128"/>
      <c r="F287" s="127"/>
      <c r="G287" s="128"/>
      <c r="H287" s="127"/>
      <c r="K287" s="128"/>
    </row>
    <row r="288">
      <c r="E288" s="128"/>
      <c r="F288" s="127"/>
      <c r="G288" s="128"/>
      <c r="H288" s="127"/>
      <c r="K288" s="128"/>
    </row>
    <row r="289">
      <c r="E289" s="128"/>
      <c r="F289" s="127"/>
      <c r="G289" s="128"/>
      <c r="H289" s="127"/>
      <c r="K289" s="128"/>
    </row>
    <row r="290">
      <c r="E290" s="128"/>
      <c r="F290" s="127"/>
      <c r="G290" s="128"/>
      <c r="H290" s="127"/>
      <c r="K290" s="128"/>
    </row>
    <row r="291">
      <c r="E291" s="128"/>
      <c r="F291" s="127"/>
      <c r="G291" s="128"/>
      <c r="H291" s="127"/>
      <c r="K291" s="128"/>
    </row>
    <row r="292">
      <c r="E292" s="128"/>
      <c r="F292" s="127"/>
      <c r="G292" s="128"/>
      <c r="H292" s="127"/>
      <c r="K292" s="128"/>
    </row>
    <row r="293">
      <c r="E293" s="128"/>
      <c r="F293" s="127"/>
      <c r="G293" s="128"/>
      <c r="H293" s="127"/>
      <c r="K293" s="128"/>
    </row>
    <row r="294">
      <c r="E294" s="128"/>
      <c r="F294" s="127"/>
      <c r="G294" s="128"/>
      <c r="H294" s="127"/>
      <c r="K294" s="128"/>
    </row>
    <row r="295">
      <c r="E295" s="128"/>
      <c r="F295" s="127"/>
      <c r="G295" s="128"/>
      <c r="H295" s="127"/>
      <c r="K295" s="128"/>
    </row>
    <row r="296">
      <c r="E296" s="128"/>
      <c r="F296" s="127"/>
      <c r="G296" s="128"/>
      <c r="H296" s="127"/>
      <c r="K296" s="128"/>
    </row>
    <row r="297">
      <c r="E297" s="128"/>
      <c r="F297" s="127"/>
      <c r="G297" s="128"/>
      <c r="H297" s="127"/>
      <c r="K297" s="128"/>
    </row>
    <row r="298">
      <c r="E298" s="128"/>
      <c r="F298" s="127"/>
      <c r="G298" s="128"/>
      <c r="H298" s="127"/>
      <c r="K298" s="128"/>
    </row>
    <row r="299">
      <c r="E299" s="128"/>
      <c r="F299" s="127"/>
      <c r="G299" s="128"/>
      <c r="H299" s="127"/>
      <c r="K299" s="128"/>
    </row>
    <row r="300">
      <c r="E300" s="128"/>
      <c r="F300" s="127"/>
      <c r="G300" s="128"/>
      <c r="H300" s="127"/>
      <c r="K300" s="128"/>
    </row>
    <row r="301">
      <c r="E301" s="128"/>
      <c r="F301" s="127"/>
      <c r="G301" s="128"/>
      <c r="H301" s="127"/>
      <c r="K301" s="128"/>
    </row>
    <row r="302">
      <c r="E302" s="128"/>
      <c r="F302" s="127"/>
      <c r="G302" s="128"/>
      <c r="H302" s="127"/>
      <c r="K302" s="128"/>
    </row>
    <row r="303">
      <c r="E303" s="128"/>
      <c r="F303" s="127"/>
      <c r="G303" s="128"/>
      <c r="H303" s="127"/>
      <c r="K303" s="128"/>
    </row>
    <row r="304">
      <c r="E304" s="128"/>
      <c r="F304" s="127"/>
      <c r="G304" s="128"/>
      <c r="H304" s="127"/>
      <c r="K304" s="128"/>
    </row>
    <row r="305">
      <c r="E305" s="128"/>
      <c r="F305" s="127"/>
      <c r="G305" s="128"/>
      <c r="H305" s="127"/>
      <c r="K305" s="128"/>
    </row>
    <row r="306">
      <c r="E306" s="128"/>
      <c r="F306" s="127"/>
      <c r="G306" s="128"/>
      <c r="H306" s="127"/>
      <c r="K306" s="128"/>
    </row>
    <row r="307">
      <c r="E307" s="128"/>
      <c r="F307" s="127"/>
      <c r="G307" s="128"/>
      <c r="H307" s="127"/>
      <c r="K307" s="128"/>
    </row>
    <row r="308">
      <c r="E308" s="128"/>
      <c r="F308" s="127"/>
      <c r="G308" s="128"/>
      <c r="H308" s="127"/>
      <c r="K308" s="128"/>
    </row>
    <row r="309">
      <c r="E309" s="128"/>
      <c r="F309" s="127"/>
      <c r="G309" s="128"/>
      <c r="H309" s="127"/>
      <c r="K309" s="128"/>
    </row>
    <row r="310">
      <c r="E310" s="128"/>
      <c r="F310" s="127"/>
      <c r="G310" s="128"/>
      <c r="H310" s="127"/>
      <c r="K310" s="128"/>
    </row>
    <row r="311">
      <c r="E311" s="128"/>
      <c r="F311" s="127"/>
      <c r="G311" s="128"/>
      <c r="H311" s="127"/>
      <c r="K311" s="128"/>
    </row>
    <row r="312">
      <c r="E312" s="128"/>
      <c r="F312" s="127"/>
      <c r="G312" s="128"/>
      <c r="H312" s="127"/>
      <c r="K312" s="128"/>
    </row>
    <row r="313">
      <c r="E313" s="128"/>
      <c r="F313" s="127"/>
      <c r="G313" s="128"/>
      <c r="H313" s="127"/>
      <c r="K313" s="128"/>
    </row>
    <row r="314">
      <c r="E314" s="128"/>
      <c r="F314" s="127"/>
      <c r="G314" s="128"/>
      <c r="H314" s="127"/>
      <c r="K314" s="128"/>
    </row>
    <row r="315">
      <c r="E315" s="128"/>
      <c r="F315" s="127"/>
      <c r="G315" s="128"/>
      <c r="H315" s="127"/>
      <c r="K315" s="128"/>
    </row>
    <row r="316">
      <c r="E316" s="128"/>
      <c r="F316" s="127"/>
      <c r="G316" s="128"/>
      <c r="H316" s="127"/>
      <c r="K316" s="128"/>
    </row>
    <row r="317">
      <c r="E317" s="128"/>
      <c r="F317" s="127"/>
      <c r="G317" s="128"/>
      <c r="H317" s="127"/>
      <c r="K317" s="128"/>
    </row>
    <row r="318">
      <c r="E318" s="128"/>
      <c r="F318" s="127"/>
      <c r="G318" s="128"/>
      <c r="H318" s="127"/>
      <c r="K318" s="128"/>
    </row>
    <row r="319">
      <c r="E319" s="128"/>
      <c r="F319" s="127"/>
      <c r="G319" s="128"/>
      <c r="H319" s="127"/>
      <c r="K319" s="128"/>
    </row>
    <row r="320">
      <c r="E320" s="128"/>
      <c r="F320" s="127"/>
      <c r="G320" s="128"/>
      <c r="H320" s="127"/>
      <c r="K320" s="128"/>
    </row>
    <row r="321">
      <c r="E321" s="128"/>
      <c r="F321" s="127"/>
      <c r="G321" s="128"/>
      <c r="H321" s="127"/>
      <c r="K321" s="128"/>
    </row>
    <row r="322">
      <c r="E322" s="128"/>
      <c r="F322" s="127"/>
      <c r="G322" s="128"/>
      <c r="H322" s="127"/>
      <c r="K322" s="128"/>
    </row>
    <row r="323">
      <c r="E323" s="128"/>
      <c r="F323" s="127"/>
      <c r="G323" s="128"/>
      <c r="H323" s="127"/>
      <c r="K323" s="128"/>
    </row>
    <row r="324">
      <c r="E324" s="128"/>
      <c r="F324" s="127"/>
      <c r="G324" s="128"/>
      <c r="H324" s="127"/>
      <c r="K324" s="128"/>
    </row>
    <row r="325">
      <c r="E325" s="128"/>
      <c r="F325" s="127"/>
      <c r="G325" s="128"/>
      <c r="H325" s="127"/>
      <c r="K325" s="128"/>
    </row>
    <row r="326">
      <c r="E326" s="128"/>
      <c r="F326" s="127"/>
      <c r="G326" s="128"/>
      <c r="H326" s="127"/>
      <c r="K326" s="128"/>
    </row>
    <row r="327">
      <c r="E327" s="128"/>
      <c r="F327" s="127"/>
      <c r="G327" s="128"/>
      <c r="H327" s="127"/>
      <c r="K327" s="128"/>
    </row>
    <row r="328">
      <c r="E328" s="128"/>
      <c r="F328" s="127"/>
      <c r="G328" s="128"/>
      <c r="H328" s="127"/>
      <c r="K328" s="128"/>
    </row>
    <row r="329">
      <c r="E329" s="128"/>
      <c r="F329" s="127"/>
      <c r="G329" s="128"/>
      <c r="H329" s="127"/>
      <c r="K329" s="128"/>
    </row>
    <row r="330">
      <c r="E330" s="128"/>
      <c r="F330" s="127"/>
      <c r="G330" s="128"/>
      <c r="H330" s="127"/>
      <c r="K330" s="128"/>
    </row>
    <row r="331">
      <c r="E331" s="128"/>
      <c r="F331" s="127"/>
      <c r="G331" s="128"/>
      <c r="H331" s="127"/>
      <c r="K331" s="128"/>
    </row>
    <row r="332">
      <c r="E332" s="128"/>
      <c r="F332" s="127"/>
      <c r="G332" s="128"/>
      <c r="H332" s="127"/>
      <c r="K332" s="128"/>
    </row>
    <row r="333">
      <c r="E333" s="128"/>
      <c r="F333" s="127"/>
      <c r="G333" s="128"/>
      <c r="H333" s="127"/>
      <c r="K333" s="128"/>
    </row>
    <row r="334">
      <c r="E334" s="128"/>
      <c r="F334" s="127"/>
      <c r="G334" s="128"/>
      <c r="H334" s="127"/>
      <c r="K334" s="128"/>
    </row>
    <row r="335">
      <c r="E335" s="128"/>
      <c r="F335" s="127"/>
      <c r="G335" s="128"/>
      <c r="H335" s="127"/>
      <c r="K335" s="128"/>
    </row>
    <row r="336">
      <c r="E336" s="128"/>
      <c r="F336" s="127"/>
      <c r="G336" s="128"/>
      <c r="H336" s="127"/>
      <c r="K336" s="128"/>
    </row>
    <row r="337">
      <c r="E337" s="128"/>
      <c r="F337" s="127"/>
      <c r="G337" s="128"/>
      <c r="H337" s="127"/>
      <c r="K337" s="128"/>
    </row>
    <row r="338">
      <c r="E338" s="128"/>
      <c r="F338" s="127"/>
      <c r="G338" s="128"/>
      <c r="H338" s="127"/>
      <c r="K338" s="128"/>
    </row>
    <row r="339">
      <c r="E339" s="128"/>
      <c r="F339" s="127"/>
      <c r="G339" s="128"/>
      <c r="H339" s="127"/>
      <c r="K339" s="128"/>
    </row>
    <row r="340">
      <c r="E340" s="128"/>
      <c r="F340" s="127"/>
      <c r="G340" s="128"/>
      <c r="H340" s="127"/>
      <c r="K340" s="128"/>
    </row>
    <row r="341">
      <c r="E341" s="128"/>
      <c r="F341" s="127"/>
      <c r="G341" s="128"/>
      <c r="H341" s="127"/>
      <c r="K341" s="128"/>
    </row>
    <row r="342">
      <c r="E342" s="128"/>
      <c r="F342" s="127"/>
      <c r="G342" s="128"/>
      <c r="H342" s="127"/>
      <c r="K342" s="128"/>
    </row>
    <row r="343">
      <c r="E343" s="128"/>
      <c r="F343" s="127"/>
      <c r="G343" s="128"/>
      <c r="H343" s="127"/>
      <c r="K343" s="128"/>
    </row>
    <row r="344">
      <c r="E344" s="128"/>
      <c r="F344" s="127"/>
      <c r="G344" s="128"/>
      <c r="H344" s="127"/>
      <c r="K344" s="128"/>
    </row>
    <row r="345">
      <c r="E345" s="128"/>
      <c r="F345" s="127"/>
      <c r="G345" s="128"/>
      <c r="H345" s="127"/>
      <c r="K345" s="128"/>
    </row>
    <row r="346">
      <c r="E346" s="128"/>
      <c r="F346" s="127"/>
      <c r="G346" s="128"/>
      <c r="H346" s="127"/>
      <c r="K346" s="128"/>
    </row>
    <row r="347">
      <c r="E347" s="128"/>
      <c r="F347" s="127"/>
      <c r="G347" s="128"/>
      <c r="H347" s="127"/>
      <c r="K347" s="128"/>
    </row>
    <row r="348">
      <c r="E348" s="128"/>
      <c r="F348" s="127"/>
      <c r="G348" s="128"/>
      <c r="H348" s="127"/>
      <c r="K348" s="128"/>
    </row>
    <row r="349">
      <c r="E349" s="128"/>
      <c r="F349" s="127"/>
      <c r="G349" s="128"/>
      <c r="H349" s="127"/>
      <c r="K349" s="128"/>
    </row>
    <row r="350">
      <c r="E350" s="128"/>
      <c r="F350" s="127"/>
      <c r="G350" s="128"/>
      <c r="H350" s="127"/>
      <c r="K350" s="128"/>
    </row>
    <row r="351">
      <c r="E351" s="128"/>
      <c r="F351" s="127"/>
      <c r="G351" s="128"/>
      <c r="H351" s="127"/>
      <c r="K351" s="128"/>
    </row>
    <row r="352">
      <c r="E352" s="128"/>
      <c r="F352" s="127"/>
      <c r="G352" s="128"/>
      <c r="H352" s="127"/>
      <c r="K352" s="128"/>
    </row>
    <row r="353">
      <c r="E353" s="128"/>
      <c r="F353" s="127"/>
      <c r="G353" s="128"/>
      <c r="H353" s="127"/>
      <c r="K353" s="128"/>
    </row>
    <row r="354">
      <c r="E354" s="128"/>
      <c r="F354" s="127"/>
      <c r="G354" s="128"/>
      <c r="H354" s="127"/>
      <c r="K354" s="128"/>
    </row>
    <row r="355">
      <c r="E355" s="128"/>
      <c r="F355" s="127"/>
      <c r="G355" s="128"/>
      <c r="H355" s="127"/>
      <c r="K355" s="128"/>
    </row>
    <row r="356">
      <c r="E356" s="128"/>
      <c r="F356" s="127"/>
      <c r="G356" s="128"/>
      <c r="H356" s="127"/>
      <c r="K356" s="128"/>
    </row>
    <row r="357">
      <c r="E357" s="128"/>
      <c r="F357" s="127"/>
      <c r="G357" s="128"/>
      <c r="H357" s="127"/>
      <c r="K357" s="128"/>
    </row>
    <row r="358">
      <c r="E358" s="128"/>
      <c r="F358" s="127"/>
      <c r="G358" s="128"/>
      <c r="H358" s="127"/>
      <c r="K358" s="128"/>
    </row>
    <row r="359">
      <c r="E359" s="128"/>
      <c r="F359" s="127"/>
      <c r="G359" s="128"/>
      <c r="H359" s="127"/>
      <c r="K359" s="128"/>
    </row>
    <row r="360">
      <c r="E360" s="128"/>
      <c r="F360" s="127"/>
      <c r="G360" s="128"/>
      <c r="H360" s="127"/>
      <c r="K360" s="128"/>
    </row>
    <row r="361">
      <c r="E361" s="128"/>
      <c r="F361" s="127"/>
      <c r="G361" s="128"/>
      <c r="H361" s="127"/>
      <c r="K361" s="128"/>
    </row>
    <row r="362">
      <c r="E362" s="128"/>
      <c r="F362" s="127"/>
      <c r="G362" s="128"/>
      <c r="H362" s="127"/>
      <c r="K362" s="128"/>
    </row>
    <row r="363">
      <c r="E363" s="128"/>
      <c r="F363" s="127"/>
      <c r="G363" s="128"/>
      <c r="H363" s="127"/>
      <c r="K363" s="128"/>
    </row>
    <row r="364">
      <c r="E364" s="128"/>
      <c r="F364" s="127"/>
      <c r="G364" s="128"/>
      <c r="H364" s="127"/>
      <c r="K364" s="128"/>
    </row>
    <row r="365">
      <c r="E365" s="128"/>
      <c r="F365" s="127"/>
      <c r="G365" s="128"/>
      <c r="H365" s="127"/>
      <c r="K365" s="128"/>
    </row>
    <row r="366">
      <c r="E366" s="128"/>
      <c r="F366" s="127"/>
      <c r="G366" s="128"/>
      <c r="H366" s="127"/>
      <c r="K366" s="128"/>
    </row>
    <row r="367">
      <c r="E367" s="128"/>
      <c r="F367" s="127"/>
      <c r="G367" s="128"/>
      <c r="H367" s="127"/>
      <c r="K367" s="128"/>
    </row>
    <row r="368">
      <c r="E368" s="128"/>
      <c r="F368" s="127"/>
      <c r="G368" s="128"/>
      <c r="H368" s="127"/>
      <c r="K368" s="128"/>
    </row>
    <row r="369">
      <c r="E369" s="128"/>
      <c r="F369" s="127"/>
      <c r="G369" s="128"/>
      <c r="H369" s="127"/>
      <c r="K369" s="128"/>
    </row>
    <row r="370">
      <c r="E370" s="128"/>
      <c r="F370" s="127"/>
      <c r="G370" s="128"/>
      <c r="H370" s="127"/>
      <c r="K370" s="128"/>
    </row>
    <row r="371">
      <c r="E371" s="128"/>
      <c r="F371" s="127"/>
      <c r="G371" s="128"/>
      <c r="H371" s="127"/>
      <c r="K371" s="128"/>
    </row>
    <row r="372">
      <c r="E372" s="128"/>
      <c r="F372" s="127"/>
      <c r="G372" s="128"/>
      <c r="H372" s="127"/>
      <c r="K372" s="128"/>
    </row>
    <row r="373">
      <c r="E373" s="128"/>
      <c r="F373" s="127"/>
      <c r="G373" s="128"/>
      <c r="H373" s="127"/>
      <c r="K373" s="128"/>
    </row>
    <row r="374">
      <c r="E374" s="128"/>
      <c r="F374" s="127"/>
      <c r="G374" s="128"/>
      <c r="H374" s="127"/>
      <c r="K374" s="128"/>
    </row>
    <row r="375">
      <c r="E375" s="128"/>
      <c r="F375" s="127"/>
      <c r="G375" s="128"/>
      <c r="H375" s="127"/>
      <c r="K375" s="128"/>
    </row>
    <row r="376">
      <c r="E376" s="128"/>
      <c r="F376" s="127"/>
      <c r="G376" s="128"/>
      <c r="H376" s="127"/>
      <c r="K376" s="128"/>
    </row>
    <row r="377">
      <c r="E377" s="128"/>
      <c r="F377" s="127"/>
      <c r="G377" s="128"/>
      <c r="H377" s="127"/>
      <c r="K377" s="128"/>
    </row>
    <row r="378">
      <c r="E378" s="128"/>
      <c r="F378" s="127"/>
      <c r="G378" s="128"/>
      <c r="H378" s="127"/>
      <c r="K378" s="128"/>
    </row>
    <row r="379">
      <c r="E379" s="128"/>
      <c r="F379" s="127"/>
      <c r="G379" s="128"/>
      <c r="H379" s="127"/>
      <c r="K379" s="128"/>
    </row>
    <row r="380">
      <c r="E380" s="128"/>
      <c r="F380" s="127"/>
      <c r="G380" s="128"/>
      <c r="H380" s="127"/>
      <c r="K380" s="128"/>
    </row>
    <row r="381">
      <c r="E381" s="128"/>
      <c r="F381" s="127"/>
      <c r="G381" s="128"/>
      <c r="H381" s="127"/>
      <c r="K381" s="128"/>
    </row>
    <row r="382">
      <c r="E382" s="128"/>
      <c r="F382" s="127"/>
      <c r="G382" s="128"/>
      <c r="H382" s="127"/>
      <c r="K382" s="128"/>
    </row>
    <row r="383">
      <c r="E383" s="128"/>
      <c r="F383" s="127"/>
      <c r="G383" s="128"/>
      <c r="H383" s="127"/>
      <c r="K383" s="128"/>
    </row>
    <row r="384">
      <c r="E384" s="128"/>
      <c r="F384" s="127"/>
      <c r="G384" s="128"/>
      <c r="H384" s="127"/>
      <c r="K384" s="128"/>
    </row>
    <row r="385">
      <c r="E385" s="128"/>
      <c r="F385" s="127"/>
      <c r="G385" s="128"/>
      <c r="H385" s="127"/>
      <c r="K385" s="128"/>
    </row>
    <row r="386">
      <c r="E386" s="128"/>
      <c r="F386" s="127"/>
      <c r="G386" s="128"/>
      <c r="H386" s="127"/>
      <c r="K386" s="128"/>
    </row>
    <row r="387">
      <c r="E387" s="128"/>
      <c r="F387" s="127"/>
      <c r="G387" s="128"/>
      <c r="H387" s="127"/>
      <c r="K387" s="128"/>
    </row>
    <row r="388">
      <c r="E388" s="128"/>
      <c r="F388" s="127"/>
      <c r="G388" s="128"/>
      <c r="H388" s="127"/>
      <c r="K388" s="128"/>
    </row>
    <row r="389">
      <c r="E389" s="128"/>
      <c r="F389" s="127"/>
      <c r="G389" s="128"/>
      <c r="H389" s="127"/>
      <c r="K389" s="128"/>
    </row>
    <row r="390">
      <c r="E390" s="128"/>
      <c r="F390" s="127"/>
      <c r="G390" s="128"/>
      <c r="H390" s="127"/>
      <c r="K390" s="128"/>
    </row>
    <row r="391">
      <c r="E391" s="128"/>
      <c r="F391" s="127"/>
      <c r="G391" s="128"/>
      <c r="H391" s="127"/>
      <c r="K391" s="128"/>
    </row>
    <row r="392">
      <c r="E392" s="128"/>
      <c r="F392" s="127"/>
      <c r="G392" s="128"/>
      <c r="H392" s="127"/>
      <c r="K392" s="128"/>
    </row>
    <row r="393">
      <c r="E393" s="128"/>
      <c r="F393" s="127"/>
      <c r="G393" s="128"/>
      <c r="H393" s="127"/>
      <c r="K393" s="128"/>
    </row>
    <row r="394">
      <c r="E394" s="128"/>
      <c r="F394" s="127"/>
      <c r="G394" s="128"/>
      <c r="H394" s="127"/>
      <c r="K394" s="128"/>
    </row>
    <row r="395">
      <c r="E395" s="128"/>
      <c r="F395" s="127"/>
      <c r="G395" s="128"/>
      <c r="H395" s="127"/>
      <c r="K395" s="128"/>
    </row>
    <row r="396">
      <c r="E396" s="128"/>
      <c r="F396" s="127"/>
      <c r="G396" s="128"/>
      <c r="H396" s="127"/>
      <c r="K396" s="128"/>
    </row>
    <row r="397">
      <c r="E397" s="128"/>
      <c r="F397" s="127"/>
      <c r="G397" s="128"/>
      <c r="H397" s="127"/>
      <c r="K397" s="128"/>
    </row>
    <row r="398">
      <c r="E398" s="128"/>
      <c r="F398" s="127"/>
      <c r="G398" s="128"/>
      <c r="H398" s="127"/>
      <c r="K398" s="128"/>
    </row>
    <row r="399">
      <c r="E399" s="128"/>
      <c r="F399" s="127"/>
      <c r="G399" s="128"/>
      <c r="H399" s="127"/>
      <c r="K399" s="128"/>
    </row>
    <row r="400">
      <c r="E400" s="128"/>
      <c r="F400" s="127"/>
      <c r="G400" s="128"/>
      <c r="H400" s="127"/>
      <c r="K400" s="128"/>
    </row>
    <row r="401">
      <c r="E401" s="128"/>
      <c r="F401" s="127"/>
      <c r="G401" s="128"/>
      <c r="H401" s="127"/>
      <c r="K401" s="128"/>
    </row>
    <row r="402">
      <c r="E402" s="128"/>
      <c r="F402" s="127"/>
      <c r="G402" s="128"/>
      <c r="H402" s="127"/>
      <c r="K402" s="128"/>
    </row>
    <row r="403">
      <c r="E403" s="128"/>
      <c r="F403" s="127"/>
      <c r="G403" s="128"/>
      <c r="H403" s="127"/>
      <c r="K403" s="128"/>
    </row>
    <row r="404">
      <c r="E404" s="128"/>
      <c r="F404" s="127"/>
      <c r="G404" s="128"/>
      <c r="H404" s="127"/>
      <c r="K404" s="128"/>
    </row>
    <row r="405">
      <c r="E405" s="128"/>
      <c r="F405" s="127"/>
      <c r="G405" s="128"/>
      <c r="H405" s="127"/>
      <c r="K405" s="128"/>
    </row>
    <row r="406">
      <c r="E406" s="128"/>
      <c r="F406" s="127"/>
      <c r="G406" s="128"/>
      <c r="H406" s="127"/>
      <c r="K406" s="128"/>
    </row>
    <row r="407">
      <c r="E407" s="128"/>
      <c r="F407" s="127"/>
      <c r="G407" s="128"/>
      <c r="H407" s="127"/>
      <c r="K407" s="128"/>
    </row>
    <row r="408">
      <c r="E408" s="128"/>
      <c r="F408" s="127"/>
      <c r="G408" s="128"/>
      <c r="H408" s="127"/>
      <c r="K408" s="128"/>
    </row>
    <row r="409">
      <c r="E409" s="128"/>
      <c r="F409" s="127"/>
      <c r="G409" s="128"/>
      <c r="H409" s="127"/>
      <c r="K409" s="128"/>
    </row>
    <row r="410">
      <c r="E410" s="128"/>
      <c r="F410" s="127"/>
      <c r="G410" s="128"/>
      <c r="H410" s="127"/>
      <c r="K410" s="128"/>
    </row>
    <row r="411">
      <c r="E411" s="128"/>
      <c r="F411" s="127"/>
      <c r="G411" s="128"/>
      <c r="H411" s="127"/>
      <c r="K411" s="128"/>
    </row>
    <row r="412">
      <c r="E412" s="128"/>
      <c r="F412" s="127"/>
      <c r="G412" s="128"/>
      <c r="H412" s="127"/>
      <c r="K412" s="128"/>
    </row>
    <row r="413">
      <c r="E413" s="128"/>
      <c r="F413" s="127"/>
      <c r="G413" s="128"/>
      <c r="H413" s="127"/>
      <c r="K413" s="128"/>
    </row>
    <row r="414">
      <c r="E414" s="128"/>
      <c r="F414" s="127"/>
      <c r="G414" s="128"/>
      <c r="H414" s="127"/>
      <c r="K414" s="128"/>
    </row>
    <row r="415">
      <c r="E415" s="128"/>
      <c r="F415" s="127"/>
      <c r="G415" s="128"/>
      <c r="H415" s="127"/>
      <c r="K415" s="128"/>
    </row>
    <row r="416">
      <c r="E416" s="128"/>
      <c r="F416" s="127"/>
      <c r="G416" s="128"/>
      <c r="H416" s="127"/>
      <c r="K416" s="128"/>
    </row>
    <row r="417">
      <c r="E417" s="128"/>
      <c r="F417" s="127"/>
      <c r="G417" s="128"/>
      <c r="H417" s="127"/>
      <c r="K417" s="128"/>
    </row>
    <row r="418">
      <c r="E418" s="128"/>
      <c r="F418" s="127"/>
      <c r="G418" s="128"/>
      <c r="H418" s="127"/>
      <c r="K418" s="128"/>
    </row>
    <row r="419">
      <c r="E419" s="128"/>
      <c r="F419" s="127"/>
      <c r="G419" s="128"/>
      <c r="H419" s="127"/>
      <c r="K419" s="128"/>
    </row>
    <row r="420">
      <c r="E420" s="128"/>
      <c r="F420" s="127"/>
      <c r="G420" s="128"/>
      <c r="H420" s="127"/>
      <c r="K420" s="128"/>
    </row>
    <row r="421">
      <c r="E421" s="128"/>
      <c r="F421" s="127"/>
      <c r="G421" s="128"/>
      <c r="H421" s="127"/>
      <c r="K421" s="128"/>
    </row>
    <row r="422">
      <c r="E422" s="128"/>
      <c r="F422" s="127"/>
      <c r="G422" s="128"/>
      <c r="H422" s="127"/>
      <c r="K422" s="128"/>
    </row>
    <row r="423">
      <c r="E423" s="128"/>
      <c r="F423" s="127"/>
      <c r="G423" s="128"/>
      <c r="H423" s="127"/>
      <c r="K423" s="128"/>
    </row>
    <row r="424">
      <c r="E424" s="128"/>
      <c r="F424" s="127"/>
      <c r="G424" s="128"/>
      <c r="H424" s="127"/>
      <c r="K424" s="128"/>
    </row>
    <row r="425">
      <c r="E425" s="128"/>
      <c r="F425" s="127"/>
      <c r="G425" s="128"/>
      <c r="H425" s="127"/>
      <c r="K425" s="128"/>
    </row>
    <row r="426">
      <c r="E426" s="128"/>
      <c r="F426" s="127"/>
      <c r="G426" s="128"/>
      <c r="H426" s="127"/>
      <c r="K426" s="128"/>
    </row>
    <row r="427">
      <c r="E427" s="128"/>
      <c r="F427" s="127"/>
      <c r="G427" s="128"/>
      <c r="H427" s="127"/>
      <c r="K427" s="128"/>
    </row>
    <row r="428">
      <c r="E428" s="128"/>
      <c r="F428" s="127"/>
      <c r="G428" s="128"/>
      <c r="H428" s="127"/>
      <c r="K428" s="128"/>
    </row>
    <row r="429">
      <c r="E429" s="128"/>
      <c r="F429" s="127"/>
      <c r="G429" s="128"/>
      <c r="H429" s="127"/>
      <c r="K429" s="128"/>
    </row>
    <row r="430">
      <c r="E430" s="128"/>
      <c r="F430" s="127"/>
      <c r="G430" s="128"/>
      <c r="H430" s="127"/>
      <c r="K430" s="128"/>
    </row>
    <row r="431">
      <c r="E431" s="128"/>
      <c r="F431" s="127"/>
      <c r="G431" s="128"/>
      <c r="H431" s="127"/>
      <c r="K431" s="128"/>
    </row>
    <row r="432">
      <c r="E432" s="128"/>
      <c r="F432" s="127"/>
      <c r="G432" s="128"/>
      <c r="H432" s="127"/>
      <c r="K432" s="128"/>
    </row>
    <row r="433">
      <c r="E433" s="128"/>
      <c r="F433" s="127"/>
      <c r="G433" s="128"/>
      <c r="H433" s="127"/>
      <c r="K433" s="128"/>
    </row>
    <row r="434">
      <c r="E434" s="128"/>
      <c r="F434" s="127"/>
      <c r="G434" s="128"/>
      <c r="H434" s="127"/>
      <c r="K434" s="128"/>
    </row>
    <row r="435">
      <c r="E435" s="128"/>
      <c r="F435" s="127"/>
      <c r="G435" s="128"/>
      <c r="H435" s="127"/>
      <c r="K435" s="128"/>
    </row>
    <row r="436">
      <c r="E436" s="128"/>
      <c r="F436" s="127"/>
      <c r="G436" s="128"/>
      <c r="H436" s="127"/>
      <c r="K436" s="128"/>
    </row>
    <row r="437">
      <c r="E437" s="128"/>
      <c r="F437" s="127"/>
      <c r="G437" s="128"/>
      <c r="H437" s="127"/>
      <c r="K437" s="128"/>
    </row>
    <row r="438">
      <c r="E438" s="128"/>
      <c r="F438" s="127"/>
      <c r="G438" s="128"/>
      <c r="H438" s="127"/>
      <c r="K438" s="128"/>
    </row>
    <row r="439">
      <c r="E439" s="128"/>
      <c r="F439" s="127"/>
      <c r="G439" s="128"/>
      <c r="H439" s="127"/>
      <c r="K439" s="128"/>
    </row>
    <row r="440">
      <c r="E440" s="128"/>
      <c r="F440" s="127"/>
      <c r="G440" s="128"/>
      <c r="H440" s="127"/>
      <c r="K440" s="128"/>
    </row>
    <row r="441">
      <c r="E441" s="128"/>
      <c r="F441" s="127"/>
      <c r="G441" s="128"/>
      <c r="H441" s="127"/>
      <c r="K441" s="128"/>
    </row>
    <row r="442">
      <c r="E442" s="128"/>
      <c r="F442" s="127"/>
      <c r="G442" s="128"/>
      <c r="H442" s="127"/>
      <c r="K442" s="128"/>
    </row>
    <row r="443">
      <c r="E443" s="128"/>
      <c r="F443" s="127"/>
      <c r="G443" s="128"/>
      <c r="H443" s="127"/>
      <c r="K443" s="128"/>
    </row>
    <row r="444">
      <c r="E444" s="128"/>
      <c r="F444" s="127"/>
      <c r="G444" s="128"/>
      <c r="H444" s="127"/>
      <c r="K444" s="128"/>
    </row>
    <row r="445">
      <c r="E445" s="128"/>
      <c r="F445" s="127"/>
      <c r="G445" s="128"/>
      <c r="H445" s="127"/>
      <c r="K445" s="128"/>
    </row>
    <row r="446">
      <c r="E446" s="128"/>
      <c r="F446" s="127"/>
      <c r="G446" s="128"/>
      <c r="H446" s="127"/>
      <c r="K446" s="128"/>
    </row>
    <row r="447">
      <c r="E447" s="128"/>
      <c r="F447" s="127"/>
      <c r="G447" s="128"/>
      <c r="H447" s="127"/>
      <c r="K447" s="128"/>
    </row>
    <row r="448">
      <c r="E448" s="128"/>
      <c r="F448" s="127"/>
      <c r="G448" s="128"/>
      <c r="H448" s="127"/>
      <c r="K448" s="128"/>
    </row>
    <row r="449">
      <c r="E449" s="128"/>
      <c r="F449" s="127"/>
      <c r="G449" s="128"/>
      <c r="H449" s="127"/>
      <c r="K449" s="128"/>
    </row>
    <row r="450">
      <c r="E450" s="128"/>
      <c r="F450" s="127"/>
      <c r="G450" s="128"/>
      <c r="H450" s="127"/>
      <c r="K450" s="128"/>
    </row>
    <row r="451">
      <c r="E451" s="128"/>
      <c r="F451" s="127"/>
      <c r="G451" s="128"/>
      <c r="H451" s="127"/>
      <c r="K451" s="128"/>
    </row>
    <row r="452">
      <c r="E452" s="128"/>
      <c r="F452" s="127"/>
      <c r="G452" s="128"/>
      <c r="H452" s="127"/>
      <c r="K452" s="128"/>
    </row>
    <row r="453">
      <c r="E453" s="128"/>
      <c r="F453" s="127"/>
      <c r="G453" s="128"/>
      <c r="H453" s="127"/>
      <c r="K453" s="128"/>
    </row>
    <row r="454">
      <c r="E454" s="128"/>
      <c r="F454" s="127"/>
      <c r="G454" s="128"/>
      <c r="H454" s="127"/>
      <c r="K454" s="128"/>
    </row>
    <row r="455">
      <c r="E455" s="128"/>
      <c r="F455" s="127"/>
      <c r="G455" s="128"/>
      <c r="H455" s="127"/>
      <c r="K455" s="128"/>
    </row>
    <row r="456">
      <c r="E456" s="128"/>
      <c r="F456" s="127"/>
      <c r="G456" s="128"/>
      <c r="H456" s="127"/>
      <c r="K456" s="128"/>
    </row>
    <row r="457">
      <c r="E457" s="128"/>
      <c r="F457" s="127"/>
      <c r="G457" s="128"/>
      <c r="H457" s="127"/>
      <c r="K457" s="128"/>
    </row>
    <row r="458">
      <c r="E458" s="128"/>
      <c r="F458" s="127"/>
      <c r="G458" s="128"/>
      <c r="H458" s="127"/>
      <c r="K458" s="128"/>
    </row>
    <row r="459">
      <c r="E459" s="128"/>
      <c r="F459" s="127"/>
      <c r="G459" s="128"/>
      <c r="H459" s="127"/>
      <c r="K459" s="128"/>
    </row>
    <row r="460">
      <c r="E460" s="128"/>
      <c r="F460" s="127"/>
      <c r="G460" s="128"/>
      <c r="H460" s="127"/>
      <c r="K460" s="128"/>
    </row>
    <row r="461">
      <c r="E461" s="128"/>
      <c r="F461" s="127"/>
      <c r="G461" s="128"/>
      <c r="H461" s="127"/>
      <c r="K461" s="128"/>
    </row>
    <row r="462">
      <c r="E462" s="128"/>
      <c r="F462" s="127"/>
      <c r="G462" s="128"/>
      <c r="H462" s="127"/>
      <c r="K462" s="128"/>
    </row>
    <row r="463">
      <c r="E463" s="128"/>
      <c r="F463" s="127"/>
      <c r="G463" s="128"/>
      <c r="H463" s="127"/>
      <c r="K463" s="128"/>
    </row>
    <row r="464">
      <c r="E464" s="128"/>
      <c r="F464" s="127"/>
      <c r="G464" s="128"/>
      <c r="H464" s="127"/>
      <c r="K464" s="128"/>
    </row>
    <row r="465">
      <c r="E465" s="128"/>
      <c r="F465" s="127"/>
      <c r="G465" s="128"/>
      <c r="H465" s="127"/>
      <c r="K465" s="128"/>
    </row>
    <row r="466">
      <c r="E466" s="128"/>
      <c r="F466" s="127"/>
      <c r="G466" s="128"/>
      <c r="H466" s="127"/>
      <c r="K466" s="128"/>
    </row>
    <row r="467">
      <c r="E467" s="128"/>
      <c r="F467" s="127"/>
      <c r="G467" s="128"/>
      <c r="H467" s="127"/>
      <c r="K467" s="128"/>
    </row>
    <row r="468">
      <c r="E468" s="128"/>
      <c r="F468" s="127"/>
      <c r="G468" s="128"/>
      <c r="H468" s="127"/>
      <c r="K468" s="128"/>
    </row>
    <row r="469">
      <c r="E469" s="128"/>
      <c r="F469" s="127"/>
      <c r="G469" s="128"/>
      <c r="H469" s="127"/>
      <c r="K469" s="128"/>
    </row>
    <row r="470">
      <c r="E470" s="128"/>
      <c r="F470" s="127"/>
      <c r="G470" s="128"/>
      <c r="H470" s="127"/>
      <c r="K470" s="128"/>
    </row>
    <row r="471">
      <c r="E471" s="128"/>
      <c r="F471" s="127"/>
      <c r="G471" s="128"/>
      <c r="H471" s="127"/>
      <c r="K471" s="128"/>
    </row>
    <row r="472">
      <c r="E472" s="128"/>
      <c r="F472" s="127"/>
      <c r="G472" s="128"/>
      <c r="H472" s="127"/>
      <c r="K472" s="128"/>
    </row>
    <row r="473">
      <c r="E473" s="128"/>
      <c r="F473" s="127"/>
      <c r="G473" s="128"/>
      <c r="H473" s="127"/>
      <c r="K473" s="128"/>
    </row>
    <row r="474">
      <c r="E474" s="128"/>
      <c r="F474" s="127"/>
      <c r="G474" s="128"/>
      <c r="H474" s="127"/>
      <c r="K474" s="128"/>
    </row>
    <row r="475">
      <c r="E475" s="128"/>
      <c r="F475" s="127"/>
      <c r="G475" s="128"/>
      <c r="H475" s="127"/>
      <c r="K475" s="128"/>
    </row>
    <row r="476">
      <c r="E476" s="128"/>
      <c r="F476" s="127"/>
      <c r="G476" s="128"/>
      <c r="H476" s="127"/>
      <c r="K476" s="128"/>
    </row>
    <row r="477">
      <c r="E477" s="128"/>
      <c r="F477" s="127"/>
      <c r="G477" s="128"/>
      <c r="H477" s="127"/>
      <c r="K477" s="128"/>
    </row>
    <row r="478">
      <c r="E478" s="128"/>
      <c r="F478" s="127"/>
      <c r="G478" s="128"/>
      <c r="H478" s="127"/>
      <c r="K478" s="128"/>
    </row>
    <row r="479">
      <c r="E479" s="128"/>
      <c r="F479" s="127"/>
      <c r="G479" s="128"/>
      <c r="H479" s="127"/>
      <c r="K479" s="128"/>
    </row>
    <row r="480">
      <c r="E480" s="128"/>
      <c r="F480" s="127"/>
      <c r="G480" s="128"/>
      <c r="H480" s="127"/>
      <c r="K480" s="128"/>
    </row>
    <row r="481">
      <c r="E481" s="128"/>
      <c r="F481" s="127"/>
      <c r="G481" s="128"/>
      <c r="H481" s="127"/>
      <c r="K481" s="128"/>
    </row>
    <row r="482">
      <c r="E482" s="128"/>
      <c r="F482" s="127"/>
      <c r="G482" s="128"/>
      <c r="H482" s="127"/>
      <c r="K482" s="128"/>
    </row>
    <row r="483">
      <c r="E483" s="128"/>
      <c r="F483" s="127"/>
      <c r="G483" s="128"/>
      <c r="H483" s="127"/>
      <c r="K483" s="128"/>
    </row>
    <row r="484">
      <c r="E484" s="128"/>
      <c r="F484" s="127"/>
      <c r="G484" s="128"/>
      <c r="H484" s="127"/>
      <c r="K484" s="128"/>
    </row>
    <row r="485">
      <c r="E485" s="128"/>
      <c r="F485" s="127"/>
      <c r="G485" s="128"/>
      <c r="H485" s="127"/>
      <c r="K485" s="128"/>
    </row>
    <row r="486">
      <c r="E486" s="128"/>
      <c r="F486" s="127"/>
      <c r="G486" s="128"/>
      <c r="H486" s="127"/>
      <c r="K486" s="128"/>
    </row>
    <row r="487">
      <c r="E487" s="128"/>
      <c r="F487" s="127"/>
      <c r="G487" s="128"/>
      <c r="H487" s="127"/>
      <c r="K487" s="128"/>
    </row>
    <row r="488">
      <c r="E488" s="128"/>
      <c r="F488" s="127"/>
      <c r="G488" s="128"/>
      <c r="H488" s="127"/>
      <c r="K488" s="128"/>
    </row>
    <row r="489">
      <c r="E489" s="128"/>
      <c r="F489" s="127"/>
      <c r="G489" s="128"/>
      <c r="H489" s="127"/>
      <c r="K489" s="128"/>
    </row>
    <row r="490">
      <c r="E490" s="128"/>
      <c r="F490" s="127"/>
      <c r="G490" s="128"/>
      <c r="H490" s="127"/>
      <c r="K490" s="128"/>
    </row>
    <row r="491">
      <c r="E491" s="128"/>
      <c r="F491" s="127"/>
      <c r="G491" s="128"/>
      <c r="H491" s="127"/>
      <c r="K491" s="128"/>
    </row>
    <row r="492">
      <c r="E492" s="128"/>
      <c r="F492" s="127"/>
      <c r="G492" s="128"/>
      <c r="H492" s="127"/>
      <c r="K492" s="128"/>
    </row>
    <row r="493">
      <c r="E493" s="128"/>
      <c r="F493" s="127"/>
      <c r="G493" s="128"/>
      <c r="H493" s="127"/>
      <c r="K493" s="128"/>
    </row>
    <row r="494">
      <c r="E494" s="128"/>
      <c r="F494" s="127"/>
      <c r="G494" s="128"/>
      <c r="H494" s="127"/>
      <c r="K494" s="128"/>
    </row>
    <row r="495">
      <c r="E495" s="128"/>
      <c r="F495" s="127"/>
      <c r="G495" s="128"/>
      <c r="H495" s="127"/>
      <c r="K495" s="128"/>
    </row>
    <row r="496">
      <c r="E496" s="128"/>
      <c r="F496" s="127"/>
      <c r="G496" s="128"/>
      <c r="H496" s="127"/>
      <c r="K496" s="128"/>
    </row>
    <row r="497">
      <c r="E497" s="128"/>
      <c r="F497" s="127"/>
      <c r="G497" s="128"/>
      <c r="H497" s="127"/>
      <c r="K497" s="128"/>
    </row>
    <row r="498">
      <c r="E498" s="128"/>
      <c r="F498" s="127"/>
      <c r="G498" s="128"/>
      <c r="H498" s="127"/>
      <c r="K498" s="128"/>
    </row>
    <row r="499">
      <c r="E499" s="128"/>
      <c r="F499" s="127"/>
      <c r="G499" s="128"/>
      <c r="H499" s="127"/>
      <c r="K499" s="128"/>
    </row>
    <row r="500">
      <c r="E500" s="128"/>
      <c r="F500" s="127"/>
      <c r="G500" s="128"/>
      <c r="H500" s="127"/>
      <c r="K500" s="128"/>
    </row>
    <row r="501">
      <c r="E501" s="128"/>
      <c r="F501" s="127"/>
      <c r="G501" s="128"/>
      <c r="H501" s="127"/>
      <c r="K501" s="128"/>
    </row>
    <row r="502">
      <c r="E502" s="128"/>
      <c r="F502" s="127"/>
      <c r="G502" s="128"/>
      <c r="H502" s="127"/>
      <c r="K502" s="128"/>
    </row>
    <row r="503">
      <c r="E503" s="128"/>
      <c r="F503" s="127"/>
      <c r="G503" s="128"/>
      <c r="H503" s="127"/>
      <c r="K503" s="128"/>
    </row>
    <row r="504">
      <c r="E504" s="128"/>
      <c r="F504" s="127"/>
      <c r="G504" s="128"/>
      <c r="H504" s="127"/>
      <c r="K504" s="128"/>
    </row>
    <row r="505">
      <c r="E505" s="128"/>
      <c r="F505" s="127"/>
      <c r="G505" s="128"/>
      <c r="H505" s="127"/>
      <c r="K505" s="128"/>
    </row>
    <row r="506">
      <c r="E506" s="128"/>
      <c r="F506" s="127"/>
      <c r="G506" s="128"/>
      <c r="H506" s="127"/>
      <c r="K506" s="128"/>
    </row>
    <row r="507">
      <c r="E507" s="128"/>
      <c r="F507" s="127"/>
      <c r="G507" s="128"/>
      <c r="H507" s="127"/>
      <c r="K507" s="128"/>
    </row>
    <row r="508">
      <c r="E508" s="128"/>
      <c r="F508" s="127"/>
      <c r="G508" s="128"/>
      <c r="H508" s="127"/>
      <c r="K508" s="128"/>
    </row>
    <row r="509">
      <c r="E509" s="128"/>
      <c r="F509" s="127"/>
      <c r="G509" s="128"/>
      <c r="H509" s="127"/>
      <c r="K509" s="128"/>
    </row>
    <row r="510">
      <c r="E510" s="128"/>
      <c r="F510" s="127"/>
      <c r="G510" s="128"/>
      <c r="H510" s="127"/>
      <c r="K510" s="128"/>
    </row>
    <row r="511">
      <c r="E511" s="128"/>
      <c r="F511" s="127"/>
      <c r="G511" s="128"/>
      <c r="H511" s="127"/>
      <c r="K511" s="128"/>
    </row>
    <row r="512">
      <c r="E512" s="128"/>
      <c r="F512" s="127"/>
      <c r="G512" s="128"/>
      <c r="H512" s="127"/>
      <c r="K512" s="128"/>
    </row>
    <row r="513">
      <c r="E513" s="128"/>
      <c r="F513" s="127"/>
      <c r="G513" s="128"/>
      <c r="H513" s="127"/>
      <c r="K513" s="128"/>
    </row>
    <row r="514">
      <c r="E514" s="128"/>
      <c r="F514" s="127"/>
      <c r="G514" s="128"/>
      <c r="H514" s="127"/>
      <c r="K514" s="128"/>
    </row>
    <row r="515">
      <c r="E515" s="128"/>
      <c r="F515" s="127"/>
      <c r="G515" s="128"/>
      <c r="H515" s="127"/>
      <c r="K515" s="128"/>
    </row>
    <row r="516">
      <c r="E516" s="128"/>
      <c r="F516" s="127"/>
      <c r="G516" s="128"/>
      <c r="H516" s="127"/>
      <c r="K516" s="128"/>
    </row>
    <row r="517">
      <c r="E517" s="128"/>
      <c r="F517" s="127"/>
      <c r="G517" s="128"/>
      <c r="H517" s="127"/>
      <c r="K517" s="128"/>
    </row>
    <row r="518">
      <c r="E518" s="128"/>
      <c r="F518" s="127"/>
      <c r="G518" s="128"/>
      <c r="H518" s="127"/>
      <c r="K518" s="128"/>
    </row>
    <row r="519">
      <c r="E519" s="128"/>
      <c r="F519" s="127"/>
      <c r="G519" s="128"/>
      <c r="H519" s="127"/>
      <c r="K519" s="128"/>
    </row>
    <row r="520">
      <c r="E520" s="128"/>
      <c r="F520" s="127"/>
      <c r="G520" s="128"/>
      <c r="H520" s="127"/>
      <c r="K520" s="128"/>
    </row>
    <row r="521">
      <c r="E521" s="128"/>
      <c r="F521" s="127"/>
      <c r="G521" s="128"/>
      <c r="H521" s="127"/>
      <c r="K521" s="128"/>
    </row>
    <row r="522">
      <c r="E522" s="128"/>
      <c r="F522" s="127"/>
      <c r="G522" s="128"/>
      <c r="H522" s="127"/>
      <c r="K522" s="128"/>
    </row>
    <row r="523">
      <c r="E523" s="128"/>
      <c r="F523" s="127"/>
      <c r="G523" s="128"/>
      <c r="H523" s="127"/>
      <c r="K523" s="128"/>
    </row>
    <row r="524">
      <c r="E524" s="128"/>
      <c r="F524" s="127"/>
      <c r="G524" s="128"/>
      <c r="H524" s="127"/>
      <c r="K524" s="128"/>
    </row>
    <row r="525">
      <c r="E525" s="128"/>
      <c r="F525" s="127"/>
      <c r="G525" s="128"/>
      <c r="H525" s="127"/>
      <c r="K525" s="128"/>
    </row>
    <row r="526">
      <c r="E526" s="128"/>
      <c r="F526" s="127"/>
      <c r="G526" s="128"/>
      <c r="H526" s="127"/>
      <c r="K526" s="128"/>
    </row>
    <row r="527">
      <c r="E527" s="128"/>
      <c r="F527" s="127"/>
      <c r="G527" s="128"/>
      <c r="H527" s="127"/>
      <c r="K527" s="128"/>
    </row>
    <row r="528">
      <c r="E528" s="128"/>
      <c r="F528" s="127"/>
      <c r="G528" s="128"/>
      <c r="H528" s="127"/>
      <c r="K528" s="128"/>
    </row>
    <row r="529">
      <c r="E529" s="128"/>
      <c r="F529" s="127"/>
      <c r="G529" s="128"/>
      <c r="H529" s="127"/>
      <c r="K529" s="128"/>
    </row>
    <row r="530">
      <c r="E530" s="128"/>
      <c r="F530" s="127"/>
      <c r="G530" s="128"/>
      <c r="H530" s="127"/>
      <c r="K530" s="128"/>
    </row>
    <row r="531">
      <c r="E531" s="128"/>
      <c r="F531" s="127"/>
      <c r="G531" s="128"/>
      <c r="H531" s="127"/>
      <c r="K531" s="128"/>
    </row>
    <row r="532">
      <c r="E532" s="128"/>
      <c r="F532" s="127"/>
      <c r="G532" s="128"/>
      <c r="H532" s="127"/>
      <c r="K532" s="128"/>
    </row>
    <row r="533">
      <c r="E533" s="128"/>
      <c r="F533" s="127"/>
      <c r="G533" s="128"/>
      <c r="H533" s="127"/>
      <c r="K533" s="128"/>
    </row>
    <row r="534">
      <c r="E534" s="128"/>
      <c r="F534" s="127"/>
      <c r="G534" s="128"/>
      <c r="H534" s="127"/>
      <c r="K534" s="128"/>
    </row>
    <row r="535">
      <c r="E535" s="128"/>
      <c r="F535" s="127"/>
      <c r="G535" s="128"/>
      <c r="H535" s="127"/>
      <c r="K535" s="128"/>
    </row>
    <row r="536">
      <c r="E536" s="128"/>
      <c r="F536" s="127"/>
      <c r="G536" s="128"/>
      <c r="H536" s="127"/>
      <c r="K536" s="128"/>
    </row>
    <row r="537">
      <c r="E537" s="128"/>
      <c r="F537" s="127"/>
      <c r="G537" s="128"/>
      <c r="H537" s="127"/>
      <c r="K537" s="128"/>
    </row>
    <row r="538">
      <c r="E538" s="128"/>
      <c r="F538" s="127"/>
      <c r="G538" s="128"/>
      <c r="H538" s="127"/>
      <c r="K538" s="128"/>
    </row>
    <row r="539">
      <c r="E539" s="128"/>
      <c r="F539" s="127"/>
      <c r="G539" s="128"/>
      <c r="H539" s="127"/>
      <c r="K539" s="128"/>
    </row>
    <row r="540">
      <c r="E540" s="128"/>
      <c r="F540" s="127"/>
      <c r="G540" s="128"/>
      <c r="H540" s="127"/>
      <c r="K540" s="128"/>
    </row>
    <row r="541">
      <c r="E541" s="128"/>
      <c r="F541" s="127"/>
      <c r="G541" s="128"/>
      <c r="H541" s="127"/>
      <c r="K541" s="128"/>
    </row>
    <row r="542">
      <c r="E542" s="128"/>
      <c r="F542" s="127"/>
      <c r="G542" s="128"/>
      <c r="H542" s="127"/>
      <c r="K542" s="128"/>
    </row>
    <row r="543">
      <c r="E543" s="128"/>
      <c r="F543" s="127"/>
      <c r="G543" s="128"/>
      <c r="H543" s="127"/>
      <c r="K543" s="128"/>
    </row>
    <row r="544">
      <c r="E544" s="128"/>
      <c r="F544" s="127"/>
      <c r="G544" s="128"/>
      <c r="H544" s="127"/>
      <c r="K544" s="128"/>
    </row>
    <row r="545">
      <c r="E545" s="128"/>
      <c r="F545" s="127"/>
      <c r="G545" s="128"/>
      <c r="H545" s="127"/>
      <c r="K545" s="128"/>
    </row>
    <row r="546">
      <c r="E546" s="128"/>
      <c r="F546" s="127"/>
      <c r="G546" s="128"/>
      <c r="H546" s="127"/>
      <c r="K546" s="128"/>
    </row>
    <row r="547">
      <c r="E547" s="128"/>
      <c r="F547" s="127"/>
      <c r="G547" s="128"/>
      <c r="H547" s="127"/>
      <c r="K547" s="128"/>
    </row>
    <row r="548">
      <c r="E548" s="128"/>
      <c r="F548" s="127"/>
      <c r="G548" s="128"/>
      <c r="H548" s="127"/>
      <c r="K548" s="128"/>
    </row>
    <row r="549">
      <c r="E549" s="128"/>
      <c r="F549" s="127"/>
      <c r="G549" s="128"/>
      <c r="H549" s="127"/>
      <c r="K549" s="128"/>
    </row>
    <row r="550">
      <c r="E550" s="128"/>
      <c r="F550" s="127"/>
      <c r="G550" s="128"/>
      <c r="H550" s="127"/>
      <c r="K550" s="128"/>
    </row>
    <row r="551">
      <c r="E551" s="128"/>
      <c r="F551" s="127"/>
      <c r="G551" s="128"/>
      <c r="H551" s="127"/>
      <c r="K551" s="128"/>
    </row>
    <row r="552">
      <c r="E552" s="128"/>
      <c r="F552" s="127"/>
      <c r="G552" s="128"/>
      <c r="H552" s="127"/>
      <c r="K552" s="128"/>
    </row>
    <row r="553">
      <c r="E553" s="128"/>
      <c r="F553" s="127"/>
      <c r="G553" s="128"/>
      <c r="H553" s="127"/>
      <c r="K553" s="128"/>
    </row>
    <row r="554">
      <c r="E554" s="128"/>
      <c r="F554" s="127"/>
      <c r="G554" s="128"/>
      <c r="H554" s="127"/>
      <c r="K554" s="128"/>
    </row>
    <row r="555">
      <c r="E555" s="128"/>
      <c r="F555" s="127"/>
      <c r="G555" s="128"/>
      <c r="H555" s="127"/>
      <c r="K555" s="128"/>
    </row>
    <row r="556">
      <c r="E556" s="128"/>
      <c r="F556" s="127"/>
      <c r="G556" s="128"/>
      <c r="H556" s="127"/>
      <c r="K556" s="128"/>
    </row>
    <row r="557">
      <c r="E557" s="128"/>
      <c r="F557" s="127"/>
      <c r="G557" s="128"/>
      <c r="H557" s="127"/>
      <c r="K557" s="128"/>
    </row>
    <row r="558">
      <c r="E558" s="128"/>
      <c r="F558" s="127"/>
      <c r="G558" s="128"/>
      <c r="H558" s="127"/>
      <c r="K558" s="128"/>
    </row>
    <row r="559">
      <c r="E559" s="128"/>
      <c r="F559" s="127"/>
      <c r="G559" s="128"/>
      <c r="H559" s="127"/>
      <c r="K559" s="128"/>
    </row>
    <row r="560">
      <c r="E560" s="128"/>
      <c r="F560" s="127"/>
      <c r="G560" s="128"/>
      <c r="H560" s="127"/>
      <c r="K560" s="128"/>
    </row>
    <row r="561">
      <c r="E561" s="128"/>
      <c r="F561" s="127"/>
      <c r="G561" s="128"/>
      <c r="H561" s="127"/>
      <c r="K561" s="128"/>
    </row>
    <row r="562">
      <c r="E562" s="128"/>
      <c r="F562" s="127"/>
      <c r="G562" s="128"/>
      <c r="H562" s="127"/>
      <c r="K562" s="128"/>
    </row>
    <row r="563">
      <c r="E563" s="128"/>
      <c r="F563" s="127"/>
      <c r="G563" s="128"/>
      <c r="H563" s="127"/>
      <c r="K563" s="128"/>
    </row>
    <row r="564">
      <c r="E564" s="128"/>
      <c r="F564" s="127"/>
      <c r="G564" s="128"/>
      <c r="H564" s="127"/>
      <c r="K564" s="128"/>
    </row>
    <row r="565">
      <c r="E565" s="128"/>
      <c r="F565" s="127"/>
      <c r="G565" s="128"/>
      <c r="H565" s="127"/>
      <c r="K565" s="128"/>
    </row>
    <row r="566">
      <c r="E566" s="128"/>
      <c r="F566" s="127"/>
      <c r="G566" s="128"/>
      <c r="H566" s="127"/>
      <c r="K566" s="128"/>
    </row>
    <row r="567">
      <c r="E567" s="128"/>
      <c r="F567" s="127"/>
      <c r="G567" s="128"/>
      <c r="H567" s="127"/>
      <c r="K567" s="128"/>
    </row>
    <row r="568">
      <c r="E568" s="128"/>
      <c r="F568" s="127"/>
      <c r="G568" s="128"/>
      <c r="H568" s="127"/>
      <c r="K568" s="128"/>
    </row>
    <row r="569">
      <c r="E569" s="128"/>
      <c r="F569" s="127"/>
      <c r="G569" s="128"/>
      <c r="H569" s="127"/>
      <c r="K569" s="128"/>
    </row>
    <row r="570">
      <c r="E570" s="128"/>
      <c r="F570" s="127"/>
      <c r="G570" s="128"/>
      <c r="H570" s="127"/>
      <c r="K570" s="128"/>
    </row>
    <row r="571">
      <c r="E571" s="128"/>
      <c r="F571" s="127"/>
      <c r="G571" s="128"/>
      <c r="H571" s="127"/>
      <c r="K571" s="128"/>
    </row>
    <row r="572">
      <c r="E572" s="128"/>
      <c r="F572" s="127"/>
      <c r="G572" s="128"/>
      <c r="H572" s="127"/>
      <c r="K572" s="128"/>
    </row>
    <row r="573">
      <c r="E573" s="128"/>
      <c r="F573" s="127"/>
      <c r="G573" s="128"/>
      <c r="H573" s="127"/>
      <c r="K573" s="128"/>
    </row>
    <row r="574">
      <c r="E574" s="128"/>
      <c r="F574" s="127"/>
      <c r="G574" s="128"/>
      <c r="H574" s="127"/>
      <c r="K574" s="128"/>
    </row>
    <row r="575">
      <c r="E575" s="128"/>
      <c r="F575" s="127"/>
      <c r="G575" s="128"/>
      <c r="H575" s="127"/>
      <c r="K575" s="128"/>
    </row>
    <row r="576">
      <c r="E576" s="128"/>
      <c r="F576" s="127"/>
      <c r="G576" s="128"/>
      <c r="H576" s="127"/>
      <c r="K576" s="128"/>
    </row>
    <row r="577">
      <c r="E577" s="128"/>
      <c r="F577" s="127"/>
      <c r="G577" s="128"/>
      <c r="H577" s="127"/>
      <c r="K577" s="128"/>
    </row>
    <row r="578">
      <c r="E578" s="128"/>
      <c r="F578" s="127"/>
      <c r="G578" s="128"/>
      <c r="H578" s="127"/>
      <c r="K578" s="128"/>
    </row>
    <row r="579">
      <c r="E579" s="128"/>
      <c r="F579" s="127"/>
      <c r="G579" s="128"/>
      <c r="H579" s="127"/>
      <c r="K579" s="128"/>
    </row>
    <row r="580">
      <c r="E580" s="128"/>
      <c r="F580" s="127"/>
      <c r="G580" s="128"/>
      <c r="H580" s="127"/>
      <c r="K580" s="128"/>
    </row>
    <row r="581">
      <c r="E581" s="128"/>
      <c r="F581" s="127"/>
      <c r="G581" s="128"/>
      <c r="H581" s="127"/>
      <c r="K581" s="128"/>
    </row>
    <row r="582">
      <c r="E582" s="128"/>
      <c r="F582" s="127"/>
      <c r="G582" s="128"/>
      <c r="H582" s="127"/>
      <c r="K582" s="128"/>
    </row>
    <row r="583">
      <c r="E583" s="128"/>
      <c r="F583" s="127"/>
      <c r="G583" s="128"/>
      <c r="H583" s="127"/>
      <c r="K583" s="128"/>
    </row>
    <row r="584">
      <c r="E584" s="128"/>
      <c r="F584" s="127"/>
      <c r="G584" s="128"/>
      <c r="H584" s="127"/>
      <c r="K584" s="128"/>
    </row>
    <row r="585">
      <c r="E585" s="128"/>
      <c r="F585" s="127"/>
      <c r="G585" s="128"/>
      <c r="H585" s="127"/>
      <c r="K585" s="128"/>
    </row>
    <row r="586">
      <c r="E586" s="128"/>
      <c r="F586" s="127"/>
      <c r="G586" s="128"/>
      <c r="H586" s="127"/>
      <c r="K586" s="128"/>
    </row>
    <row r="587">
      <c r="E587" s="128"/>
      <c r="F587" s="127"/>
      <c r="G587" s="128"/>
      <c r="H587" s="127"/>
      <c r="K587" s="128"/>
    </row>
    <row r="588">
      <c r="E588" s="128"/>
      <c r="F588" s="127"/>
      <c r="G588" s="128"/>
      <c r="H588" s="127"/>
      <c r="K588" s="128"/>
    </row>
    <row r="589">
      <c r="E589" s="128"/>
      <c r="F589" s="127"/>
      <c r="G589" s="128"/>
      <c r="H589" s="127"/>
      <c r="K589" s="128"/>
    </row>
    <row r="590">
      <c r="E590" s="128"/>
      <c r="F590" s="127"/>
      <c r="G590" s="128"/>
      <c r="H590" s="127"/>
      <c r="K590" s="128"/>
    </row>
    <row r="591">
      <c r="E591" s="128"/>
      <c r="F591" s="127"/>
      <c r="G591" s="128"/>
      <c r="H591" s="127"/>
      <c r="K591" s="128"/>
    </row>
    <row r="592">
      <c r="E592" s="128"/>
      <c r="F592" s="127"/>
      <c r="G592" s="128"/>
      <c r="H592" s="127"/>
      <c r="K592" s="128"/>
    </row>
    <row r="593">
      <c r="E593" s="128"/>
      <c r="F593" s="127"/>
      <c r="G593" s="128"/>
      <c r="H593" s="127"/>
      <c r="K593" s="128"/>
    </row>
    <row r="594">
      <c r="E594" s="128"/>
      <c r="F594" s="127"/>
      <c r="G594" s="128"/>
      <c r="H594" s="127"/>
      <c r="K594" s="128"/>
    </row>
    <row r="595">
      <c r="E595" s="128"/>
      <c r="F595" s="127"/>
      <c r="G595" s="128"/>
      <c r="H595" s="127"/>
      <c r="K595" s="128"/>
    </row>
    <row r="596">
      <c r="E596" s="128"/>
      <c r="F596" s="127"/>
      <c r="G596" s="128"/>
      <c r="H596" s="127"/>
      <c r="K596" s="128"/>
    </row>
    <row r="597">
      <c r="E597" s="128"/>
      <c r="F597" s="127"/>
      <c r="G597" s="128"/>
      <c r="H597" s="127"/>
      <c r="K597" s="128"/>
    </row>
    <row r="598">
      <c r="E598" s="128"/>
      <c r="F598" s="127"/>
      <c r="G598" s="128"/>
      <c r="H598" s="127"/>
      <c r="K598" s="128"/>
    </row>
    <row r="599">
      <c r="E599" s="128"/>
      <c r="F599" s="127"/>
      <c r="G599" s="128"/>
      <c r="H599" s="127"/>
      <c r="K599" s="128"/>
    </row>
    <row r="600">
      <c r="E600" s="128"/>
      <c r="F600" s="127"/>
      <c r="G600" s="128"/>
      <c r="H600" s="127"/>
      <c r="K600" s="128"/>
    </row>
    <row r="601">
      <c r="E601" s="128"/>
      <c r="F601" s="127"/>
      <c r="G601" s="128"/>
      <c r="H601" s="127"/>
      <c r="K601" s="128"/>
    </row>
    <row r="602">
      <c r="E602" s="128"/>
      <c r="F602" s="127"/>
      <c r="G602" s="128"/>
      <c r="H602" s="127"/>
      <c r="K602" s="128"/>
    </row>
    <row r="603">
      <c r="E603" s="128"/>
      <c r="F603" s="127"/>
      <c r="G603" s="128"/>
      <c r="H603" s="127"/>
      <c r="K603" s="128"/>
    </row>
    <row r="604">
      <c r="E604" s="128"/>
      <c r="F604" s="127"/>
      <c r="G604" s="128"/>
      <c r="H604" s="127"/>
      <c r="K604" s="128"/>
    </row>
    <row r="605">
      <c r="E605" s="128"/>
      <c r="F605" s="127"/>
      <c r="G605" s="128"/>
      <c r="H605" s="127"/>
      <c r="K605" s="128"/>
    </row>
    <row r="606">
      <c r="E606" s="128"/>
      <c r="F606" s="127"/>
      <c r="G606" s="128"/>
      <c r="H606" s="127"/>
      <c r="K606" s="128"/>
    </row>
    <row r="607">
      <c r="E607" s="128"/>
      <c r="F607" s="127"/>
      <c r="G607" s="128"/>
      <c r="H607" s="127"/>
      <c r="K607" s="128"/>
    </row>
    <row r="608">
      <c r="E608" s="128"/>
      <c r="F608" s="127"/>
      <c r="G608" s="128"/>
      <c r="H608" s="127"/>
      <c r="K608" s="128"/>
    </row>
    <row r="609">
      <c r="E609" s="128"/>
      <c r="F609" s="127"/>
      <c r="G609" s="128"/>
      <c r="H609" s="127"/>
      <c r="K609" s="128"/>
    </row>
    <row r="610">
      <c r="E610" s="128"/>
      <c r="F610" s="127"/>
      <c r="G610" s="128"/>
      <c r="H610" s="127"/>
      <c r="K610" s="128"/>
    </row>
    <row r="611">
      <c r="E611" s="128"/>
      <c r="F611" s="127"/>
      <c r="G611" s="128"/>
      <c r="H611" s="127"/>
      <c r="K611" s="128"/>
    </row>
    <row r="612">
      <c r="E612" s="128"/>
      <c r="F612" s="127"/>
      <c r="G612" s="128"/>
      <c r="H612" s="127"/>
      <c r="K612" s="128"/>
    </row>
    <row r="613">
      <c r="E613" s="128"/>
      <c r="F613" s="127"/>
      <c r="G613" s="128"/>
      <c r="H613" s="127"/>
      <c r="K613" s="128"/>
    </row>
    <row r="614">
      <c r="E614" s="128"/>
      <c r="F614" s="127"/>
      <c r="G614" s="128"/>
      <c r="H614" s="127"/>
      <c r="K614" s="128"/>
    </row>
    <row r="615">
      <c r="E615" s="128"/>
      <c r="F615" s="127"/>
      <c r="G615" s="128"/>
      <c r="H615" s="127"/>
      <c r="K615" s="128"/>
    </row>
    <row r="616">
      <c r="E616" s="128"/>
      <c r="F616" s="127"/>
      <c r="G616" s="128"/>
      <c r="H616" s="127"/>
      <c r="K616" s="128"/>
    </row>
    <row r="617">
      <c r="E617" s="128"/>
      <c r="F617" s="127"/>
      <c r="G617" s="128"/>
      <c r="H617" s="127"/>
      <c r="K617" s="128"/>
    </row>
    <row r="618">
      <c r="E618" s="128"/>
      <c r="F618" s="127"/>
      <c r="G618" s="128"/>
      <c r="H618" s="127"/>
      <c r="K618" s="128"/>
    </row>
    <row r="619">
      <c r="E619" s="128"/>
      <c r="F619" s="127"/>
      <c r="G619" s="128"/>
      <c r="H619" s="127"/>
      <c r="K619" s="128"/>
    </row>
    <row r="620">
      <c r="E620" s="128"/>
      <c r="F620" s="127"/>
      <c r="G620" s="128"/>
      <c r="H620" s="127"/>
      <c r="K620" s="128"/>
    </row>
    <row r="621">
      <c r="E621" s="128"/>
      <c r="F621" s="127"/>
      <c r="G621" s="128"/>
      <c r="H621" s="127"/>
      <c r="K621" s="128"/>
    </row>
    <row r="622">
      <c r="E622" s="128"/>
      <c r="F622" s="127"/>
      <c r="G622" s="128"/>
      <c r="H622" s="127"/>
      <c r="K622" s="128"/>
    </row>
    <row r="623">
      <c r="E623" s="128"/>
      <c r="F623" s="127"/>
      <c r="G623" s="128"/>
      <c r="H623" s="127"/>
      <c r="K623" s="128"/>
    </row>
    <row r="624">
      <c r="E624" s="128"/>
      <c r="F624" s="127"/>
      <c r="G624" s="128"/>
      <c r="H624" s="127"/>
      <c r="K624" s="128"/>
    </row>
    <row r="625">
      <c r="E625" s="128"/>
      <c r="F625" s="127"/>
      <c r="G625" s="128"/>
      <c r="H625" s="127"/>
      <c r="K625" s="128"/>
    </row>
    <row r="626">
      <c r="E626" s="128"/>
      <c r="F626" s="127"/>
      <c r="G626" s="128"/>
      <c r="H626" s="127"/>
      <c r="K626" s="128"/>
    </row>
    <row r="627">
      <c r="E627" s="128"/>
      <c r="F627" s="127"/>
      <c r="G627" s="128"/>
      <c r="H627" s="127"/>
      <c r="K627" s="128"/>
    </row>
    <row r="628">
      <c r="E628" s="128"/>
      <c r="F628" s="127"/>
      <c r="G628" s="128"/>
      <c r="H628" s="127"/>
      <c r="K628" s="128"/>
    </row>
    <row r="629">
      <c r="E629" s="128"/>
      <c r="F629" s="127"/>
      <c r="G629" s="128"/>
      <c r="H629" s="127"/>
      <c r="K629" s="128"/>
    </row>
    <row r="630">
      <c r="E630" s="128"/>
      <c r="F630" s="127"/>
      <c r="G630" s="128"/>
      <c r="H630" s="127"/>
      <c r="K630" s="128"/>
    </row>
    <row r="631">
      <c r="E631" s="128"/>
      <c r="F631" s="127"/>
      <c r="G631" s="128"/>
      <c r="H631" s="127"/>
      <c r="K631" s="128"/>
    </row>
    <row r="632">
      <c r="E632" s="128"/>
      <c r="F632" s="127"/>
      <c r="G632" s="128"/>
      <c r="H632" s="127"/>
      <c r="K632" s="128"/>
    </row>
    <row r="633">
      <c r="E633" s="128"/>
      <c r="F633" s="127"/>
      <c r="G633" s="128"/>
      <c r="H633" s="127"/>
      <c r="K633" s="128"/>
    </row>
    <row r="634">
      <c r="E634" s="128"/>
      <c r="F634" s="127"/>
      <c r="G634" s="128"/>
      <c r="H634" s="127"/>
      <c r="K634" s="128"/>
    </row>
    <row r="635">
      <c r="E635" s="128"/>
      <c r="F635" s="127"/>
      <c r="G635" s="128"/>
      <c r="H635" s="127"/>
      <c r="K635" s="128"/>
    </row>
    <row r="636">
      <c r="E636" s="128"/>
      <c r="F636" s="127"/>
      <c r="G636" s="128"/>
      <c r="H636" s="127"/>
      <c r="K636" s="128"/>
    </row>
    <row r="637">
      <c r="E637" s="128"/>
      <c r="F637" s="127"/>
      <c r="G637" s="128"/>
      <c r="H637" s="127"/>
      <c r="K637" s="128"/>
    </row>
    <row r="638">
      <c r="E638" s="128"/>
      <c r="F638" s="127"/>
      <c r="G638" s="128"/>
      <c r="H638" s="127"/>
      <c r="K638" s="128"/>
    </row>
    <row r="639">
      <c r="E639" s="128"/>
      <c r="F639" s="127"/>
      <c r="G639" s="128"/>
      <c r="H639" s="127"/>
      <c r="K639" s="128"/>
    </row>
    <row r="640">
      <c r="E640" s="128"/>
      <c r="F640" s="127"/>
      <c r="G640" s="128"/>
      <c r="H640" s="127"/>
      <c r="K640" s="128"/>
    </row>
    <row r="641">
      <c r="E641" s="128"/>
      <c r="F641" s="127"/>
      <c r="G641" s="128"/>
      <c r="H641" s="127"/>
      <c r="K641" s="128"/>
    </row>
    <row r="642">
      <c r="E642" s="128"/>
      <c r="F642" s="127"/>
      <c r="G642" s="128"/>
      <c r="H642" s="127"/>
      <c r="K642" s="128"/>
    </row>
    <row r="643">
      <c r="E643" s="128"/>
      <c r="F643" s="127"/>
      <c r="G643" s="128"/>
      <c r="H643" s="127"/>
      <c r="K643" s="128"/>
    </row>
    <row r="644">
      <c r="E644" s="128"/>
      <c r="F644" s="127"/>
      <c r="G644" s="128"/>
      <c r="H644" s="127"/>
      <c r="K644" s="128"/>
    </row>
    <row r="645">
      <c r="E645" s="128"/>
      <c r="F645" s="127"/>
      <c r="G645" s="128"/>
      <c r="H645" s="127"/>
      <c r="K645" s="128"/>
    </row>
    <row r="646">
      <c r="E646" s="128"/>
      <c r="F646" s="127"/>
      <c r="G646" s="128"/>
      <c r="H646" s="127"/>
      <c r="K646" s="128"/>
    </row>
    <row r="647">
      <c r="E647" s="128"/>
      <c r="F647" s="127"/>
      <c r="G647" s="128"/>
      <c r="H647" s="127"/>
      <c r="K647" s="128"/>
    </row>
    <row r="648">
      <c r="E648" s="128"/>
      <c r="F648" s="127"/>
      <c r="G648" s="128"/>
      <c r="H648" s="127"/>
      <c r="K648" s="128"/>
    </row>
    <row r="649">
      <c r="E649" s="128"/>
      <c r="F649" s="127"/>
      <c r="G649" s="128"/>
      <c r="H649" s="127"/>
      <c r="K649" s="128"/>
    </row>
    <row r="650">
      <c r="E650" s="128"/>
      <c r="F650" s="127"/>
      <c r="G650" s="128"/>
      <c r="H650" s="127"/>
      <c r="K650" s="128"/>
    </row>
    <row r="651">
      <c r="E651" s="128"/>
      <c r="F651" s="127"/>
      <c r="G651" s="128"/>
      <c r="H651" s="127"/>
      <c r="K651" s="128"/>
    </row>
    <row r="652">
      <c r="E652" s="128"/>
      <c r="F652" s="127"/>
      <c r="G652" s="128"/>
      <c r="H652" s="127"/>
      <c r="K652" s="128"/>
    </row>
    <row r="653">
      <c r="E653" s="128"/>
      <c r="F653" s="127"/>
      <c r="G653" s="128"/>
      <c r="H653" s="127"/>
      <c r="K653" s="128"/>
    </row>
    <row r="654">
      <c r="E654" s="128"/>
      <c r="F654" s="127"/>
      <c r="G654" s="128"/>
      <c r="H654" s="127"/>
      <c r="K654" s="128"/>
    </row>
    <row r="655">
      <c r="E655" s="128"/>
      <c r="F655" s="127"/>
      <c r="G655" s="128"/>
      <c r="H655" s="127"/>
      <c r="K655" s="128"/>
    </row>
    <row r="656">
      <c r="E656" s="128"/>
      <c r="F656" s="127"/>
      <c r="G656" s="128"/>
      <c r="H656" s="127"/>
      <c r="K656" s="128"/>
    </row>
    <row r="657">
      <c r="E657" s="128"/>
      <c r="F657" s="127"/>
      <c r="G657" s="128"/>
      <c r="H657" s="127"/>
      <c r="K657" s="128"/>
    </row>
    <row r="658">
      <c r="E658" s="128"/>
      <c r="F658" s="127"/>
      <c r="G658" s="128"/>
      <c r="H658" s="127"/>
      <c r="K658" s="128"/>
    </row>
    <row r="659">
      <c r="E659" s="128"/>
      <c r="F659" s="127"/>
      <c r="G659" s="128"/>
      <c r="H659" s="127"/>
      <c r="K659" s="128"/>
    </row>
    <row r="660">
      <c r="E660" s="128"/>
      <c r="F660" s="127"/>
      <c r="G660" s="128"/>
      <c r="H660" s="127"/>
      <c r="K660" s="128"/>
    </row>
    <row r="661">
      <c r="E661" s="128"/>
      <c r="F661" s="127"/>
      <c r="G661" s="128"/>
      <c r="H661" s="127"/>
      <c r="K661" s="128"/>
    </row>
    <row r="662">
      <c r="E662" s="128"/>
      <c r="F662" s="127"/>
      <c r="G662" s="128"/>
      <c r="H662" s="127"/>
      <c r="K662" s="128"/>
    </row>
    <row r="663">
      <c r="E663" s="128"/>
      <c r="F663" s="127"/>
      <c r="G663" s="128"/>
      <c r="H663" s="127"/>
      <c r="K663" s="128"/>
    </row>
    <row r="664">
      <c r="E664" s="128"/>
      <c r="F664" s="127"/>
      <c r="G664" s="128"/>
      <c r="H664" s="127"/>
      <c r="K664" s="128"/>
    </row>
    <row r="665">
      <c r="E665" s="128"/>
      <c r="F665" s="127"/>
      <c r="G665" s="128"/>
      <c r="H665" s="127"/>
      <c r="K665" s="128"/>
    </row>
    <row r="666">
      <c r="E666" s="128"/>
      <c r="F666" s="127"/>
      <c r="G666" s="128"/>
      <c r="H666" s="127"/>
      <c r="K666" s="128"/>
    </row>
    <row r="667">
      <c r="E667" s="128"/>
      <c r="F667" s="127"/>
      <c r="G667" s="128"/>
      <c r="H667" s="127"/>
      <c r="K667" s="128"/>
    </row>
    <row r="668">
      <c r="E668" s="128"/>
      <c r="F668" s="127"/>
      <c r="G668" s="128"/>
      <c r="H668" s="127"/>
      <c r="K668" s="128"/>
    </row>
    <row r="669">
      <c r="E669" s="128"/>
      <c r="F669" s="127"/>
      <c r="G669" s="128"/>
      <c r="H669" s="127"/>
      <c r="K669" s="128"/>
    </row>
    <row r="670">
      <c r="E670" s="128"/>
      <c r="F670" s="127"/>
      <c r="G670" s="128"/>
      <c r="H670" s="127"/>
      <c r="K670" s="128"/>
    </row>
    <row r="671">
      <c r="E671" s="128"/>
      <c r="F671" s="127"/>
      <c r="G671" s="128"/>
      <c r="H671" s="127"/>
      <c r="K671" s="128"/>
    </row>
    <row r="672">
      <c r="E672" s="128"/>
      <c r="F672" s="127"/>
      <c r="G672" s="128"/>
      <c r="H672" s="127"/>
      <c r="K672" s="128"/>
    </row>
    <row r="673">
      <c r="E673" s="128"/>
      <c r="F673" s="127"/>
      <c r="G673" s="128"/>
      <c r="H673" s="127"/>
      <c r="K673" s="128"/>
    </row>
    <row r="674">
      <c r="E674" s="128"/>
      <c r="F674" s="127"/>
      <c r="G674" s="128"/>
      <c r="H674" s="127"/>
      <c r="K674" s="128"/>
    </row>
    <row r="675">
      <c r="E675" s="128"/>
      <c r="F675" s="127"/>
      <c r="G675" s="128"/>
      <c r="H675" s="127"/>
      <c r="K675" s="128"/>
    </row>
    <row r="676">
      <c r="E676" s="128"/>
      <c r="F676" s="127"/>
      <c r="G676" s="128"/>
      <c r="H676" s="127"/>
      <c r="K676" s="128"/>
    </row>
    <row r="677">
      <c r="E677" s="128"/>
      <c r="F677" s="127"/>
      <c r="G677" s="128"/>
      <c r="H677" s="127"/>
      <c r="K677" s="128"/>
    </row>
    <row r="678">
      <c r="E678" s="128"/>
      <c r="F678" s="127"/>
      <c r="G678" s="128"/>
      <c r="H678" s="127"/>
      <c r="K678" s="128"/>
    </row>
    <row r="679">
      <c r="E679" s="128"/>
      <c r="F679" s="127"/>
      <c r="G679" s="128"/>
      <c r="H679" s="127"/>
      <c r="K679" s="128"/>
    </row>
    <row r="680">
      <c r="E680" s="128"/>
      <c r="F680" s="127"/>
      <c r="G680" s="128"/>
      <c r="H680" s="127"/>
      <c r="K680" s="128"/>
    </row>
    <row r="681">
      <c r="E681" s="128"/>
      <c r="F681" s="127"/>
      <c r="G681" s="128"/>
      <c r="H681" s="127"/>
      <c r="K681" s="128"/>
    </row>
    <row r="682">
      <c r="E682" s="128"/>
      <c r="F682" s="127"/>
      <c r="G682" s="128"/>
      <c r="H682" s="127"/>
      <c r="K682" s="128"/>
    </row>
    <row r="683">
      <c r="E683" s="128"/>
      <c r="F683" s="127"/>
      <c r="G683" s="128"/>
      <c r="H683" s="127"/>
      <c r="K683" s="128"/>
    </row>
    <row r="684">
      <c r="E684" s="128"/>
      <c r="F684" s="127"/>
      <c r="G684" s="128"/>
      <c r="H684" s="127"/>
      <c r="K684" s="128"/>
    </row>
    <row r="685">
      <c r="E685" s="128"/>
      <c r="F685" s="127"/>
      <c r="G685" s="128"/>
      <c r="H685" s="127"/>
      <c r="K685" s="128"/>
    </row>
    <row r="686">
      <c r="E686" s="128"/>
      <c r="F686" s="127"/>
      <c r="G686" s="128"/>
      <c r="H686" s="127"/>
      <c r="K686" s="128"/>
    </row>
    <row r="687">
      <c r="E687" s="128"/>
      <c r="F687" s="127"/>
      <c r="G687" s="128"/>
      <c r="H687" s="127"/>
      <c r="K687" s="128"/>
    </row>
    <row r="688">
      <c r="E688" s="128"/>
      <c r="F688" s="127"/>
      <c r="G688" s="128"/>
      <c r="H688" s="127"/>
      <c r="K688" s="128"/>
    </row>
    <row r="689">
      <c r="E689" s="128"/>
      <c r="F689" s="127"/>
      <c r="G689" s="128"/>
      <c r="H689" s="127"/>
      <c r="K689" s="128"/>
    </row>
    <row r="690">
      <c r="E690" s="128"/>
      <c r="F690" s="127"/>
      <c r="G690" s="128"/>
      <c r="H690" s="127"/>
      <c r="K690" s="128"/>
    </row>
    <row r="691">
      <c r="E691" s="128"/>
      <c r="F691" s="127"/>
      <c r="G691" s="128"/>
      <c r="H691" s="127"/>
      <c r="K691" s="128"/>
    </row>
    <row r="692">
      <c r="E692" s="128"/>
      <c r="F692" s="127"/>
      <c r="G692" s="128"/>
      <c r="H692" s="127"/>
      <c r="K692" s="128"/>
    </row>
    <row r="693">
      <c r="E693" s="128"/>
      <c r="F693" s="127"/>
      <c r="G693" s="128"/>
      <c r="H693" s="127"/>
      <c r="K693" s="128"/>
    </row>
    <row r="694">
      <c r="E694" s="128"/>
      <c r="F694" s="127"/>
      <c r="G694" s="128"/>
      <c r="H694" s="127"/>
      <c r="K694" s="128"/>
    </row>
    <row r="695">
      <c r="E695" s="128"/>
      <c r="F695" s="127"/>
      <c r="G695" s="128"/>
      <c r="H695" s="127"/>
      <c r="K695" s="128"/>
    </row>
    <row r="696">
      <c r="E696" s="128"/>
      <c r="F696" s="127"/>
      <c r="G696" s="128"/>
      <c r="H696" s="127"/>
      <c r="K696" s="128"/>
    </row>
    <row r="697">
      <c r="E697" s="128"/>
      <c r="F697" s="127"/>
      <c r="G697" s="128"/>
      <c r="H697" s="127"/>
      <c r="K697" s="128"/>
    </row>
    <row r="698">
      <c r="E698" s="128"/>
      <c r="F698" s="127"/>
      <c r="G698" s="128"/>
      <c r="H698" s="127"/>
      <c r="K698" s="128"/>
    </row>
    <row r="699">
      <c r="E699" s="128"/>
      <c r="F699" s="127"/>
      <c r="G699" s="128"/>
      <c r="H699" s="127"/>
      <c r="K699" s="128"/>
    </row>
    <row r="700">
      <c r="E700" s="128"/>
      <c r="F700" s="127"/>
      <c r="G700" s="128"/>
      <c r="H700" s="127"/>
      <c r="K700" s="128"/>
    </row>
    <row r="701">
      <c r="E701" s="128"/>
      <c r="F701" s="127"/>
      <c r="G701" s="128"/>
      <c r="H701" s="127"/>
      <c r="K701" s="128"/>
    </row>
    <row r="702">
      <c r="E702" s="128"/>
      <c r="F702" s="127"/>
      <c r="G702" s="128"/>
      <c r="H702" s="127"/>
      <c r="K702" s="128"/>
    </row>
    <row r="703">
      <c r="E703" s="128"/>
      <c r="F703" s="127"/>
      <c r="G703" s="128"/>
      <c r="H703" s="127"/>
      <c r="K703" s="128"/>
    </row>
    <row r="704">
      <c r="E704" s="128"/>
      <c r="F704" s="127"/>
      <c r="G704" s="128"/>
      <c r="H704" s="127"/>
      <c r="K704" s="128"/>
    </row>
    <row r="705">
      <c r="E705" s="128"/>
      <c r="F705" s="127"/>
      <c r="G705" s="128"/>
      <c r="H705" s="127"/>
      <c r="K705" s="128"/>
    </row>
    <row r="706">
      <c r="E706" s="128"/>
      <c r="F706" s="127"/>
      <c r="G706" s="128"/>
      <c r="H706" s="127"/>
      <c r="K706" s="128"/>
    </row>
    <row r="707">
      <c r="E707" s="128"/>
      <c r="F707" s="127"/>
      <c r="G707" s="128"/>
      <c r="H707" s="127"/>
      <c r="K707" s="128"/>
    </row>
    <row r="708">
      <c r="E708" s="128"/>
      <c r="F708" s="127"/>
      <c r="G708" s="128"/>
      <c r="H708" s="127"/>
      <c r="K708" s="128"/>
    </row>
    <row r="709">
      <c r="E709" s="128"/>
      <c r="F709" s="127"/>
      <c r="G709" s="128"/>
      <c r="H709" s="127"/>
      <c r="K709" s="128"/>
    </row>
    <row r="710">
      <c r="E710" s="128"/>
      <c r="F710" s="127"/>
      <c r="G710" s="128"/>
      <c r="H710" s="127"/>
      <c r="K710" s="128"/>
    </row>
    <row r="711">
      <c r="E711" s="128"/>
      <c r="F711" s="127"/>
      <c r="G711" s="128"/>
      <c r="H711" s="127"/>
      <c r="K711" s="128"/>
    </row>
    <row r="712">
      <c r="E712" s="128"/>
      <c r="F712" s="127"/>
      <c r="G712" s="128"/>
      <c r="H712" s="127"/>
      <c r="K712" s="128"/>
    </row>
    <row r="713">
      <c r="E713" s="128"/>
      <c r="F713" s="127"/>
      <c r="G713" s="128"/>
      <c r="H713" s="127"/>
      <c r="K713" s="128"/>
    </row>
    <row r="714">
      <c r="E714" s="128"/>
      <c r="F714" s="127"/>
      <c r="G714" s="128"/>
      <c r="H714" s="127"/>
      <c r="K714" s="128"/>
    </row>
    <row r="715">
      <c r="E715" s="128"/>
      <c r="F715" s="127"/>
      <c r="G715" s="128"/>
      <c r="H715" s="127"/>
      <c r="K715" s="128"/>
    </row>
    <row r="716">
      <c r="E716" s="128"/>
      <c r="F716" s="127"/>
      <c r="G716" s="128"/>
      <c r="H716" s="127"/>
      <c r="K716" s="128"/>
    </row>
    <row r="717">
      <c r="E717" s="128"/>
      <c r="F717" s="127"/>
      <c r="G717" s="128"/>
      <c r="H717" s="127"/>
      <c r="K717" s="128"/>
    </row>
    <row r="718">
      <c r="E718" s="128"/>
      <c r="F718" s="127"/>
      <c r="G718" s="128"/>
      <c r="H718" s="127"/>
      <c r="K718" s="128"/>
    </row>
    <row r="719">
      <c r="E719" s="128"/>
      <c r="F719" s="127"/>
      <c r="G719" s="128"/>
      <c r="H719" s="127"/>
      <c r="K719" s="128"/>
    </row>
    <row r="720">
      <c r="E720" s="128"/>
      <c r="F720" s="127"/>
      <c r="G720" s="128"/>
      <c r="H720" s="127"/>
      <c r="K720" s="128"/>
    </row>
    <row r="721">
      <c r="E721" s="128"/>
      <c r="F721" s="127"/>
      <c r="G721" s="128"/>
      <c r="H721" s="127"/>
      <c r="K721" s="128"/>
    </row>
    <row r="722">
      <c r="E722" s="128"/>
      <c r="F722" s="127"/>
      <c r="G722" s="128"/>
      <c r="H722" s="127"/>
      <c r="K722" s="128"/>
    </row>
    <row r="723">
      <c r="E723" s="128"/>
      <c r="F723" s="127"/>
      <c r="G723" s="128"/>
      <c r="H723" s="127"/>
      <c r="K723" s="128"/>
    </row>
    <row r="724">
      <c r="E724" s="128"/>
      <c r="F724" s="127"/>
      <c r="G724" s="128"/>
      <c r="H724" s="127"/>
      <c r="K724" s="128"/>
    </row>
    <row r="725">
      <c r="E725" s="128"/>
      <c r="F725" s="127"/>
      <c r="G725" s="128"/>
      <c r="H725" s="127"/>
      <c r="K725" s="128"/>
    </row>
    <row r="726">
      <c r="E726" s="128"/>
      <c r="F726" s="127"/>
      <c r="G726" s="128"/>
      <c r="H726" s="127"/>
      <c r="K726" s="128"/>
    </row>
    <row r="727">
      <c r="E727" s="128"/>
      <c r="F727" s="127"/>
      <c r="G727" s="128"/>
      <c r="H727" s="127"/>
      <c r="K727" s="128"/>
    </row>
    <row r="728">
      <c r="E728" s="128"/>
      <c r="F728" s="127"/>
      <c r="G728" s="128"/>
      <c r="H728" s="127"/>
      <c r="K728" s="128"/>
    </row>
    <row r="729">
      <c r="E729" s="128"/>
      <c r="F729" s="127"/>
      <c r="G729" s="128"/>
      <c r="H729" s="127"/>
      <c r="K729" s="128"/>
    </row>
    <row r="730">
      <c r="E730" s="128"/>
      <c r="F730" s="127"/>
      <c r="G730" s="128"/>
      <c r="H730" s="127"/>
      <c r="K730" s="128"/>
    </row>
    <row r="731">
      <c r="E731" s="128"/>
      <c r="F731" s="127"/>
      <c r="G731" s="128"/>
      <c r="H731" s="127"/>
      <c r="K731" s="128"/>
    </row>
    <row r="732">
      <c r="E732" s="128"/>
      <c r="F732" s="127"/>
      <c r="G732" s="128"/>
      <c r="H732" s="127"/>
      <c r="K732" s="128"/>
    </row>
    <row r="733">
      <c r="E733" s="128"/>
      <c r="F733" s="127"/>
      <c r="G733" s="128"/>
      <c r="H733" s="127"/>
      <c r="K733" s="128"/>
    </row>
    <row r="734">
      <c r="E734" s="128"/>
      <c r="F734" s="127"/>
      <c r="G734" s="128"/>
      <c r="H734" s="127"/>
      <c r="K734" s="128"/>
    </row>
    <row r="735">
      <c r="E735" s="128"/>
      <c r="F735" s="127"/>
      <c r="G735" s="128"/>
      <c r="H735" s="127"/>
      <c r="K735" s="128"/>
    </row>
    <row r="736">
      <c r="E736" s="128"/>
      <c r="F736" s="127"/>
      <c r="G736" s="128"/>
      <c r="H736" s="127"/>
      <c r="K736" s="128"/>
    </row>
    <row r="737">
      <c r="E737" s="128"/>
      <c r="F737" s="127"/>
      <c r="G737" s="128"/>
      <c r="H737" s="127"/>
      <c r="K737" s="128"/>
    </row>
    <row r="738">
      <c r="E738" s="128"/>
      <c r="F738" s="127"/>
      <c r="G738" s="128"/>
      <c r="H738" s="127"/>
      <c r="K738" s="128"/>
    </row>
    <row r="739">
      <c r="E739" s="128"/>
      <c r="F739" s="127"/>
      <c r="G739" s="128"/>
      <c r="H739" s="127"/>
      <c r="K739" s="128"/>
    </row>
    <row r="740">
      <c r="E740" s="128"/>
      <c r="F740" s="127"/>
      <c r="G740" s="128"/>
      <c r="H740" s="127"/>
      <c r="K740" s="128"/>
    </row>
    <row r="741">
      <c r="E741" s="128"/>
      <c r="F741" s="127"/>
      <c r="G741" s="128"/>
      <c r="H741" s="127"/>
      <c r="K741" s="128"/>
    </row>
    <row r="742">
      <c r="E742" s="128"/>
      <c r="F742" s="127"/>
      <c r="G742" s="128"/>
      <c r="H742" s="127"/>
      <c r="K742" s="128"/>
    </row>
    <row r="743">
      <c r="E743" s="128"/>
      <c r="F743" s="127"/>
      <c r="G743" s="128"/>
      <c r="H743" s="127"/>
      <c r="K743" s="128"/>
    </row>
    <row r="744">
      <c r="E744" s="128"/>
      <c r="F744" s="127"/>
      <c r="G744" s="128"/>
      <c r="H744" s="127"/>
      <c r="K744" s="128"/>
    </row>
    <row r="745">
      <c r="E745" s="128"/>
      <c r="F745" s="127"/>
      <c r="G745" s="128"/>
      <c r="H745" s="127"/>
      <c r="K745" s="128"/>
    </row>
    <row r="746">
      <c r="E746" s="128"/>
      <c r="F746" s="127"/>
      <c r="G746" s="128"/>
      <c r="H746" s="127"/>
      <c r="K746" s="128"/>
    </row>
    <row r="747">
      <c r="E747" s="128"/>
      <c r="F747" s="127"/>
      <c r="G747" s="128"/>
      <c r="H747" s="127"/>
      <c r="K747" s="128"/>
    </row>
    <row r="748">
      <c r="E748" s="128"/>
      <c r="F748" s="127"/>
      <c r="G748" s="128"/>
      <c r="H748" s="127"/>
      <c r="K748" s="128"/>
    </row>
    <row r="749">
      <c r="E749" s="128"/>
      <c r="F749" s="127"/>
      <c r="G749" s="128"/>
      <c r="H749" s="127"/>
      <c r="K749" s="128"/>
    </row>
    <row r="750">
      <c r="E750" s="128"/>
      <c r="F750" s="127"/>
      <c r="G750" s="128"/>
      <c r="H750" s="127"/>
      <c r="K750" s="128"/>
    </row>
    <row r="751">
      <c r="E751" s="128"/>
      <c r="F751" s="127"/>
      <c r="G751" s="128"/>
      <c r="H751" s="127"/>
      <c r="K751" s="128"/>
    </row>
    <row r="752">
      <c r="E752" s="128"/>
      <c r="F752" s="127"/>
      <c r="G752" s="128"/>
      <c r="H752" s="127"/>
      <c r="K752" s="128"/>
    </row>
    <row r="753">
      <c r="E753" s="128"/>
      <c r="F753" s="127"/>
      <c r="G753" s="128"/>
      <c r="H753" s="127"/>
      <c r="K753" s="128"/>
    </row>
    <row r="754">
      <c r="E754" s="128"/>
      <c r="F754" s="127"/>
      <c r="G754" s="128"/>
      <c r="H754" s="127"/>
      <c r="K754" s="128"/>
    </row>
    <row r="755">
      <c r="E755" s="128"/>
      <c r="F755" s="127"/>
      <c r="G755" s="128"/>
      <c r="H755" s="127"/>
      <c r="K755" s="128"/>
    </row>
    <row r="756">
      <c r="E756" s="128"/>
      <c r="F756" s="127"/>
      <c r="G756" s="128"/>
      <c r="H756" s="127"/>
      <c r="K756" s="128"/>
    </row>
    <row r="757">
      <c r="E757" s="128"/>
      <c r="F757" s="127"/>
      <c r="G757" s="128"/>
      <c r="H757" s="127"/>
      <c r="K757" s="128"/>
    </row>
    <row r="758">
      <c r="E758" s="128"/>
      <c r="F758" s="127"/>
      <c r="G758" s="128"/>
      <c r="H758" s="127"/>
      <c r="K758" s="128"/>
    </row>
    <row r="759">
      <c r="E759" s="128"/>
      <c r="F759" s="127"/>
      <c r="G759" s="128"/>
      <c r="H759" s="127"/>
      <c r="K759" s="128"/>
    </row>
    <row r="760">
      <c r="E760" s="128"/>
      <c r="F760" s="127"/>
      <c r="G760" s="128"/>
      <c r="H760" s="127"/>
      <c r="K760" s="128"/>
    </row>
    <row r="761">
      <c r="E761" s="128"/>
      <c r="F761" s="127"/>
      <c r="G761" s="128"/>
      <c r="H761" s="127"/>
      <c r="K761" s="128"/>
    </row>
    <row r="762">
      <c r="E762" s="128"/>
      <c r="F762" s="127"/>
      <c r="G762" s="128"/>
      <c r="H762" s="127"/>
      <c r="K762" s="128"/>
    </row>
    <row r="763">
      <c r="E763" s="128"/>
      <c r="F763" s="127"/>
      <c r="G763" s="128"/>
      <c r="H763" s="127"/>
      <c r="K763" s="128"/>
    </row>
    <row r="764">
      <c r="E764" s="128"/>
      <c r="F764" s="127"/>
      <c r="G764" s="128"/>
      <c r="H764" s="127"/>
      <c r="K764" s="128"/>
    </row>
    <row r="765">
      <c r="E765" s="128"/>
      <c r="F765" s="127"/>
      <c r="G765" s="128"/>
      <c r="H765" s="127"/>
      <c r="K765" s="128"/>
    </row>
    <row r="766">
      <c r="E766" s="128"/>
      <c r="F766" s="127"/>
      <c r="G766" s="128"/>
      <c r="H766" s="127"/>
      <c r="K766" s="128"/>
    </row>
    <row r="767">
      <c r="E767" s="128"/>
      <c r="F767" s="127"/>
      <c r="G767" s="128"/>
      <c r="H767" s="127"/>
      <c r="K767" s="128"/>
    </row>
    <row r="768">
      <c r="E768" s="128"/>
      <c r="F768" s="127"/>
      <c r="G768" s="128"/>
      <c r="H768" s="127"/>
      <c r="K768" s="128"/>
    </row>
    <row r="769">
      <c r="E769" s="128"/>
      <c r="F769" s="127"/>
      <c r="G769" s="128"/>
      <c r="H769" s="127"/>
      <c r="K769" s="128"/>
    </row>
    <row r="770">
      <c r="E770" s="128"/>
      <c r="F770" s="127"/>
      <c r="G770" s="128"/>
      <c r="H770" s="127"/>
      <c r="K770" s="128"/>
    </row>
    <row r="771">
      <c r="E771" s="128"/>
      <c r="F771" s="127"/>
      <c r="G771" s="128"/>
      <c r="H771" s="127"/>
      <c r="K771" s="128"/>
    </row>
    <row r="772">
      <c r="E772" s="128"/>
      <c r="F772" s="127"/>
      <c r="G772" s="128"/>
      <c r="H772" s="127"/>
      <c r="K772" s="128"/>
    </row>
    <row r="773">
      <c r="E773" s="128"/>
      <c r="F773" s="127"/>
      <c r="G773" s="128"/>
      <c r="H773" s="127"/>
      <c r="K773" s="128"/>
    </row>
    <row r="774">
      <c r="E774" s="128"/>
      <c r="F774" s="127"/>
      <c r="G774" s="128"/>
      <c r="H774" s="127"/>
      <c r="K774" s="128"/>
    </row>
    <row r="775">
      <c r="E775" s="128"/>
      <c r="F775" s="127"/>
      <c r="G775" s="128"/>
      <c r="H775" s="127"/>
      <c r="K775" s="128"/>
    </row>
    <row r="776">
      <c r="E776" s="128"/>
      <c r="F776" s="127"/>
      <c r="G776" s="128"/>
      <c r="H776" s="127"/>
      <c r="K776" s="128"/>
    </row>
    <row r="777">
      <c r="E777" s="128"/>
      <c r="F777" s="127"/>
      <c r="G777" s="128"/>
      <c r="H777" s="127"/>
      <c r="K777" s="128"/>
    </row>
    <row r="778">
      <c r="E778" s="128"/>
      <c r="F778" s="127"/>
      <c r="G778" s="128"/>
      <c r="H778" s="127"/>
      <c r="K778" s="128"/>
    </row>
    <row r="779">
      <c r="E779" s="128"/>
      <c r="F779" s="127"/>
      <c r="G779" s="128"/>
      <c r="H779" s="127"/>
      <c r="K779" s="128"/>
    </row>
    <row r="780">
      <c r="E780" s="128"/>
      <c r="F780" s="127"/>
      <c r="G780" s="128"/>
      <c r="H780" s="127"/>
      <c r="K780" s="128"/>
    </row>
    <row r="781">
      <c r="E781" s="128"/>
      <c r="F781" s="127"/>
      <c r="G781" s="128"/>
      <c r="H781" s="127"/>
      <c r="K781" s="128"/>
    </row>
    <row r="782">
      <c r="E782" s="128"/>
      <c r="F782" s="127"/>
      <c r="G782" s="128"/>
      <c r="H782" s="127"/>
      <c r="K782" s="128"/>
    </row>
    <row r="783">
      <c r="E783" s="128"/>
      <c r="F783" s="127"/>
      <c r="G783" s="128"/>
      <c r="H783" s="127"/>
      <c r="K783" s="128"/>
    </row>
    <row r="784">
      <c r="E784" s="128"/>
      <c r="F784" s="127"/>
      <c r="G784" s="128"/>
      <c r="H784" s="127"/>
      <c r="K784" s="128"/>
    </row>
    <row r="785">
      <c r="E785" s="128"/>
      <c r="F785" s="127"/>
      <c r="G785" s="128"/>
      <c r="H785" s="127"/>
      <c r="K785" s="128"/>
    </row>
    <row r="786">
      <c r="E786" s="128"/>
      <c r="F786" s="127"/>
      <c r="G786" s="128"/>
      <c r="H786" s="127"/>
      <c r="K786" s="128"/>
    </row>
    <row r="787">
      <c r="E787" s="128"/>
      <c r="F787" s="127"/>
      <c r="G787" s="128"/>
      <c r="H787" s="127"/>
      <c r="K787" s="128"/>
    </row>
    <row r="788">
      <c r="E788" s="128"/>
      <c r="F788" s="127"/>
      <c r="G788" s="128"/>
      <c r="H788" s="127"/>
      <c r="K788" s="128"/>
    </row>
    <row r="789">
      <c r="E789" s="128"/>
      <c r="F789" s="127"/>
      <c r="G789" s="128"/>
      <c r="H789" s="127"/>
      <c r="K789" s="128"/>
    </row>
    <row r="790">
      <c r="E790" s="128"/>
      <c r="F790" s="127"/>
      <c r="G790" s="128"/>
      <c r="H790" s="127"/>
      <c r="K790" s="128"/>
    </row>
    <row r="791">
      <c r="E791" s="128"/>
      <c r="F791" s="127"/>
      <c r="G791" s="128"/>
      <c r="H791" s="127"/>
      <c r="K791" s="128"/>
    </row>
    <row r="792">
      <c r="E792" s="128"/>
      <c r="F792" s="127"/>
      <c r="G792" s="128"/>
      <c r="H792" s="127"/>
      <c r="K792" s="128"/>
    </row>
    <row r="793">
      <c r="E793" s="128"/>
      <c r="F793" s="127"/>
      <c r="G793" s="128"/>
      <c r="H793" s="127"/>
      <c r="K793" s="128"/>
    </row>
    <row r="794">
      <c r="E794" s="128"/>
      <c r="F794" s="127"/>
      <c r="G794" s="128"/>
      <c r="H794" s="127"/>
      <c r="K794" s="128"/>
    </row>
    <row r="795">
      <c r="E795" s="128"/>
      <c r="F795" s="127"/>
      <c r="G795" s="128"/>
      <c r="H795" s="127"/>
      <c r="K795" s="128"/>
    </row>
    <row r="796">
      <c r="E796" s="128"/>
      <c r="F796" s="127"/>
      <c r="G796" s="128"/>
      <c r="H796" s="127"/>
      <c r="K796" s="128"/>
    </row>
    <row r="797">
      <c r="E797" s="128"/>
      <c r="F797" s="127"/>
      <c r="G797" s="128"/>
      <c r="H797" s="127"/>
      <c r="K797" s="128"/>
    </row>
    <row r="798">
      <c r="E798" s="128"/>
      <c r="F798" s="127"/>
      <c r="G798" s="128"/>
      <c r="H798" s="127"/>
      <c r="K798" s="128"/>
    </row>
    <row r="799">
      <c r="E799" s="128"/>
      <c r="F799" s="127"/>
      <c r="G799" s="128"/>
      <c r="H799" s="127"/>
      <c r="K799" s="128"/>
    </row>
    <row r="800">
      <c r="E800" s="128"/>
      <c r="F800" s="127"/>
      <c r="G800" s="128"/>
      <c r="H800" s="127"/>
      <c r="K800" s="128"/>
    </row>
    <row r="801">
      <c r="E801" s="128"/>
      <c r="F801" s="127"/>
      <c r="G801" s="128"/>
      <c r="H801" s="127"/>
      <c r="K801" s="128"/>
    </row>
    <row r="802">
      <c r="E802" s="128"/>
      <c r="F802" s="127"/>
      <c r="G802" s="128"/>
      <c r="H802" s="127"/>
      <c r="K802" s="128"/>
    </row>
    <row r="803">
      <c r="E803" s="128"/>
      <c r="F803" s="127"/>
      <c r="G803" s="128"/>
      <c r="H803" s="127"/>
      <c r="K803" s="128"/>
    </row>
    <row r="804">
      <c r="E804" s="128"/>
      <c r="F804" s="127"/>
      <c r="G804" s="128"/>
      <c r="H804" s="127"/>
      <c r="K804" s="128"/>
    </row>
    <row r="805">
      <c r="E805" s="128"/>
      <c r="F805" s="127"/>
      <c r="G805" s="128"/>
      <c r="H805" s="127"/>
      <c r="K805" s="128"/>
    </row>
    <row r="806">
      <c r="E806" s="128"/>
      <c r="F806" s="127"/>
      <c r="G806" s="128"/>
      <c r="H806" s="127"/>
      <c r="K806" s="128"/>
    </row>
    <row r="807">
      <c r="E807" s="128"/>
      <c r="F807" s="127"/>
      <c r="G807" s="128"/>
      <c r="H807" s="127"/>
      <c r="K807" s="128"/>
    </row>
    <row r="808">
      <c r="E808" s="128"/>
      <c r="F808" s="127"/>
      <c r="G808" s="128"/>
      <c r="H808" s="127"/>
      <c r="K808" s="128"/>
    </row>
    <row r="809">
      <c r="E809" s="128"/>
      <c r="F809" s="127"/>
      <c r="G809" s="128"/>
      <c r="H809" s="127"/>
      <c r="K809" s="128"/>
    </row>
    <row r="810">
      <c r="E810" s="128"/>
      <c r="F810" s="127"/>
      <c r="G810" s="128"/>
      <c r="H810" s="127"/>
      <c r="K810" s="128"/>
    </row>
    <row r="811">
      <c r="E811" s="128"/>
      <c r="F811" s="127"/>
      <c r="G811" s="128"/>
      <c r="H811" s="127"/>
      <c r="K811" s="128"/>
    </row>
    <row r="812">
      <c r="E812" s="128"/>
      <c r="F812" s="127"/>
      <c r="G812" s="128"/>
      <c r="H812" s="127"/>
      <c r="K812" s="128"/>
    </row>
    <row r="813">
      <c r="E813" s="128"/>
      <c r="F813" s="127"/>
      <c r="G813" s="128"/>
      <c r="H813" s="127"/>
      <c r="K813" s="128"/>
    </row>
    <row r="814">
      <c r="E814" s="128"/>
      <c r="F814" s="127"/>
      <c r="G814" s="128"/>
      <c r="H814" s="127"/>
      <c r="K814" s="128"/>
    </row>
    <row r="815">
      <c r="E815" s="128"/>
      <c r="F815" s="127"/>
      <c r="G815" s="128"/>
      <c r="H815" s="127"/>
      <c r="K815" s="128"/>
    </row>
    <row r="816">
      <c r="E816" s="128"/>
      <c r="F816" s="127"/>
      <c r="G816" s="128"/>
      <c r="H816" s="127"/>
      <c r="K816" s="128"/>
    </row>
    <row r="817">
      <c r="E817" s="128"/>
      <c r="F817" s="127"/>
      <c r="G817" s="128"/>
      <c r="H817" s="127"/>
      <c r="K817" s="128"/>
    </row>
    <row r="818">
      <c r="E818" s="128"/>
      <c r="F818" s="127"/>
      <c r="G818" s="128"/>
      <c r="H818" s="127"/>
      <c r="K818" s="128"/>
    </row>
    <row r="819">
      <c r="E819" s="128"/>
      <c r="F819" s="127"/>
      <c r="G819" s="128"/>
      <c r="H819" s="127"/>
      <c r="K819" s="128"/>
    </row>
    <row r="820">
      <c r="E820" s="128"/>
      <c r="F820" s="127"/>
      <c r="G820" s="128"/>
      <c r="H820" s="127"/>
      <c r="K820" s="128"/>
    </row>
    <row r="821">
      <c r="E821" s="128"/>
      <c r="F821" s="127"/>
      <c r="G821" s="128"/>
      <c r="H821" s="127"/>
      <c r="K821" s="128"/>
    </row>
    <row r="822">
      <c r="E822" s="128"/>
      <c r="F822" s="127"/>
      <c r="G822" s="128"/>
      <c r="H822" s="127"/>
      <c r="K822" s="128"/>
    </row>
    <row r="823">
      <c r="E823" s="128"/>
      <c r="F823" s="127"/>
      <c r="G823" s="128"/>
      <c r="H823" s="127"/>
      <c r="K823" s="128"/>
    </row>
    <row r="824">
      <c r="E824" s="128"/>
      <c r="F824" s="127"/>
      <c r="G824" s="128"/>
      <c r="H824" s="127"/>
      <c r="K824" s="128"/>
    </row>
    <row r="825">
      <c r="E825" s="128"/>
      <c r="F825" s="127"/>
      <c r="G825" s="128"/>
      <c r="H825" s="127"/>
      <c r="K825" s="128"/>
    </row>
    <row r="826">
      <c r="E826" s="128"/>
      <c r="F826" s="127"/>
      <c r="G826" s="128"/>
      <c r="H826" s="127"/>
      <c r="K826" s="128"/>
    </row>
    <row r="827">
      <c r="E827" s="128"/>
      <c r="F827" s="127"/>
      <c r="G827" s="128"/>
      <c r="H827" s="127"/>
      <c r="K827" s="128"/>
    </row>
    <row r="828">
      <c r="E828" s="128"/>
      <c r="F828" s="127"/>
      <c r="G828" s="128"/>
      <c r="H828" s="127"/>
      <c r="K828" s="128"/>
    </row>
    <row r="829">
      <c r="E829" s="128"/>
      <c r="F829" s="127"/>
      <c r="G829" s="128"/>
      <c r="H829" s="127"/>
      <c r="K829" s="128"/>
    </row>
    <row r="830">
      <c r="E830" s="128"/>
      <c r="F830" s="127"/>
      <c r="G830" s="128"/>
      <c r="H830" s="127"/>
      <c r="K830" s="128"/>
    </row>
    <row r="831">
      <c r="E831" s="128"/>
      <c r="F831" s="127"/>
      <c r="G831" s="128"/>
      <c r="H831" s="127"/>
      <c r="K831" s="128"/>
    </row>
    <row r="832">
      <c r="E832" s="128"/>
      <c r="F832" s="127"/>
      <c r="G832" s="128"/>
      <c r="H832" s="127"/>
      <c r="K832" s="128"/>
    </row>
    <row r="833">
      <c r="E833" s="128"/>
      <c r="F833" s="127"/>
      <c r="G833" s="128"/>
      <c r="H833" s="127"/>
      <c r="K833" s="128"/>
    </row>
    <row r="834">
      <c r="E834" s="128"/>
      <c r="F834" s="127"/>
      <c r="G834" s="128"/>
      <c r="H834" s="127"/>
      <c r="K834" s="128"/>
    </row>
    <row r="835">
      <c r="E835" s="128"/>
      <c r="F835" s="127"/>
      <c r="G835" s="128"/>
      <c r="H835" s="127"/>
      <c r="K835" s="128"/>
    </row>
    <row r="836">
      <c r="E836" s="128"/>
      <c r="F836" s="127"/>
      <c r="G836" s="128"/>
      <c r="H836" s="127"/>
      <c r="K836" s="128"/>
    </row>
    <row r="837">
      <c r="E837" s="128"/>
      <c r="F837" s="127"/>
      <c r="G837" s="128"/>
      <c r="H837" s="127"/>
      <c r="K837" s="128"/>
    </row>
    <row r="838">
      <c r="E838" s="128"/>
      <c r="F838" s="127"/>
      <c r="G838" s="128"/>
      <c r="H838" s="127"/>
      <c r="K838" s="128"/>
    </row>
    <row r="839">
      <c r="E839" s="128"/>
      <c r="F839" s="127"/>
      <c r="G839" s="128"/>
      <c r="H839" s="127"/>
      <c r="K839" s="128"/>
    </row>
    <row r="840">
      <c r="E840" s="128"/>
      <c r="F840" s="127"/>
      <c r="G840" s="128"/>
      <c r="H840" s="127"/>
      <c r="K840" s="128"/>
    </row>
    <row r="841">
      <c r="E841" s="128"/>
      <c r="F841" s="127"/>
      <c r="G841" s="128"/>
      <c r="H841" s="127"/>
      <c r="K841" s="128"/>
    </row>
    <row r="842">
      <c r="E842" s="128"/>
      <c r="F842" s="127"/>
      <c r="G842" s="128"/>
      <c r="H842" s="127"/>
      <c r="K842" s="128"/>
    </row>
    <row r="843">
      <c r="E843" s="128"/>
      <c r="F843" s="127"/>
      <c r="G843" s="128"/>
      <c r="H843" s="127"/>
      <c r="K843" s="128"/>
    </row>
    <row r="844">
      <c r="E844" s="128"/>
      <c r="F844" s="127"/>
      <c r="G844" s="128"/>
      <c r="H844" s="127"/>
      <c r="K844" s="128"/>
    </row>
    <row r="845">
      <c r="E845" s="128"/>
      <c r="F845" s="127"/>
      <c r="G845" s="128"/>
      <c r="H845" s="127"/>
      <c r="K845" s="128"/>
    </row>
    <row r="846">
      <c r="E846" s="128"/>
      <c r="F846" s="127"/>
      <c r="G846" s="128"/>
      <c r="H846" s="127"/>
      <c r="K846" s="128"/>
    </row>
    <row r="847">
      <c r="E847" s="128"/>
      <c r="F847" s="127"/>
      <c r="G847" s="128"/>
      <c r="H847" s="127"/>
      <c r="K847" s="128"/>
    </row>
    <row r="848">
      <c r="E848" s="128"/>
      <c r="F848" s="127"/>
      <c r="G848" s="128"/>
      <c r="H848" s="127"/>
      <c r="K848" s="128"/>
    </row>
    <row r="849">
      <c r="E849" s="128"/>
      <c r="F849" s="127"/>
      <c r="G849" s="128"/>
      <c r="H849" s="127"/>
      <c r="K849" s="128"/>
    </row>
    <row r="850">
      <c r="E850" s="128"/>
      <c r="F850" s="127"/>
      <c r="G850" s="128"/>
      <c r="H850" s="127"/>
      <c r="K850" s="128"/>
    </row>
    <row r="851">
      <c r="E851" s="128"/>
      <c r="F851" s="127"/>
      <c r="G851" s="128"/>
      <c r="H851" s="127"/>
      <c r="K851" s="128"/>
    </row>
    <row r="852">
      <c r="E852" s="128"/>
      <c r="F852" s="127"/>
      <c r="G852" s="128"/>
      <c r="H852" s="127"/>
      <c r="K852" s="128"/>
    </row>
    <row r="853">
      <c r="E853" s="128"/>
      <c r="F853" s="127"/>
      <c r="G853" s="128"/>
      <c r="H853" s="127"/>
      <c r="K853" s="128"/>
    </row>
    <row r="854">
      <c r="E854" s="128"/>
      <c r="F854" s="127"/>
      <c r="G854" s="128"/>
      <c r="H854" s="127"/>
      <c r="K854" s="128"/>
    </row>
    <row r="855">
      <c r="E855" s="128"/>
      <c r="F855" s="127"/>
      <c r="G855" s="128"/>
      <c r="H855" s="127"/>
      <c r="K855" s="128"/>
    </row>
    <row r="856">
      <c r="E856" s="128"/>
      <c r="F856" s="127"/>
      <c r="G856" s="128"/>
      <c r="H856" s="127"/>
      <c r="K856" s="128"/>
    </row>
    <row r="857">
      <c r="E857" s="128"/>
      <c r="F857" s="127"/>
      <c r="G857" s="128"/>
      <c r="H857" s="127"/>
      <c r="K857" s="128"/>
    </row>
    <row r="858">
      <c r="E858" s="128"/>
      <c r="F858" s="127"/>
      <c r="G858" s="128"/>
      <c r="H858" s="127"/>
      <c r="K858" s="128"/>
    </row>
    <row r="859">
      <c r="E859" s="128"/>
      <c r="F859" s="127"/>
      <c r="G859" s="128"/>
      <c r="H859" s="127"/>
      <c r="K859" s="128"/>
    </row>
    <row r="860">
      <c r="E860" s="128"/>
      <c r="F860" s="127"/>
      <c r="G860" s="128"/>
      <c r="H860" s="127"/>
      <c r="K860" s="128"/>
    </row>
    <row r="861">
      <c r="E861" s="128"/>
      <c r="F861" s="127"/>
      <c r="G861" s="128"/>
      <c r="H861" s="127"/>
      <c r="K861" s="128"/>
    </row>
    <row r="862">
      <c r="E862" s="128"/>
      <c r="F862" s="127"/>
      <c r="G862" s="128"/>
      <c r="H862" s="127"/>
      <c r="K862" s="128"/>
    </row>
    <row r="863">
      <c r="E863" s="128"/>
      <c r="F863" s="127"/>
      <c r="G863" s="128"/>
      <c r="H863" s="127"/>
      <c r="K863" s="128"/>
    </row>
    <row r="864">
      <c r="E864" s="128"/>
      <c r="F864" s="127"/>
      <c r="G864" s="128"/>
      <c r="H864" s="127"/>
      <c r="K864" s="128"/>
    </row>
    <row r="865">
      <c r="E865" s="128"/>
      <c r="F865" s="127"/>
      <c r="G865" s="128"/>
      <c r="H865" s="127"/>
      <c r="K865" s="128"/>
    </row>
    <row r="866">
      <c r="E866" s="128"/>
      <c r="F866" s="127"/>
      <c r="G866" s="128"/>
      <c r="H866" s="127"/>
      <c r="K866" s="128"/>
    </row>
    <row r="867">
      <c r="E867" s="128"/>
      <c r="F867" s="127"/>
      <c r="G867" s="128"/>
      <c r="H867" s="127"/>
      <c r="K867" s="128"/>
    </row>
    <row r="868">
      <c r="E868" s="128"/>
      <c r="F868" s="127"/>
      <c r="G868" s="128"/>
      <c r="H868" s="127"/>
      <c r="K868" s="128"/>
    </row>
    <row r="869">
      <c r="E869" s="128"/>
      <c r="F869" s="127"/>
      <c r="G869" s="128"/>
      <c r="H869" s="127"/>
      <c r="K869" s="128"/>
    </row>
    <row r="870">
      <c r="E870" s="128"/>
      <c r="F870" s="127"/>
      <c r="G870" s="128"/>
      <c r="H870" s="127"/>
      <c r="K870" s="128"/>
    </row>
    <row r="871">
      <c r="E871" s="128"/>
      <c r="F871" s="127"/>
      <c r="G871" s="128"/>
      <c r="H871" s="127"/>
      <c r="K871" s="128"/>
    </row>
    <row r="872">
      <c r="E872" s="128"/>
      <c r="F872" s="127"/>
      <c r="G872" s="128"/>
      <c r="H872" s="127"/>
      <c r="K872" s="128"/>
    </row>
    <row r="873">
      <c r="E873" s="128"/>
      <c r="F873" s="127"/>
      <c r="G873" s="128"/>
      <c r="H873" s="127"/>
      <c r="K873" s="128"/>
    </row>
    <row r="874">
      <c r="E874" s="128"/>
      <c r="F874" s="127"/>
      <c r="G874" s="128"/>
      <c r="H874" s="127"/>
      <c r="K874" s="128"/>
    </row>
    <row r="875">
      <c r="E875" s="128"/>
      <c r="F875" s="127"/>
      <c r="G875" s="128"/>
      <c r="H875" s="127"/>
      <c r="K875" s="128"/>
    </row>
    <row r="876">
      <c r="E876" s="128"/>
      <c r="F876" s="127"/>
      <c r="G876" s="128"/>
      <c r="H876" s="127"/>
      <c r="K876" s="128"/>
    </row>
    <row r="877">
      <c r="E877" s="128"/>
      <c r="F877" s="127"/>
      <c r="G877" s="128"/>
      <c r="H877" s="127"/>
      <c r="K877" s="128"/>
    </row>
    <row r="878">
      <c r="E878" s="128"/>
      <c r="F878" s="127"/>
      <c r="G878" s="128"/>
      <c r="H878" s="127"/>
      <c r="K878" s="128"/>
    </row>
    <row r="879">
      <c r="E879" s="128"/>
      <c r="F879" s="127"/>
      <c r="G879" s="128"/>
      <c r="H879" s="127"/>
      <c r="K879" s="128"/>
    </row>
    <row r="880">
      <c r="E880" s="128"/>
      <c r="F880" s="127"/>
      <c r="G880" s="128"/>
      <c r="H880" s="127"/>
      <c r="K880" s="128"/>
    </row>
    <row r="881">
      <c r="E881" s="128"/>
      <c r="F881" s="127"/>
      <c r="G881" s="128"/>
      <c r="H881" s="127"/>
      <c r="K881" s="128"/>
    </row>
    <row r="882">
      <c r="E882" s="128"/>
      <c r="F882" s="127"/>
      <c r="G882" s="128"/>
      <c r="H882" s="127"/>
      <c r="K882" s="128"/>
    </row>
    <row r="883">
      <c r="E883" s="128"/>
      <c r="F883" s="127"/>
      <c r="G883" s="128"/>
      <c r="H883" s="127"/>
      <c r="K883" s="128"/>
    </row>
    <row r="884">
      <c r="E884" s="128"/>
      <c r="F884" s="127"/>
      <c r="G884" s="128"/>
      <c r="H884" s="127"/>
      <c r="K884" s="128"/>
    </row>
    <row r="885">
      <c r="E885" s="128"/>
      <c r="F885" s="127"/>
      <c r="G885" s="128"/>
      <c r="H885" s="127"/>
      <c r="K885" s="128"/>
    </row>
    <row r="886">
      <c r="E886" s="128"/>
      <c r="F886" s="127"/>
      <c r="G886" s="128"/>
      <c r="H886" s="127"/>
      <c r="K886" s="128"/>
    </row>
    <row r="887">
      <c r="E887" s="128"/>
      <c r="F887" s="127"/>
      <c r="G887" s="128"/>
      <c r="H887" s="127"/>
      <c r="K887" s="128"/>
    </row>
    <row r="888">
      <c r="E888" s="128"/>
      <c r="F888" s="127"/>
      <c r="G888" s="128"/>
      <c r="H888" s="127"/>
      <c r="K888" s="128"/>
    </row>
    <row r="889">
      <c r="E889" s="128"/>
      <c r="F889" s="127"/>
      <c r="G889" s="128"/>
      <c r="H889" s="127"/>
      <c r="K889" s="128"/>
    </row>
    <row r="890">
      <c r="E890" s="128"/>
      <c r="F890" s="127"/>
      <c r="G890" s="128"/>
      <c r="H890" s="127"/>
      <c r="K890" s="128"/>
    </row>
    <row r="891">
      <c r="E891" s="128"/>
      <c r="F891" s="127"/>
      <c r="G891" s="128"/>
      <c r="H891" s="127"/>
      <c r="K891" s="128"/>
    </row>
    <row r="892">
      <c r="E892" s="128"/>
      <c r="F892" s="127"/>
      <c r="G892" s="128"/>
      <c r="H892" s="127"/>
      <c r="K892" s="128"/>
    </row>
    <row r="893">
      <c r="E893" s="128"/>
      <c r="F893" s="127"/>
      <c r="G893" s="128"/>
      <c r="H893" s="127"/>
      <c r="K893" s="128"/>
    </row>
    <row r="894">
      <c r="E894" s="128"/>
      <c r="F894" s="127"/>
      <c r="G894" s="128"/>
      <c r="H894" s="127"/>
      <c r="K894" s="128"/>
    </row>
    <row r="895">
      <c r="E895" s="128"/>
      <c r="F895" s="127"/>
      <c r="G895" s="128"/>
      <c r="H895" s="127"/>
      <c r="K895" s="128"/>
    </row>
    <row r="896">
      <c r="E896" s="128"/>
      <c r="F896" s="127"/>
      <c r="G896" s="128"/>
      <c r="H896" s="127"/>
      <c r="K896" s="128"/>
    </row>
    <row r="897">
      <c r="E897" s="128"/>
      <c r="F897" s="127"/>
      <c r="G897" s="128"/>
      <c r="H897" s="127"/>
      <c r="K897" s="128"/>
    </row>
    <row r="898">
      <c r="E898" s="128"/>
      <c r="F898" s="127"/>
      <c r="G898" s="128"/>
      <c r="H898" s="127"/>
      <c r="K898" s="128"/>
    </row>
    <row r="899">
      <c r="E899" s="128"/>
      <c r="F899" s="127"/>
      <c r="G899" s="128"/>
      <c r="H899" s="127"/>
      <c r="K899" s="128"/>
    </row>
    <row r="900">
      <c r="E900" s="128"/>
      <c r="F900" s="127"/>
      <c r="G900" s="128"/>
      <c r="H900" s="127"/>
      <c r="K900" s="128"/>
    </row>
    <row r="901">
      <c r="E901" s="128"/>
      <c r="F901" s="127"/>
      <c r="G901" s="128"/>
      <c r="H901" s="127"/>
      <c r="K901" s="128"/>
    </row>
    <row r="902">
      <c r="E902" s="128"/>
      <c r="F902" s="127"/>
      <c r="G902" s="128"/>
      <c r="H902" s="127"/>
      <c r="K902" s="128"/>
    </row>
    <row r="903">
      <c r="E903" s="128"/>
      <c r="F903" s="127"/>
      <c r="G903" s="128"/>
      <c r="H903" s="127"/>
      <c r="K903" s="128"/>
    </row>
    <row r="904">
      <c r="E904" s="128"/>
      <c r="F904" s="127"/>
      <c r="G904" s="128"/>
      <c r="H904" s="127"/>
      <c r="K904" s="128"/>
    </row>
    <row r="905">
      <c r="E905" s="128"/>
      <c r="F905" s="127"/>
      <c r="G905" s="128"/>
      <c r="H905" s="127"/>
      <c r="K905" s="128"/>
    </row>
    <row r="906">
      <c r="E906" s="128"/>
      <c r="F906" s="127"/>
      <c r="G906" s="128"/>
      <c r="H906" s="127"/>
      <c r="K906" s="128"/>
    </row>
    <row r="907">
      <c r="E907" s="128"/>
      <c r="F907" s="127"/>
      <c r="G907" s="128"/>
      <c r="H907" s="127"/>
      <c r="K907" s="128"/>
    </row>
    <row r="908">
      <c r="E908" s="128"/>
      <c r="F908" s="127"/>
      <c r="G908" s="128"/>
      <c r="H908" s="127"/>
      <c r="K908" s="128"/>
    </row>
    <row r="909">
      <c r="E909" s="128"/>
      <c r="F909" s="127"/>
      <c r="G909" s="128"/>
      <c r="H909" s="127"/>
      <c r="K909" s="128"/>
    </row>
    <row r="910">
      <c r="E910" s="128"/>
      <c r="F910" s="127"/>
      <c r="G910" s="128"/>
      <c r="H910" s="127"/>
      <c r="K910" s="128"/>
    </row>
    <row r="911">
      <c r="E911" s="128"/>
      <c r="F911" s="127"/>
      <c r="G911" s="128"/>
      <c r="H911" s="127"/>
      <c r="K911" s="128"/>
    </row>
    <row r="912">
      <c r="E912" s="128"/>
      <c r="F912" s="127"/>
      <c r="G912" s="128"/>
      <c r="H912" s="127"/>
      <c r="K912" s="128"/>
    </row>
    <row r="913">
      <c r="E913" s="128"/>
      <c r="F913" s="127"/>
      <c r="G913" s="128"/>
      <c r="H913" s="127"/>
      <c r="K913" s="128"/>
    </row>
    <row r="914">
      <c r="E914" s="128"/>
      <c r="F914" s="127"/>
      <c r="G914" s="128"/>
      <c r="H914" s="127"/>
      <c r="K914" s="128"/>
    </row>
    <row r="915">
      <c r="E915" s="128"/>
      <c r="F915" s="127"/>
      <c r="G915" s="128"/>
      <c r="H915" s="127"/>
      <c r="K915" s="128"/>
    </row>
    <row r="916">
      <c r="E916" s="128"/>
      <c r="F916" s="127"/>
      <c r="G916" s="128"/>
      <c r="H916" s="127"/>
      <c r="K916" s="128"/>
    </row>
    <row r="917">
      <c r="E917" s="128"/>
      <c r="F917" s="127"/>
      <c r="G917" s="128"/>
      <c r="H917" s="127"/>
      <c r="K917" s="128"/>
    </row>
    <row r="918">
      <c r="E918" s="128"/>
      <c r="F918" s="127"/>
      <c r="G918" s="128"/>
      <c r="H918" s="127"/>
      <c r="K918" s="128"/>
    </row>
    <row r="919">
      <c r="E919" s="128"/>
      <c r="F919" s="127"/>
      <c r="G919" s="128"/>
      <c r="H919" s="127"/>
      <c r="K919" s="128"/>
    </row>
    <row r="920">
      <c r="E920" s="128"/>
      <c r="F920" s="127"/>
      <c r="G920" s="128"/>
      <c r="H920" s="127"/>
      <c r="K920" s="128"/>
    </row>
    <row r="921">
      <c r="E921" s="128"/>
      <c r="F921" s="127"/>
      <c r="G921" s="128"/>
      <c r="H921" s="127"/>
      <c r="K921" s="128"/>
    </row>
    <row r="922">
      <c r="E922" s="128"/>
      <c r="F922" s="127"/>
      <c r="G922" s="128"/>
      <c r="H922" s="127"/>
      <c r="K922" s="128"/>
    </row>
    <row r="923">
      <c r="E923" s="128"/>
      <c r="F923" s="127"/>
      <c r="G923" s="128"/>
      <c r="H923" s="127"/>
      <c r="K923" s="128"/>
    </row>
    <row r="924">
      <c r="E924" s="128"/>
      <c r="F924" s="127"/>
      <c r="G924" s="128"/>
      <c r="H924" s="127"/>
      <c r="K924" s="128"/>
    </row>
    <row r="925">
      <c r="E925" s="128"/>
      <c r="F925" s="127"/>
      <c r="G925" s="128"/>
      <c r="H925" s="127"/>
      <c r="K925" s="128"/>
    </row>
    <row r="926">
      <c r="E926" s="128"/>
      <c r="F926" s="127"/>
      <c r="G926" s="128"/>
      <c r="H926" s="127"/>
      <c r="K926" s="128"/>
    </row>
    <row r="927">
      <c r="E927" s="128"/>
      <c r="F927" s="127"/>
      <c r="G927" s="128"/>
      <c r="H927" s="127"/>
      <c r="K927" s="128"/>
    </row>
    <row r="928">
      <c r="E928" s="128"/>
      <c r="F928" s="127"/>
      <c r="G928" s="128"/>
      <c r="H928" s="127"/>
      <c r="K928" s="128"/>
    </row>
    <row r="929">
      <c r="E929" s="128"/>
      <c r="F929" s="127"/>
      <c r="G929" s="128"/>
      <c r="H929" s="127"/>
      <c r="K929" s="128"/>
    </row>
    <row r="930">
      <c r="E930" s="128"/>
      <c r="F930" s="127"/>
      <c r="G930" s="128"/>
      <c r="H930" s="127"/>
      <c r="K930" s="128"/>
    </row>
    <row r="931">
      <c r="E931" s="128"/>
      <c r="F931" s="127"/>
      <c r="G931" s="128"/>
      <c r="H931" s="127"/>
      <c r="K931" s="128"/>
    </row>
    <row r="932">
      <c r="E932" s="128"/>
      <c r="F932" s="127"/>
      <c r="G932" s="128"/>
      <c r="H932" s="127"/>
      <c r="K932" s="128"/>
    </row>
    <row r="933">
      <c r="E933" s="128"/>
      <c r="F933" s="127"/>
      <c r="G933" s="128"/>
      <c r="H933" s="127"/>
      <c r="K933" s="128"/>
    </row>
    <row r="934">
      <c r="E934" s="128"/>
      <c r="F934" s="127"/>
      <c r="G934" s="128"/>
      <c r="H934" s="127"/>
      <c r="K934" s="128"/>
    </row>
    <row r="935">
      <c r="E935" s="128"/>
      <c r="F935" s="127"/>
      <c r="G935" s="128"/>
      <c r="H935" s="127"/>
      <c r="K935" s="128"/>
    </row>
    <row r="936">
      <c r="E936" s="128"/>
      <c r="F936" s="127"/>
      <c r="G936" s="128"/>
      <c r="H936" s="127"/>
      <c r="K936" s="128"/>
    </row>
    <row r="937">
      <c r="E937" s="128"/>
      <c r="F937" s="127"/>
      <c r="G937" s="128"/>
      <c r="H937" s="127"/>
      <c r="K937" s="128"/>
    </row>
    <row r="938">
      <c r="E938" s="128"/>
      <c r="F938" s="127"/>
      <c r="G938" s="128"/>
      <c r="H938" s="127"/>
      <c r="K938" s="128"/>
    </row>
    <row r="939">
      <c r="E939" s="128"/>
      <c r="F939" s="127"/>
      <c r="G939" s="128"/>
      <c r="H939" s="127"/>
      <c r="K939" s="128"/>
    </row>
    <row r="940">
      <c r="E940" s="128"/>
      <c r="F940" s="127"/>
      <c r="G940" s="128"/>
      <c r="H940" s="127"/>
      <c r="K940" s="128"/>
    </row>
    <row r="941">
      <c r="E941" s="128"/>
      <c r="F941" s="127"/>
      <c r="G941" s="128"/>
      <c r="H941" s="127"/>
      <c r="K941" s="128"/>
    </row>
    <row r="942">
      <c r="E942" s="128"/>
      <c r="F942" s="127"/>
      <c r="G942" s="128"/>
      <c r="H942" s="127"/>
      <c r="K942" s="128"/>
    </row>
    <row r="943">
      <c r="E943" s="128"/>
      <c r="F943" s="127"/>
      <c r="G943" s="128"/>
      <c r="H943" s="127"/>
      <c r="K943" s="128"/>
    </row>
    <row r="944">
      <c r="E944" s="128"/>
      <c r="F944" s="127"/>
      <c r="G944" s="128"/>
      <c r="H944" s="127"/>
      <c r="K944" s="128"/>
    </row>
    <row r="945">
      <c r="E945" s="128"/>
      <c r="F945" s="127"/>
      <c r="G945" s="128"/>
      <c r="H945" s="127"/>
      <c r="K945" s="128"/>
    </row>
    <row r="946">
      <c r="E946" s="128"/>
      <c r="F946" s="127"/>
      <c r="G946" s="128"/>
      <c r="H946" s="127"/>
      <c r="K946" s="128"/>
    </row>
    <row r="947">
      <c r="E947" s="128"/>
      <c r="F947" s="127"/>
      <c r="G947" s="128"/>
      <c r="H947" s="127"/>
      <c r="K947" s="128"/>
    </row>
    <row r="948">
      <c r="E948" s="128"/>
      <c r="F948" s="127"/>
      <c r="G948" s="128"/>
      <c r="H948" s="127"/>
      <c r="K948" s="128"/>
    </row>
    <row r="949">
      <c r="E949" s="128"/>
      <c r="F949" s="127"/>
      <c r="G949" s="128"/>
      <c r="H949" s="127"/>
      <c r="K949" s="128"/>
    </row>
    <row r="950">
      <c r="E950" s="128"/>
      <c r="F950" s="127"/>
      <c r="G950" s="128"/>
      <c r="H950" s="127"/>
      <c r="K950" s="128"/>
    </row>
    <row r="951">
      <c r="E951" s="128"/>
      <c r="F951" s="127"/>
      <c r="G951" s="128"/>
      <c r="H951" s="127"/>
      <c r="K951" s="128"/>
    </row>
    <row r="952">
      <c r="E952" s="128"/>
      <c r="F952" s="127"/>
      <c r="G952" s="128"/>
      <c r="H952" s="127"/>
      <c r="K952" s="128"/>
    </row>
    <row r="953">
      <c r="E953" s="128"/>
      <c r="F953" s="127"/>
      <c r="G953" s="128"/>
      <c r="H953" s="127"/>
      <c r="K953" s="128"/>
    </row>
    <row r="954">
      <c r="E954" s="128"/>
      <c r="F954" s="127"/>
      <c r="G954" s="128"/>
      <c r="H954" s="127"/>
      <c r="K954" s="128"/>
    </row>
    <row r="955">
      <c r="E955" s="128"/>
      <c r="F955" s="127"/>
      <c r="G955" s="128"/>
      <c r="H955" s="127"/>
      <c r="K955" s="128"/>
    </row>
    <row r="956">
      <c r="E956" s="128"/>
      <c r="F956" s="127"/>
      <c r="G956" s="128"/>
      <c r="H956" s="127"/>
      <c r="K956" s="128"/>
    </row>
    <row r="957">
      <c r="E957" s="128"/>
      <c r="F957" s="127"/>
      <c r="G957" s="128"/>
      <c r="H957" s="127"/>
      <c r="K957" s="128"/>
    </row>
    <row r="958">
      <c r="E958" s="128"/>
      <c r="F958" s="127"/>
      <c r="G958" s="128"/>
      <c r="H958" s="127"/>
      <c r="K958" s="128"/>
    </row>
    <row r="959">
      <c r="E959" s="128"/>
      <c r="F959" s="127"/>
      <c r="G959" s="128"/>
      <c r="H959" s="127"/>
      <c r="K959" s="128"/>
    </row>
    <row r="960">
      <c r="E960" s="128"/>
      <c r="F960" s="127"/>
      <c r="G960" s="128"/>
      <c r="H960" s="127"/>
      <c r="K960" s="128"/>
    </row>
    <row r="961">
      <c r="E961" s="128"/>
      <c r="F961" s="127"/>
      <c r="G961" s="128"/>
      <c r="H961" s="127"/>
      <c r="K961" s="128"/>
    </row>
    <row r="962">
      <c r="E962" s="128"/>
      <c r="F962" s="127"/>
      <c r="G962" s="128"/>
      <c r="H962" s="127"/>
      <c r="K962" s="128"/>
    </row>
    <row r="963">
      <c r="E963" s="128"/>
      <c r="F963" s="127"/>
      <c r="G963" s="128"/>
      <c r="H963" s="127"/>
      <c r="K963" s="128"/>
    </row>
    <row r="964">
      <c r="E964" s="128"/>
      <c r="F964" s="127"/>
      <c r="G964" s="128"/>
      <c r="H964" s="127"/>
      <c r="K964" s="128"/>
    </row>
    <row r="965">
      <c r="E965" s="128"/>
      <c r="F965" s="127"/>
      <c r="G965" s="128"/>
      <c r="H965" s="127"/>
      <c r="K965" s="128"/>
    </row>
    <row r="966">
      <c r="E966" s="128"/>
      <c r="F966" s="127"/>
      <c r="G966" s="128"/>
      <c r="H966" s="127"/>
      <c r="K966" s="128"/>
    </row>
    <row r="967">
      <c r="E967" s="128"/>
      <c r="F967" s="127"/>
      <c r="G967" s="128"/>
      <c r="H967" s="127"/>
      <c r="K967" s="128"/>
    </row>
    <row r="968">
      <c r="E968" s="128"/>
      <c r="F968" s="127"/>
      <c r="G968" s="128"/>
      <c r="H968" s="127"/>
      <c r="K968" s="128"/>
    </row>
    <row r="969">
      <c r="E969" s="128"/>
      <c r="F969" s="127"/>
      <c r="G969" s="128"/>
      <c r="H969" s="127"/>
      <c r="K969" s="128"/>
    </row>
    <row r="970">
      <c r="E970" s="128"/>
      <c r="F970" s="127"/>
      <c r="G970" s="128"/>
      <c r="H970" s="127"/>
      <c r="K970" s="128"/>
    </row>
    <row r="971">
      <c r="E971" s="128"/>
      <c r="F971" s="127"/>
      <c r="G971" s="128"/>
      <c r="H971" s="127"/>
      <c r="K971" s="128"/>
    </row>
    <row r="972">
      <c r="E972" s="128"/>
      <c r="F972" s="127"/>
      <c r="G972" s="128"/>
      <c r="H972" s="127"/>
      <c r="K972" s="128"/>
    </row>
    <row r="973">
      <c r="E973" s="128"/>
      <c r="F973" s="127"/>
      <c r="G973" s="128"/>
      <c r="H973" s="127"/>
      <c r="K973" s="128"/>
    </row>
    <row r="974">
      <c r="E974" s="128"/>
      <c r="F974" s="127"/>
      <c r="G974" s="128"/>
      <c r="H974" s="127"/>
      <c r="K974" s="128"/>
    </row>
    <row r="975">
      <c r="E975" s="128"/>
      <c r="F975" s="127"/>
      <c r="G975" s="128"/>
      <c r="H975" s="127"/>
      <c r="K975" s="128"/>
    </row>
    <row r="976">
      <c r="E976" s="128"/>
      <c r="F976" s="127"/>
      <c r="G976" s="128"/>
      <c r="H976" s="127"/>
      <c r="K976" s="128"/>
    </row>
    <row r="977">
      <c r="E977" s="128"/>
      <c r="F977" s="127"/>
      <c r="G977" s="128"/>
      <c r="H977" s="127"/>
      <c r="K977" s="128"/>
    </row>
    <row r="978">
      <c r="E978" s="128"/>
      <c r="F978" s="127"/>
      <c r="G978" s="128"/>
      <c r="H978" s="127"/>
      <c r="K978" s="128"/>
    </row>
    <row r="979">
      <c r="E979" s="128"/>
      <c r="F979" s="127"/>
      <c r="G979" s="128"/>
      <c r="H979" s="127"/>
      <c r="K979" s="128"/>
    </row>
    <row r="980">
      <c r="E980" s="128"/>
      <c r="F980" s="127"/>
      <c r="G980" s="128"/>
      <c r="H980" s="127"/>
      <c r="K980" s="128"/>
    </row>
    <row r="981">
      <c r="E981" s="128"/>
      <c r="F981" s="127"/>
      <c r="G981" s="128"/>
      <c r="H981" s="127"/>
      <c r="K981" s="128"/>
    </row>
    <row r="982">
      <c r="E982" s="128"/>
      <c r="F982" s="127"/>
      <c r="G982" s="128"/>
      <c r="H982" s="127"/>
      <c r="K982" s="128"/>
    </row>
    <row r="983">
      <c r="E983" s="128"/>
      <c r="F983" s="127"/>
      <c r="G983" s="128"/>
      <c r="H983" s="127"/>
      <c r="K983" s="128"/>
    </row>
    <row r="984">
      <c r="E984" s="128"/>
      <c r="F984" s="127"/>
      <c r="G984" s="128"/>
      <c r="H984" s="127"/>
      <c r="K984" s="128"/>
    </row>
    <row r="985">
      <c r="E985" s="128"/>
      <c r="F985" s="127"/>
      <c r="G985" s="128"/>
      <c r="H985" s="127"/>
      <c r="K985" s="128"/>
    </row>
    <row r="986">
      <c r="E986" s="128"/>
      <c r="F986" s="127"/>
      <c r="G986" s="128"/>
      <c r="H986" s="127"/>
      <c r="K986" s="128"/>
    </row>
    <row r="987">
      <c r="E987" s="128"/>
      <c r="F987" s="127"/>
      <c r="G987" s="128"/>
      <c r="H987" s="127"/>
      <c r="K987" s="128"/>
    </row>
    <row r="988">
      <c r="E988" s="128"/>
      <c r="F988" s="127"/>
      <c r="G988" s="128"/>
      <c r="H988" s="127"/>
      <c r="K988" s="128"/>
    </row>
    <row r="989">
      <c r="E989" s="128"/>
      <c r="F989" s="127"/>
      <c r="G989" s="128"/>
      <c r="H989" s="127"/>
      <c r="K989" s="128"/>
    </row>
    <row r="990">
      <c r="E990" s="128"/>
      <c r="F990" s="127"/>
      <c r="G990" s="128"/>
      <c r="H990" s="127"/>
      <c r="K990" s="128"/>
    </row>
    <row r="991">
      <c r="E991" s="128"/>
      <c r="F991" s="127"/>
      <c r="G991" s="128"/>
      <c r="H991" s="127"/>
      <c r="K991" s="128"/>
    </row>
    <row r="992">
      <c r="E992" s="128"/>
      <c r="F992" s="127"/>
      <c r="G992" s="128"/>
      <c r="H992" s="127"/>
      <c r="K992" s="128"/>
    </row>
    <row r="993">
      <c r="E993" s="128"/>
      <c r="F993" s="127"/>
      <c r="G993" s="128"/>
      <c r="H993" s="127"/>
      <c r="K993" s="128"/>
    </row>
    <row r="994">
      <c r="E994" s="128"/>
      <c r="F994" s="127"/>
      <c r="G994" s="128"/>
      <c r="H994" s="127"/>
      <c r="K994" s="128"/>
    </row>
    <row r="995">
      <c r="E995" s="128"/>
      <c r="F995" s="127"/>
      <c r="G995" s="128"/>
      <c r="H995" s="127"/>
      <c r="K995" s="128"/>
    </row>
    <row r="996">
      <c r="E996" s="128"/>
      <c r="F996" s="127"/>
      <c r="G996" s="128"/>
      <c r="H996" s="127"/>
      <c r="K996" s="128"/>
    </row>
    <row r="997">
      <c r="E997" s="128"/>
      <c r="F997" s="127"/>
      <c r="G997" s="128"/>
      <c r="H997" s="127"/>
      <c r="K997" s="128"/>
    </row>
    <row r="998">
      <c r="E998" s="128"/>
      <c r="F998" s="127"/>
      <c r="G998" s="128"/>
      <c r="H998" s="127"/>
      <c r="K998" s="128"/>
    </row>
    <row r="999">
      <c r="E999" s="128"/>
      <c r="F999" s="127"/>
      <c r="G999" s="128"/>
      <c r="H999" s="127"/>
      <c r="K999" s="128"/>
    </row>
    <row r="1000">
      <c r="E1000" s="128"/>
      <c r="F1000" s="127"/>
      <c r="G1000" s="128"/>
      <c r="H1000" s="127"/>
      <c r="K1000" s="128"/>
    </row>
    <row r="1001">
      <c r="E1001" s="128"/>
      <c r="F1001" s="127"/>
      <c r="G1001" s="128"/>
      <c r="H1001" s="127"/>
      <c r="K1001" s="128"/>
    </row>
    <row r="1002">
      <c r="E1002" s="128"/>
      <c r="F1002" s="127"/>
      <c r="G1002" s="128"/>
      <c r="H1002" s="127"/>
      <c r="K1002" s="128"/>
    </row>
    <row r="1003">
      <c r="E1003" s="128"/>
      <c r="F1003" s="127"/>
      <c r="G1003" s="128"/>
      <c r="H1003" s="127"/>
      <c r="K1003" s="128"/>
    </row>
    <row r="1004">
      <c r="E1004" s="128"/>
      <c r="F1004" s="127"/>
      <c r="G1004" s="128"/>
      <c r="H1004" s="127"/>
      <c r="K1004" s="128"/>
    </row>
    <row r="1005">
      <c r="E1005" s="128"/>
      <c r="F1005" s="127"/>
      <c r="G1005" s="128"/>
      <c r="H1005" s="127"/>
      <c r="K1005" s="128"/>
    </row>
    <row r="1006">
      <c r="E1006" s="128"/>
      <c r="F1006" s="127"/>
      <c r="G1006" s="128"/>
      <c r="H1006" s="127"/>
      <c r="K1006" s="128"/>
    </row>
    <row r="1007">
      <c r="E1007" s="128"/>
      <c r="F1007" s="127"/>
      <c r="G1007" s="128"/>
      <c r="H1007" s="127"/>
      <c r="K1007" s="128"/>
    </row>
    <row r="1008">
      <c r="E1008" s="128"/>
      <c r="F1008" s="127"/>
      <c r="G1008" s="128"/>
      <c r="H1008" s="127"/>
      <c r="K1008" s="128"/>
    </row>
    <row r="1009">
      <c r="E1009" s="128"/>
      <c r="F1009" s="127"/>
      <c r="G1009" s="128"/>
      <c r="H1009" s="127"/>
      <c r="K1009" s="128"/>
    </row>
    <row r="1010">
      <c r="E1010" s="128"/>
      <c r="F1010" s="127"/>
      <c r="G1010" s="128"/>
      <c r="H1010" s="127"/>
      <c r="K1010" s="128"/>
    </row>
    <row r="1011">
      <c r="E1011" s="128"/>
      <c r="F1011" s="127"/>
      <c r="G1011" s="128"/>
      <c r="H1011" s="127"/>
      <c r="K1011" s="128"/>
    </row>
    <row r="1012">
      <c r="E1012" s="128"/>
      <c r="F1012" s="127"/>
      <c r="G1012" s="128"/>
      <c r="H1012" s="127"/>
      <c r="K1012" s="128"/>
    </row>
    <row r="1013">
      <c r="E1013" s="128"/>
      <c r="F1013" s="127"/>
      <c r="G1013" s="128"/>
      <c r="H1013" s="127"/>
      <c r="K1013" s="128"/>
    </row>
    <row r="1014">
      <c r="E1014" s="128"/>
      <c r="F1014" s="127"/>
      <c r="G1014" s="128"/>
      <c r="H1014" s="127"/>
      <c r="K1014" s="128"/>
    </row>
    <row r="1015">
      <c r="E1015" s="128"/>
      <c r="F1015" s="127"/>
      <c r="G1015" s="128"/>
      <c r="H1015" s="127"/>
      <c r="K1015" s="128"/>
    </row>
    <row r="1016">
      <c r="E1016" s="128"/>
      <c r="F1016" s="127"/>
      <c r="G1016" s="128"/>
      <c r="H1016" s="127"/>
      <c r="K1016" s="128"/>
    </row>
    <row r="1017">
      <c r="E1017" s="128"/>
      <c r="F1017" s="127"/>
      <c r="G1017" s="128"/>
      <c r="H1017" s="127"/>
      <c r="K1017" s="128"/>
    </row>
    <row r="1018">
      <c r="E1018" s="128"/>
      <c r="F1018" s="127"/>
      <c r="G1018" s="128"/>
      <c r="H1018" s="127"/>
      <c r="K1018" s="128"/>
    </row>
    <row r="1019">
      <c r="E1019" s="128"/>
      <c r="F1019" s="127"/>
      <c r="G1019" s="128"/>
      <c r="H1019" s="127"/>
      <c r="K1019" s="128"/>
    </row>
    <row r="1020">
      <c r="E1020" s="128"/>
      <c r="F1020" s="127"/>
      <c r="G1020" s="128"/>
      <c r="H1020" s="127"/>
      <c r="K1020" s="128"/>
    </row>
    <row r="1021">
      <c r="E1021" s="128"/>
      <c r="F1021" s="127"/>
      <c r="G1021" s="128"/>
      <c r="H1021" s="127"/>
      <c r="K1021" s="128"/>
    </row>
    <row r="1022">
      <c r="E1022" s="128"/>
      <c r="F1022" s="127"/>
      <c r="G1022" s="128"/>
      <c r="H1022" s="127"/>
      <c r="K1022" s="128"/>
    </row>
    <row r="1023">
      <c r="E1023" s="128"/>
      <c r="F1023" s="127"/>
      <c r="G1023" s="128"/>
      <c r="H1023" s="127"/>
      <c r="K1023" s="128"/>
    </row>
    <row r="1024">
      <c r="E1024" s="128"/>
      <c r="F1024" s="127"/>
      <c r="G1024" s="128"/>
      <c r="H1024" s="127"/>
      <c r="K1024" s="128"/>
    </row>
    <row r="1025">
      <c r="E1025" s="128"/>
      <c r="F1025" s="127"/>
      <c r="G1025" s="128"/>
      <c r="H1025" s="127"/>
      <c r="K1025" s="128"/>
    </row>
    <row r="1026">
      <c r="E1026" s="128"/>
      <c r="F1026" s="127"/>
      <c r="G1026" s="128"/>
      <c r="H1026" s="127"/>
      <c r="K1026" s="128"/>
    </row>
    <row r="1027">
      <c r="E1027" s="128"/>
      <c r="F1027" s="127"/>
      <c r="G1027" s="128"/>
      <c r="H1027" s="127"/>
      <c r="K1027" s="128"/>
    </row>
    <row r="1028">
      <c r="E1028" s="128"/>
      <c r="F1028" s="127"/>
      <c r="G1028" s="128"/>
      <c r="H1028" s="127"/>
      <c r="K1028" s="128"/>
    </row>
    <row r="1029">
      <c r="E1029" s="128"/>
      <c r="F1029" s="127"/>
      <c r="G1029" s="128"/>
      <c r="H1029" s="127"/>
      <c r="K1029" s="128"/>
    </row>
    <row r="1030">
      <c r="E1030" s="128"/>
      <c r="F1030" s="127"/>
      <c r="G1030" s="128"/>
      <c r="H1030" s="127"/>
      <c r="K1030" s="128"/>
    </row>
    <row r="1031">
      <c r="E1031" s="128"/>
      <c r="F1031" s="127"/>
      <c r="G1031" s="128"/>
      <c r="H1031" s="127"/>
      <c r="K1031" s="128"/>
    </row>
    <row r="1032">
      <c r="E1032" s="128"/>
      <c r="F1032" s="127"/>
      <c r="G1032" s="128"/>
      <c r="H1032" s="127"/>
      <c r="K1032" s="128"/>
    </row>
    <row r="1033">
      <c r="E1033" s="128"/>
      <c r="F1033" s="127"/>
      <c r="G1033" s="128"/>
      <c r="H1033" s="127"/>
      <c r="K1033" s="128"/>
    </row>
    <row r="1034">
      <c r="E1034" s="128"/>
      <c r="F1034" s="127"/>
      <c r="G1034" s="128"/>
      <c r="H1034" s="127"/>
      <c r="K1034" s="128"/>
    </row>
    <row r="1035">
      <c r="E1035" s="128"/>
      <c r="F1035" s="127"/>
      <c r="G1035" s="128"/>
      <c r="H1035" s="127"/>
      <c r="K1035" s="128"/>
    </row>
    <row r="1036">
      <c r="E1036" s="128"/>
      <c r="F1036" s="127"/>
      <c r="G1036" s="128"/>
      <c r="H1036" s="127"/>
      <c r="K1036" s="128"/>
    </row>
    <row r="1037">
      <c r="E1037" s="128"/>
      <c r="F1037" s="127"/>
      <c r="G1037" s="128"/>
      <c r="H1037" s="127"/>
      <c r="K1037" s="128"/>
    </row>
    <row r="1038">
      <c r="E1038" s="128"/>
      <c r="F1038" s="127"/>
      <c r="G1038" s="128"/>
      <c r="H1038" s="127"/>
      <c r="K1038" s="128"/>
    </row>
    <row r="1039">
      <c r="E1039" s="128"/>
      <c r="F1039" s="127"/>
      <c r="G1039" s="128"/>
      <c r="H1039" s="127"/>
      <c r="K1039" s="128"/>
    </row>
    <row r="1040">
      <c r="E1040" s="128"/>
      <c r="F1040" s="127"/>
      <c r="G1040" s="128"/>
      <c r="H1040" s="127"/>
      <c r="K1040" s="128"/>
    </row>
    <row r="1041">
      <c r="E1041" s="128"/>
      <c r="F1041" s="127"/>
      <c r="G1041" s="128"/>
      <c r="H1041" s="127"/>
      <c r="K1041" s="128"/>
    </row>
    <row r="1042">
      <c r="E1042" s="128"/>
      <c r="F1042" s="127"/>
      <c r="G1042" s="128"/>
      <c r="H1042" s="127"/>
      <c r="K1042" s="128"/>
    </row>
    <row r="1043">
      <c r="E1043" s="128"/>
      <c r="F1043" s="127"/>
      <c r="G1043" s="128"/>
      <c r="H1043" s="127"/>
      <c r="K1043" s="128"/>
    </row>
    <row r="1044">
      <c r="E1044" s="128"/>
      <c r="F1044" s="127"/>
      <c r="G1044" s="128"/>
      <c r="H1044" s="127"/>
      <c r="K1044" s="128"/>
    </row>
    <row r="1045">
      <c r="E1045" s="128"/>
      <c r="F1045" s="127"/>
      <c r="G1045" s="128"/>
      <c r="H1045" s="127"/>
      <c r="K1045" s="128"/>
    </row>
    <row r="1046">
      <c r="E1046" s="128"/>
      <c r="F1046" s="127"/>
      <c r="G1046" s="128"/>
      <c r="H1046" s="127"/>
      <c r="K1046" s="128"/>
    </row>
    <row r="1047">
      <c r="E1047" s="128"/>
      <c r="F1047" s="127"/>
      <c r="G1047" s="128"/>
      <c r="H1047" s="127"/>
      <c r="K1047" s="128"/>
    </row>
    <row r="1048">
      <c r="E1048" s="156"/>
      <c r="F1048" s="168"/>
      <c r="G1048" s="156"/>
      <c r="H1048" s="168"/>
      <c r="K1048" s="156"/>
      <c r="L1048" s="121"/>
    </row>
  </sheetData>
  <mergeCells count="6">
    <mergeCell ref="C56:C57"/>
    <mergeCell ref="E59:F59"/>
    <mergeCell ref="G59:H59"/>
    <mergeCell ref="I59:J59"/>
    <mergeCell ref="K59:L59"/>
    <mergeCell ref="M59:N59"/>
  </mergeCells>
  <hyperlinks>
    <hyperlink r:id="rId1" ref="L5"/>
    <hyperlink r:id="rId2" ref="F6"/>
    <hyperlink r:id="rId3" ref="H6"/>
    <hyperlink r:id="rId4" ref="J6"/>
    <hyperlink r:id="rId5" ref="L6"/>
    <hyperlink r:id="rId6" ref="N6"/>
  </hyperlinks>
  <drawing r:id="rId7"/>
</worksheet>
</file>